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45" tabRatio="838"/>
  </bookViews>
  <sheets>
    <sheet name="1-1澄江市一般公共预算收入情况表" sheetId="28" r:id="rId1"/>
    <sheet name="1-2澄江市一般公共预算支出情况表" sheetId="29" r:id="rId2"/>
    <sheet name="1-3市本级一般公共预算收入情况表" sheetId="31" r:id="rId3"/>
    <sheet name="1-4市本级一般公共预算支出情况表（公开到项级）" sheetId="33" r:id="rId4"/>
    <sheet name="1-5市本级一般公共预算基本支出情况表（公开到款级）" sheetId="132" r:id="rId5"/>
    <sheet name="1-6一般公共预算支出表（州（市）对下转移支付项目）" sheetId="35" r:id="rId6"/>
    <sheet name="1-7澄江市分地区税收返还和转移支付预算表" sheetId="36" r:id="rId7"/>
    <sheet name="1-8澄江市市本级“三公”经费预算财政拨款情况统计表" sheetId="131" r:id="rId8"/>
    <sheet name="2-1澄江市政府性基金预算收入情况表" sheetId="54" r:id="rId9"/>
    <sheet name="2-2澄江市政府性基金预算支出情况表" sheetId="55" r:id="rId10"/>
    <sheet name="2-3市本级政府性基金预算收入情况表" sheetId="56" r:id="rId11"/>
    <sheet name="2-4市本级政府性基金预算支出情况表（公开到项级）" sheetId="57" r:id="rId12"/>
    <sheet name="2-5市本级政府性基金支出表（州（市）对下转移支付）" sheetId="58" r:id="rId13"/>
    <sheet name="3-1澄江市国有资本经营收入预算情况表" sheetId="108" r:id="rId14"/>
    <sheet name="3-2澄江市国有资本经营支出预算情况表" sheetId="109" r:id="rId15"/>
    <sheet name="3-3市本级国有资本经营收入预算情况表" sheetId="110" r:id="rId16"/>
    <sheet name="3-4市本级国有资本经营支出预算情况表（公开到项级）" sheetId="111" r:id="rId17"/>
    <sheet name="3-5澄江市国有资本经营预算转移支付表 （分地区）" sheetId="129" r:id="rId18"/>
    <sheet name="3-6 国有资本经营预算转移支付表（分项目）" sheetId="130" r:id="rId19"/>
    <sheet name="4-1澄江市社会保险基金收入预算情况表" sheetId="113" r:id="rId20"/>
    <sheet name="4-2澄江市社会保险基金支出预算情况表" sheetId="114" r:id="rId21"/>
    <sheet name="4-3市本级社会保险基金收入预算情况表" sheetId="117" r:id="rId22"/>
    <sheet name="4-4市本级社会保险基金支出预算情况表" sheetId="118" r:id="rId23"/>
    <sheet name="5-1澄江市 2023年地方政府债务限额及余额预算情况表" sheetId="119" r:id="rId24"/>
    <sheet name="5-2 澄江市2023年地方政府一般债务限额及余额预算情况表" sheetId="133" r:id="rId25"/>
    <sheet name="5-3 澄江市2023年地方政府一般债务余额情况表" sheetId="120" r:id="rId26"/>
    <sheet name="5-4  市本级2023年地方政府一般债务余额情况表" sheetId="121" r:id="rId27"/>
    <sheet name="5-5 澄江市2024年政府专项债务限额和余额情况表" sheetId="134" r:id="rId28"/>
    <sheet name="5-6 澄江市2023年地方政府专项债务余额情况表" sheetId="122" r:id="rId29"/>
    <sheet name="5-7 市本级2023年地方政府专项债务余额情况表（本级）" sheetId="123" r:id="rId30"/>
    <sheet name="5-8 澄江市地方政府债券发行及还本付息情况表" sheetId="124" r:id="rId31"/>
    <sheet name="5-9 澄江市2024年地方政府债务限额提前下达情况表" sheetId="125" r:id="rId32"/>
    <sheet name="5-10 澄江市2024年年初新增地方政府债券资金安排表" sheetId="126" r:id="rId33"/>
    <sheet name="6-1重大政策和重点项目绩效目标表" sheetId="127" r:id="rId34"/>
    <sheet name="6-2重点工作情况解释说明汇总表" sheetId="128" r:id="rId35"/>
  </sheets>
  <externalReferences>
    <externalReference r:id="rId36"/>
    <externalReference r:id="rId37"/>
  </externalReferences>
  <definedNames>
    <definedName name="_xlnm._FilterDatabase" localSheetId="0" hidden="1">'1-1澄江市一般公共预算收入情况表'!$A$4:$E$41</definedName>
    <definedName name="_xlnm._FilterDatabase" localSheetId="1" hidden="1">'1-2澄江市一般公共预算支出情况表'!$A$3:$E$39</definedName>
    <definedName name="_xlnm._FilterDatabase" localSheetId="2" hidden="1">'1-3市本级一般公共预算收入情况表'!$A$3:$E$40</definedName>
    <definedName name="_xlnm._FilterDatabase" localSheetId="3" hidden="1">'1-4市本级一般公共预算支出情况表（公开到项级）'!$A$3:$E$1329</definedName>
    <definedName name="_xlnm._FilterDatabase" localSheetId="4" hidden="1">'1-5市本级一般公共预算基本支出情况表（公开到款级）'!$A$3:$B$32</definedName>
    <definedName name="_xlnm._FilterDatabase" localSheetId="5" hidden="1">'1-6一般公共预算支出表（州（市）对下转移支付项目）'!$A$3:$D$60</definedName>
    <definedName name="_xlnm._FilterDatabase" localSheetId="8" hidden="1">'2-1澄江市政府性基金预算收入情况表'!$A$3:$E$38</definedName>
    <definedName name="_xlnm._FilterDatabase" localSheetId="9" hidden="1">'2-2澄江市政府性基金预算支出情况表'!$A$3:$E$280</definedName>
    <definedName name="_xlnm._FilterDatabase" localSheetId="10" hidden="1">'2-3市本级政府性基金预算收入情况表'!$A$3:$E$37</definedName>
    <definedName name="_xlnm._FilterDatabase" localSheetId="11" hidden="1">'2-4市本级政府性基金预算支出情况表（公开到项级）'!$A$3:$E$272</definedName>
    <definedName name="_xlnm._FilterDatabase" localSheetId="13" hidden="1">'3-1澄江市国有资本经营收入预算情况表'!$A$3:$D$41</definedName>
    <definedName name="_xlnm._FilterDatabase" localSheetId="14" hidden="1">'3-2澄江市国有资本经营支出预算情况表'!$A$3:$D$28</definedName>
    <definedName name="_xlnm._FilterDatabase" localSheetId="15" hidden="1">'3-3市本级国有资本经营收入预算情况表'!$A$3:$D$35</definedName>
    <definedName name="_xlnm._FilterDatabase" localSheetId="16" hidden="1">'3-4市本级国有资本经营支出预算情况表（公开到项级）'!$A$3:$D$21</definedName>
    <definedName name="_xlnm._FilterDatabase" localSheetId="19" hidden="1">'4-1澄江市社会保险基金收入预算情况表'!$A$3:$D$38</definedName>
    <definedName name="_xlnm._FilterDatabase" localSheetId="20" hidden="1">'4-2澄江市社会保险基金支出预算情况表'!$A$3:$E$22</definedName>
    <definedName name="_xlnm._FilterDatabase" localSheetId="21" hidden="1">'4-3市本级社会保险基金收入预算情况表'!$A$3:$D$38</definedName>
    <definedName name="_xlnm._FilterDatabase" localSheetId="22" hidden="1">'4-4市本级社会保险基金支出预算情况表'!$A$3:$E$22</definedName>
    <definedName name="_xlnm._FilterDatabase" localSheetId="12" hidden="1">'2-5市本级政府性基金支出表（州（市）对下转移支付）'!$A$3:$E$18</definedName>
    <definedName name="_lst_r_地方财政预算表2015年全省汇总_10_科目编码名称">[2]_ESList!$A$1:$A$27</definedName>
    <definedName name="_xlnm.Print_Area" localSheetId="0">'1-1澄江市一般公共预算收入情况表'!$B$1:$E$41</definedName>
    <definedName name="_xlnm.Print_Area" localSheetId="1">'1-2澄江市一般公共预算支出情况表'!$B$1:$E$38</definedName>
    <definedName name="_xlnm.Print_Area" localSheetId="2">'1-3市本级一般公共预算收入情况表'!$B$1:$E$40</definedName>
    <definedName name="_xlnm.Print_Area" localSheetId="3">'1-4市本级一般公共预算支出情况表（公开到项级）'!$B$1:$E$1329</definedName>
    <definedName name="_xlnm.Print_Area" localSheetId="5">'1-6一般公共预算支出表（州（市）对下转移支付项目）'!$A$1:$D$60</definedName>
    <definedName name="_xlnm.Print_Area" localSheetId="6">'1-7澄江市分地区税收返还和转移支付预算表'!$A$1:$E$54</definedName>
    <definedName name="_xlnm.Print_Area" localSheetId="8">'2-1澄江市政府性基金预算收入情况表'!$B$1:$E$38</definedName>
    <definedName name="_xlnm.Print_Area" localSheetId="9">'2-2澄江市政府性基金预算支出情况表'!$B$1:$E$280</definedName>
    <definedName name="_xlnm.Print_Area" localSheetId="10">'2-3市本级政府性基金预算收入情况表'!$B$1:$E$37</definedName>
    <definedName name="_xlnm.Print_Area" localSheetId="11">'2-4市本级政府性基金预算支出情况表（公开到项级）'!$B$1:$E$272</definedName>
    <definedName name="_xlnm.Print_Area" localSheetId="12">'2-5市本级政府性基金支出表（州（市）对下转移支付）'!$A$1:$D$15</definedName>
    <definedName name="_xlnm.Print_Titles" localSheetId="0">'1-1澄江市一般公共预算收入情况表'!$2:$4</definedName>
    <definedName name="_xlnm.Print_Titles" localSheetId="1">'1-2澄江市一般公共预算支出情况表'!$1:$3</definedName>
    <definedName name="_xlnm.Print_Titles" localSheetId="2">'1-3市本级一般公共预算收入情况表'!$1:$3</definedName>
    <definedName name="_xlnm.Print_Titles" localSheetId="3">'1-4市本级一般公共预算支出情况表（公开到项级）'!$1:$3</definedName>
    <definedName name="_xlnm.Print_Titles" localSheetId="5">'1-6一般公共预算支出表（州（市）对下转移支付项目）'!$1:$3</definedName>
    <definedName name="_xlnm.Print_Titles" localSheetId="6">'1-7澄江市分地区税收返还和转移支付预算表'!$1:$3</definedName>
    <definedName name="_xlnm.Print_Titles" localSheetId="8">'2-1澄江市政府性基金预算收入情况表'!$1:$3</definedName>
    <definedName name="_xlnm.Print_Titles" localSheetId="9">'2-2澄江市政府性基金预算支出情况表'!$1:$3</definedName>
    <definedName name="_xlnm.Print_Titles" localSheetId="10">'2-3市本级政府性基金预算收入情况表'!$1:$3</definedName>
    <definedName name="_xlnm.Print_Titles" localSheetId="11">'2-4市本级政府性基金预算支出情况表（公开到项级）'!$1:$3</definedName>
    <definedName name="_xlnm.Print_Titles" localSheetId="12">'2-5市本级政府性基金支出表（州（市）对下转移支付）'!$1:$3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'3-1澄江市国有资本经营收入预算情况表'!$A$1:$D$41</definedName>
    <definedName name="_xlnm.Print_Titles" localSheetId="13">'3-1澄江市国有资本经营收入预算情况表'!$1:$3</definedName>
    <definedName name="专项收入年初预算数" localSheetId="13">#REF!</definedName>
    <definedName name="专项收入全年预计数" localSheetId="13">#REF!</definedName>
    <definedName name="_xlnm.Print_Area" localSheetId="14">'3-2澄江市国有资本经营支出预算情况表'!$A$1:$D$28</definedName>
    <definedName name="_xlnm.Print_Titles" localSheetId="14">'3-2澄江市国有资本经营支出预算情况表'!$1:$3</definedName>
    <definedName name="专项收入年初预算数" localSheetId="14">#REF!</definedName>
    <definedName name="专项收入全年预计数" localSheetId="14">#REF!</definedName>
    <definedName name="_xlnm.Print_Area" localSheetId="15">'3-3市本级国有资本经营收入预算情况表'!$A$1:$D$35</definedName>
    <definedName name="_xlnm.Print_Titles" localSheetId="15">'3-3市本级国有资本经营收入预算情况表'!$1:$3</definedName>
    <definedName name="专项收入年初预算数" localSheetId="15">#REF!</definedName>
    <definedName name="专项收入全年预计数" localSheetId="15">#REF!</definedName>
    <definedName name="_xlnm.Print_Area" localSheetId="16">'3-4市本级国有资本经营支出预算情况表（公开到项级）'!$A$1:$D$21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'4-1澄江市社会保险基金收入预算情况表'!$A$1:$D$38</definedName>
    <definedName name="_xlnm.Print_Titles" localSheetId="19">'4-1澄江市社会保险基金收入预算情况表'!$1:$3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'4-2澄江市社会保险基金支出预算情况表'!$A$1:$D$22</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'4-3市本级社会保险基金收入预算情况表'!$A$1:$D$38</definedName>
    <definedName name="_xlnm.Print_Titles" localSheetId="21">'4-3市本级社会保险基金收入预算情况表'!$1:$3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'4-4市本级社会保险基金支出预算情况表'!$A$1:$D$22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专项收入年初预算数" localSheetId="32">#REF!</definedName>
    <definedName name="专项收入全年预计数" localSheetId="32">#REF!</definedName>
    <definedName name="专项收入年初预算数" localSheetId="33">#REF!</definedName>
    <definedName name="专项收入全年预计数" localSheetId="33">#REF!</definedName>
    <definedName name="_xlnm.Print_Area" localSheetId="33">'6-1重大政策和重点项目绩效目标表'!#REF!</definedName>
    <definedName name="专项收入年初预算数" localSheetId="34">#REF!</definedName>
    <definedName name="专项收入全年预计数" localSheetId="34">#REF!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'1-5市本级一般公共预算基本支出情况表（公开到款级）'!$A$1:$B$32</definedName>
    <definedName name="_xlnm.Print_Titles" localSheetId="4">'1-5市本级一般公共预算基本支出情况表（公开到款级）'!$1:$3</definedName>
  </definedNames>
  <calcPr calcId="144525" fullPrecision="0"/>
</workbook>
</file>

<file path=xl/sharedStrings.xml><?xml version="1.0" encoding="utf-8"?>
<sst xmlns="http://schemas.openxmlformats.org/spreadsheetml/2006/main" count="5630" uniqueCount="2546">
  <si>
    <t>1-1  2024年澄江市一般公共预算收入情况表</t>
  </si>
  <si>
    <t>单位：万元</t>
  </si>
  <si>
    <t>科目编码</t>
  </si>
  <si>
    <t>项目</t>
  </si>
  <si>
    <t>2023年执行数</t>
  </si>
  <si>
    <t>2024年预算数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</si>
  <si>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</si>
  <si>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</si>
  <si>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</si>
  <si>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</si>
  <si>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</si>
  <si>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</si>
  <si>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</si>
  <si>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</si>
  <si>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</si>
  <si>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</si>
  <si>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</si>
  <si>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</si>
  <si>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</si>
  <si>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</si>
  <si>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</si>
  <si>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</si>
  <si>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</si>
  <si>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</si>
  <si>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</si>
  <si>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</si>
  <si>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</si>
  <si>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</si>
  <si>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</si>
  <si>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</si>
  <si>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</si>
  <si>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</si>
  <si>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</si>
  <si>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</si>
  <si>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</si>
  <si>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</si>
  <si>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</si>
  <si>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</si>
  <si>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</si>
  <si>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</si>
  <si>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</si>
  <si>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</si>
  <si>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</si>
  <si>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</si>
  <si>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</si>
  <si>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</si>
  <si>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</si>
  <si>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</si>
  <si>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</si>
  <si>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</si>
  <si>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</si>
  <si>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</si>
  <si>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</si>
  <si>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</si>
  <si>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</si>
  <si>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</si>
  <si>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</si>
  <si>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全市一般公共预算收入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</si>
  <si>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</si>
  <si>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</si>
  <si>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</si>
  <si>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</si>
  <si>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</si>
  <si>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</si>
  <si>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债务转贷收入</t>
  </si>
  <si>
    <t xml:space="preserve">   接受其他地区援助收入</t>
  </si>
  <si>
    <t xml:space="preserve">   动用预算稳定调节基金</t>
  </si>
  <si>
    <t>各项收入合计</t>
  </si>
  <si>
    <t>1-1  2024年澄江市一般公共预算支出情况表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</si>
  <si>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</si>
  <si>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</si>
  <si>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</si>
  <si>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</si>
  <si>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</si>
  <si>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</si>
  <si>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</si>
  <si>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</si>
  <si>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</si>
  <si>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</si>
  <si>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</si>
  <si>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</si>
  <si>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</si>
  <si>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</si>
  <si>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</si>
  <si>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</si>
  <si>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</si>
  <si>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</si>
  <si>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</si>
  <si>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</si>
  <si>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</si>
  <si>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</si>
  <si>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</si>
  <si>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</si>
  <si>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</si>
  <si>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</si>
  <si>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</si>
  <si>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</si>
  <si>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</si>
  <si>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</si>
  <si>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</si>
  <si>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</si>
  <si>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</si>
  <si>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</si>
  <si>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</si>
  <si>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</si>
  <si>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</si>
  <si>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</si>
  <si>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</si>
  <si>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</si>
  <si>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</si>
  <si>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</si>
  <si>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</si>
  <si>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</si>
  <si>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</si>
  <si>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</si>
  <si>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</si>
  <si>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</si>
  <si>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</si>
  <si>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</si>
  <si>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全市一般公共预算支出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</si>
  <si>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</si>
  <si>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</si>
  <si>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</si>
  <si>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</si>
  <si>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</si>
  <si>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</si>
  <si>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</si>
  <si>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</si>
  <si>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2024年市本级一般公共预算收入情况表</t>
  </si>
  <si>
    <t>2023年预算数</t>
  </si>
  <si>
    <t>比上年预算数增长%</t>
  </si>
  <si>
    <r>
      <rPr>
        <sz val="14"/>
        <rFont val="宋体"/>
        <charset val="134"/>
      </rPr>
      <t>10199</t>
    </r>
  </si>
  <si>
    <t>市本级一般公共预算收入</t>
  </si>
  <si>
    <t xml:space="preserve">   上解收入</t>
  </si>
  <si>
    <t>1-4  2024年市本级一般公共预算支出情况表</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</si>
  <si>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</si>
  <si>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</si>
  <si>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</si>
  <si>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</si>
  <si>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</si>
  <si>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</si>
  <si>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</si>
  <si>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</si>
  <si>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</si>
  <si>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</si>
  <si>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</si>
  <si>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</si>
  <si>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</si>
  <si>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</si>
  <si>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</si>
  <si>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</si>
  <si>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</si>
  <si>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</si>
  <si>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</si>
  <si>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</si>
  <si>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</si>
  <si>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</si>
  <si>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</si>
  <si>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</si>
  <si>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</si>
  <si>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</si>
  <si>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</si>
  <si>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</si>
  <si>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</si>
  <si>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</si>
  <si>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</si>
  <si>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</si>
  <si>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</si>
  <si>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</si>
  <si>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</si>
  <si>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</si>
  <si>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</si>
  <si>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</si>
  <si>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</si>
  <si>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</si>
  <si>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</si>
  <si>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</si>
  <si>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</si>
  <si>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</si>
  <si>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</si>
  <si>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</si>
  <si>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</si>
  <si>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发票管理及税务登记</t>
  </si>
  <si>
    <t xml:space="preserve">     代扣代收代征税款手续费</t>
  </si>
  <si>
    <t xml:space="preserve">     税务宣传</t>
  </si>
  <si>
    <t xml:space="preserve">     协税护税</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</si>
  <si>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</si>
  <si>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</si>
  <si>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</si>
  <si>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</si>
  <si>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</si>
  <si>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</si>
  <si>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</si>
  <si>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</si>
  <si>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</si>
  <si>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</si>
  <si>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</si>
  <si>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</si>
  <si>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</si>
  <si>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</si>
  <si>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</si>
  <si>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</si>
  <si>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</si>
  <si>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</si>
  <si>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</si>
  <si>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</si>
  <si>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</si>
  <si>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</si>
  <si>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</si>
  <si>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</si>
  <si>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</si>
  <si>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</si>
  <si>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</si>
  <si>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</si>
  <si>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</si>
  <si>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</si>
  <si>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</si>
  <si>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</si>
  <si>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</si>
  <si>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</si>
  <si>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产权战略与规划</t>
  </si>
  <si>
    <t xml:space="preserve">     专利试点和产业化推进</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</si>
  <si>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</si>
  <si>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</si>
  <si>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</si>
  <si>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</si>
  <si>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</si>
  <si>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</si>
  <si>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</si>
  <si>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</si>
  <si>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</si>
  <si>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</si>
  <si>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</si>
  <si>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</si>
  <si>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</si>
  <si>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</si>
  <si>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</si>
  <si>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</si>
  <si>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</si>
  <si>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</si>
  <si>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</si>
  <si>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</si>
  <si>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</si>
  <si>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</si>
  <si>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</si>
  <si>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</si>
  <si>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</si>
  <si>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</si>
  <si>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</si>
  <si>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</si>
  <si>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</si>
  <si>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</si>
  <si>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</si>
  <si>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</si>
  <si>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</si>
  <si>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</si>
  <si>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</si>
  <si>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</si>
  <si>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</si>
  <si>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</si>
  <si>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</si>
  <si>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</si>
  <si>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</si>
  <si>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</si>
  <si>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</si>
  <si>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</si>
  <si>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</si>
  <si>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</si>
  <si>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</si>
  <si>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</si>
  <si>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</si>
  <si>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</si>
  <si>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</si>
  <si>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</si>
  <si>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</si>
  <si>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对外合作与交流</t>
  </si>
  <si>
    <t xml:space="preserve">   其他外交支出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</si>
  <si>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</si>
  <si>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</si>
  <si>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</si>
  <si>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</si>
  <si>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</si>
  <si>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</si>
  <si>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</si>
  <si>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</si>
  <si>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</si>
  <si>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</si>
  <si>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</si>
  <si>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</si>
  <si>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</si>
  <si>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</si>
  <si>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</si>
  <si>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</si>
  <si>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</si>
  <si>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</si>
  <si>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</si>
  <si>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</si>
  <si>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</si>
  <si>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</si>
  <si>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</si>
  <si>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</si>
  <si>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</si>
  <si>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</si>
  <si>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</si>
  <si>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</si>
  <si>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</si>
  <si>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</si>
  <si>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</si>
  <si>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</si>
  <si>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</si>
  <si>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</si>
  <si>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</si>
  <si>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</si>
  <si>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</si>
  <si>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</si>
  <si>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</si>
  <si>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</si>
  <si>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</si>
  <si>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</si>
  <si>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</si>
  <si>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</si>
  <si>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</si>
  <si>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</si>
  <si>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</si>
  <si>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</si>
  <si>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</si>
  <si>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</si>
  <si>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</si>
  <si>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</si>
  <si>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</si>
  <si>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</si>
  <si>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</si>
  <si>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</si>
  <si>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</si>
  <si>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</si>
  <si>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</si>
  <si>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</si>
  <si>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</si>
  <si>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</si>
  <si>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</si>
  <si>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</si>
  <si>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</si>
  <si>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</si>
  <si>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</si>
  <si>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</si>
  <si>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</si>
  <si>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</si>
  <si>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</si>
  <si>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</si>
  <si>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</si>
  <si>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</si>
  <si>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</si>
  <si>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</si>
  <si>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</si>
  <si>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</si>
  <si>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</si>
  <si>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</si>
  <si>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</si>
  <si>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</si>
  <si>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</si>
  <si>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</si>
  <si>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</si>
  <si>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</si>
  <si>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</si>
  <si>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</si>
  <si>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</si>
  <si>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</si>
  <si>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</si>
  <si>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</si>
  <si>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</si>
  <si>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</si>
  <si>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</si>
  <si>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</si>
  <si>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</si>
  <si>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</si>
  <si>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</si>
  <si>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</si>
  <si>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</si>
  <si>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</si>
  <si>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</si>
  <si>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</si>
  <si>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</si>
  <si>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</si>
  <si>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</si>
  <si>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</si>
  <si>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</si>
  <si>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</si>
  <si>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</si>
  <si>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</si>
  <si>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</si>
  <si>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</si>
  <si>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</si>
  <si>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</si>
  <si>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</si>
  <si>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</si>
  <si>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</si>
  <si>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</si>
  <si>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科学技术管理事务</t>
  </si>
  <si>
    <t xml:space="preserve">     其他科学技术管理事务支出</t>
  </si>
  <si>
    <t xml:space="preserve">   基础研究</t>
  </si>
  <si>
    <t xml:space="preserve">     机构运行</t>
  </si>
  <si>
    <t xml:space="preserve">     自然科学基金</t>
  </si>
  <si>
    <t xml:space="preserve">     重点实验室及相关设施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</si>
  <si>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</si>
  <si>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</si>
  <si>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</si>
  <si>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</si>
  <si>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</si>
  <si>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</si>
  <si>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</si>
  <si>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</si>
  <si>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</si>
  <si>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</si>
  <si>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</si>
  <si>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</si>
  <si>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</si>
  <si>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</si>
  <si>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</si>
  <si>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</si>
  <si>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</si>
  <si>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</si>
  <si>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</si>
  <si>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</si>
  <si>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</si>
  <si>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</si>
  <si>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</si>
  <si>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</si>
  <si>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</si>
  <si>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</si>
  <si>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</si>
  <si>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</si>
  <si>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</si>
  <si>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</si>
  <si>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</si>
  <si>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</si>
  <si>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</si>
  <si>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</si>
  <si>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</si>
  <si>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</si>
  <si>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</si>
  <si>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</si>
  <si>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</si>
  <si>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</si>
  <si>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</si>
  <si>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</si>
  <si>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</si>
  <si>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</si>
  <si>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</si>
  <si>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</si>
  <si>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</si>
  <si>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</si>
  <si>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</si>
  <si>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</si>
  <si>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</si>
  <si>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</si>
  <si>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</si>
  <si>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</si>
  <si>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</si>
  <si>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</si>
  <si>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</si>
  <si>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</si>
  <si>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</si>
  <si>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</si>
  <si>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</si>
  <si>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</si>
  <si>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</si>
  <si>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</si>
  <si>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</si>
  <si>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</si>
  <si>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</si>
  <si>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</si>
  <si>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</si>
  <si>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</si>
  <si>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</si>
  <si>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</si>
  <si>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</si>
  <si>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</si>
  <si>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</si>
  <si>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</si>
  <si>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</si>
  <si>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</si>
  <si>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</si>
  <si>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</si>
  <si>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</si>
  <si>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</si>
  <si>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</si>
  <si>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</si>
  <si>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</si>
  <si>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</si>
  <si>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</si>
  <si>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</si>
  <si>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</si>
  <si>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</si>
  <si>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</si>
  <si>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</si>
  <si>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</si>
  <si>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</si>
  <si>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</si>
  <si>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</si>
  <si>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</si>
  <si>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</si>
  <si>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</si>
  <si>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</si>
  <si>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</si>
  <si>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</si>
  <si>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</si>
  <si>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</si>
  <si>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</si>
  <si>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</si>
  <si>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</si>
  <si>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</si>
  <si>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</si>
  <si>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</si>
  <si>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</si>
  <si>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</si>
  <si>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</si>
  <si>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</si>
  <si>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</si>
  <si>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</si>
  <si>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</si>
  <si>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</si>
  <si>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</si>
  <si>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</si>
  <si>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</si>
  <si>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</si>
  <si>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</si>
  <si>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</si>
  <si>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</si>
  <si>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</si>
  <si>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</si>
  <si>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</si>
  <si>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</si>
  <si>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</si>
  <si>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</si>
  <si>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</si>
  <si>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</si>
  <si>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</si>
  <si>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</si>
  <si>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</si>
  <si>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</si>
  <si>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</si>
  <si>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</si>
  <si>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</si>
  <si>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</si>
  <si>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</si>
  <si>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</si>
  <si>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</si>
  <si>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</si>
  <si>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</si>
  <si>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</si>
  <si>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</si>
  <si>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</si>
  <si>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</si>
  <si>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</si>
  <si>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</si>
  <si>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</si>
  <si>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</si>
  <si>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</si>
  <si>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</si>
  <si>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</si>
  <si>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</si>
  <si>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</si>
  <si>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</si>
  <si>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</si>
  <si>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</si>
  <si>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</si>
  <si>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</si>
  <si>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</si>
  <si>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</si>
  <si>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</si>
  <si>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</si>
  <si>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</si>
  <si>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</si>
  <si>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</si>
  <si>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</si>
  <si>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</si>
  <si>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</si>
  <si>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</si>
  <si>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</si>
  <si>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</si>
  <si>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</si>
  <si>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</si>
  <si>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</si>
  <si>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</si>
  <si>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</si>
  <si>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</si>
  <si>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</si>
  <si>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</si>
  <si>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</si>
  <si>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</si>
  <si>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</si>
  <si>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</si>
  <si>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</si>
  <si>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</si>
  <si>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</si>
  <si>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</si>
  <si>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</si>
  <si>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</si>
  <si>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</si>
  <si>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</si>
  <si>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</si>
  <si>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</si>
  <si>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</si>
  <si>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</si>
  <si>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</si>
  <si>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</si>
  <si>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</si>
  <si>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</si>
  <si>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</si>
  <si>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</si>
  <si>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</si>
  <si>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</si>
  <si>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</si>
  <si>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</si>
  <si>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</si>
  <si>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</si>
  <si>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</si>
  <si>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</si>
  <si>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</si>
  <si>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</si>
  <si>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</si>
  <si>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</si>
  <si>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</si>
  <si>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</si>
  <si>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</si>
  <si>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</si>
  <si>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</si>
  <si>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</si>
  <si>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</si>
  <si>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</si>
  <si>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</si>
  <si>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</si>
  <si>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</si>
  <si>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</si>
  <si>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</si>
  <si>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</si>
  <si>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</si>
  <si>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</si>
  <si>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</si>
  <si>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</si>
  <si>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</si>
  <si>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</si>
  <si>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</si>
  <si>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</si>
  <si>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</si>
  <si>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</si>
  <si>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</si>
  <si>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</si>
  <si>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</si>
  <si>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</si>
  <si>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</si>
  <si>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</si>
  <si>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</si>
  <si>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</si>
  <si>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</si>
  <si>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</si>
  <si>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</si>
  <si>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</si>
  <si>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</si>
  <si>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</si>
  <si>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</si>
  <si>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</si>
  <si>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</si>
  <si>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</si>
  <si>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</si>
  <si>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</si>
  <si>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</si>
  <si>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</si>
  <si>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</si>
  <si>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</si>
  <si>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</si>
  <si>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</si>
  <si>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</si>
  <si>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</si>
  <si>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</si>
  <si>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</si>
  <si>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</si>
  <si>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</si>
  <si>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</si>
  <si>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</si>
  <si>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</si>
  <si>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</si>
  <si>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</si>
  <si>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</si>
  <si>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</si>
  <si>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</si>
  <si>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</si>
  <si>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</si>
  <si>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</si>
  <si>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</si>
  <si>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</si>
  <si>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</si>
  <si>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</si>
  <si>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</si>
  <si>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</si>
  <si>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</si>
  <si>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</si>
  <si>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</si>
  <si>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</si>
  <si>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</si>
  <si>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</si>
  <si>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</si>
  <si>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</si>
  <si>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</si>
  <si>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</si>
  <si>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</si>
  <si>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</si>
  <si>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</si>
  <si>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</si>
  <si>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</si>
  <si>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</si>
  <si>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</si>
  <si>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</si>
  <si>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</si>
  <si>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</si>
  <si>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</si>
  <si>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</si>
  <si>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</si>
  <si>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</si>
  <si>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</si>
  <si>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</si>
  <si>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</si>
  <si>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</si>
  <si>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</si>
  <si>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</si>
  <si>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</si>
  <si>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</si>
  <si>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</si>
  <si>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</si>
  <si>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</si>
  <si>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</si>
  <si>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</si>
  <si>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</si>
  <si>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</si>
  <si>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</si>
  <si>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</si>
  <si>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</si>
  <si>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</si>
  <si>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</si>
  <si>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</si>
  <si>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</si>
  <si>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</si>
  <si>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</si>
  <si>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</si>
  <si>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</si>
  <si>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</si>
  <si>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</si>
  <si>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</si>
  <si>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</si>
  <si>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</si>
  <si>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</si>
  <si>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</si>
  <si>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</si>
  <si>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</si>
  <si>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</si>
  <si>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</si>
  <si>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</si>
  <si>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</si>
  <si>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</si>
  <si>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</si>
  <si>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</si>
  <si>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</si>
  <si>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</si>
  <si>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</si>
  <si>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</si>
  <si>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</si>
  <si>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</si>
  <si>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</si>
  <si>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</si>
  <si>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</si>
  <si>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</si>
  <si>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</si>
  <si>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</si>
  <si>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</si>
  <si>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</si>
  <si>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</si>
  <si>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</si>
  <si>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</si>
  <si>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</si>
  <si>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</si>
  <si>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</si>
  <si>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</si>
  <si>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</si>
  <si>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</si>
  <si>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</si>
  <si>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</si>
  <si>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</si>
  <si>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</si>
  <si>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</si>
  <si>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</si>
  <si>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</si>
  <si>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</si>
  <si>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</si>
  <si>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</si>
  <si>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</si>
  <si>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</si>
  <si>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</si>
  <si>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</si>
  <si>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</si>
  <si>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</si>
  <si>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</si>
  <si>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</si>
  <si>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</si>
  <si>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</si>
  <si>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</si>
  <si>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</si>
  <si>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</si>
  <si>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</si>
  <si>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</si>
  <si>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</si>
  <si>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</si>
  <si>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</si>
  <si>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</si>
  <si>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</si>
  <si>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</si>
  <si>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</si>
  <si>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</si>
  <si>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</si>
  <si>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</si>
  <si>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</si>
  <si>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</si>
  <si>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</si>
  <si>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</si>
  <si>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</si>
  <si>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</si>
  <si>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</si>
  <si>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</si>
  <si>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</si>
  <si>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</si>
  <si>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</si>
  <si>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</si>
  <si>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</si>
  <si>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</si>
  <si>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</si>
  <si>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</si>
  <si>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</si>
  <si>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</si>
  <si>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</si>
  <si>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</si>
  <si>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</si>
  <si>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</si>
  <si>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</si>
  <si>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</si>
  <si>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</si>
  <si>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</si>
  <si>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</si>
  <si>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</si>
  <si>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</si>
  <si>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</si>
  <si>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</si>
  <si>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</si>
  <si>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</si>
  <si>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</si>
  <si>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</si>
  <si>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</si>
  <si>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</si>
  <si>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</si>
  <si>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</si>
  <si>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</si>
  <si>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</si>
  <si>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</si>
  <si>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</si>
  <si>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</si>
  <si>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</si>
  <si>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</si>
  <si>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</si>
  <si>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</si>
  <si>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</si>
  <si>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</si>
  <si>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</si>
  <si>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</si>
  <si>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</si>
  <si>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</si>
  <si>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</si>
  <si>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</si>
  <si>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</si>
  <si>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</si>
  <si>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</si>
  <si>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</si>
  <si>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</si>
  <si>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</si>
  <si>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</si>
  <si>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</si>
  <si>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</si>
  <si>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</si>
  <si>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</si>
  <si>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</si>
  <si>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</si>
  <si>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</si>
  <si>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</si>
  <si>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</si>
  <si>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</si>
  <si>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</si>
  <si>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</si>
  <si>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</si>
  <si>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</si>
  <si>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</si>
  <si>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</si>
  <si>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</si>
  <si>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</si>
  <si>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</si>
  <si>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</si>
  <si>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</si>
  <si>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</si>
  <si>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</si>
  <si>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</si>
  <si>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</si>
  <si>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</si>
  <si>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</si>
  <si>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</si>
  <si>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</si>
  <si>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</si>
  <si>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</si>
  <si>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</si>
  <si>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</si>
  <si>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无线电及信息通信监管</t>
  </si>
  <si>
    <t xml:space="preserve">     工业和信息产业战略研究与标准制定</t>
  </si>
  <si>
    <t xml:space="preserve">     工业和信息产业支持</t>
  </si>
  <si>
    <t xml:space="preserve">     电子专项工程</t>
  </si>
  <si>
    <t xml:space="preserve">     技术基础研究</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</si>
  <si>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</si>
  <si>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</si>
  <si>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</si>
  <si>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</si>
  <si>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</si>
  <si>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</si>
  <si>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</si>
  <si>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</si>
  <si>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</si>
  <si>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</si>
  <si>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</si>
  <si>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</si>
  <si>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</si>
  <si>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</si>
  <si>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</si>
  <si>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</si>
  <si>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</si>
  <si>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</si>
  <si>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</si>
  <si>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</si>
  <si>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</si>
  <si>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</si>
  <si>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</si>
  <si>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</si>
  <si>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</si>
  <si>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</si>
  <si>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</si>
  <si>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</si>
  <si>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</si>
  <si>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</si>
  <si>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</si>
  <si>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</si>
  <si>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</si>
  <si>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</si>
  <si>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</si>
  <si>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</si>
  <si>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</si>
  <si>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</si>
  <si>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</si>
  <si>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</si>
  <si>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</si>
  <si>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</si>
  <si>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</si>
  <si>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</si>
  <si>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</si>
  <si>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</si>
  <si>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</si>
  <si>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</si>
  <si>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</si>
  <si>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其他金融支出</t>
  </si>
  <si>
    <t xml:space="preserve">     重点企业贷款贴息</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</si>
  <si>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</si>
  <si>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</si>
  <si>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</si>
  <si>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</si>
  <si>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</si>
  <si>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</si>
  <si>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</si>
  <si>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</si>
  <si>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</si>
  <si>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</si>
  <si>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</si>
  <si>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</si>
  <si>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</si>
  <si>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</si>
  <si>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</si>
  <si>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</si>
  <si>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</si>
  <si>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</si>
  <si>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</si>
  <si>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</si>
  <si>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</si>
  <si>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</si>
  <si>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</si>
  <si>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</si>
  <si>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</si>
  <si>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</si>
  <si>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</si>
  <si>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</si>
  <si>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</si>
  <si>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</si>
  <si>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</si>
  <si>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</si>
  <si>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</si>
  <si>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</si>
  <si>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</si>
  <si>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</si>
  <si>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</si>
  <si>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</si>
  <si>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</si>
  <si>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</si>
  <si>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</si>
  <si>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</si>
  <si>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</si>
  <si>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</si>
  <si>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</si>
  <si>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</si>
  <si>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</si>
  <si>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</si>
  <si>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</si>
  <si>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</si>
  <si>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</si>
  <si>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</si>
  <si>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</si>
  <si>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</si>
  <si>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</si>
  <si>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</si>
  <si>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</si>
  <si>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</si>
  <si>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</si>
  <si>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</si>
  <si>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</si>
  <si>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</si>
  <si>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</si>
  <si>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</si>
  <si>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</si>
  <si>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</si>
  <si>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</si>
  <si>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</si>
  <si>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</si>
  <si>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</si>
  <si>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</si>
  <si>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</si>
  <si>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</si>
  <si>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</si>
  <si>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</si>
  <si>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</si>
  <si>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</si>
  <si>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物资保管体系</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</si>
  <si>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</si>
  <si>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</si>
  <si>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</si>
  <si>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</si>
  <si>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</si>
  <si>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</si>
  <si>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</si>
  <si>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</si>
  <si>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</si>
  <si>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</si>
  <si>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</si>
  <si>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</si>
  <si>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</si>
  <si>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</si>
  <si>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</si>
  <si>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</si>
  <si>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</si>
  <si>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</si>
  <si>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</si>
  <si>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</si>
  <si>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</si>
  <si>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</si>
  <si>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</si>
  <si>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</si>
  <si>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</si>
  <si>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</si>
  <si>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</si>
  <si>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</si>
  <si>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</si>
  <si>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</si>
  <si>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</si>
  <si>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</si>
  <si>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</si>
  <si>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</si>
  <si>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</si>
  <si>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</si>
  <si>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</si>
  <si>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</si>
  <si>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</si>
  <si>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</si>
  <si>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</si>
  <si>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</si>
  <si>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</si>
  <si>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</si>
  <si>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</si>
  <si>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</si>
  <si>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</si>
  <si>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</si>
  <si>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</si>
  <si>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</si>
  <si>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</si>
  <si>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</si>
  <si>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</si>
  <si>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</si>
  <si>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</si>
  <si>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</si>
  <si>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</si>
  <si>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</si>
  <si>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</si>
  <si>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</si>
  <si>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</si>
  <si>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</si>
  <si>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</si>
  <si>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</si>
  <si>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</si>
  <si>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</si>
  <si>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</si>
  <si>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</si>
  <si>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</si>
  <si>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</si>
  <si>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</si>
  <si>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</si>
  <si>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</si>
  <si>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</si>
  <si>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</si>
  <si>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</si>
  <si>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</si>
  <si>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</si>
  <si>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</si>
  <si>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</si>
  <si>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</si>
  <si>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t>
  </si>
  <si>
    <t xml:space="preserve">   年初预留</t>
  </si>
  <si>
    <t>市本级一般公共预算支出</t>
  </si>
  <si>
    <t>1-5  2024年市本级一般公共预算政府预算经济分类表（基本支出）</t>
  </si>
  <si>
    <t>经济科目名称</t>
  </si>
  <si>
    <t>机关工资福利支出</t>
  </si>
  <si>
    <t>工资奖金津补贴</t>
  </si>
  <si>
    <t>社会保障缴费</t>
  </si>
  <si>
    <t>住房公积金</t>
  </si>
  <si>
    <t>其他工资福利支出</t>
  </si>
  <si>
    <t>机关商品和服务支出</t>
  </si>
  <si>
    <t>办公经费</t>
  </si>
  <si>
    <t>会议费</t>
  </si>
  <si>
    <t>培训费</t>
  </si>
  <si>
    <t>专用材料购置费</t>
  </si>
  <si>
    <t>委托业务费</t>
  </si>
  <si>
    <t>公务接待费</t>
  </si>
  <si>
    <t>因公出国（境）费用</t>
  </si>
  <si>
    <t>公务用车运行维护费</t>
  </si>
  <si>
    <t>维修（护）费</t>
  </si>
  <si>
    <t>其他商品和服务支出</t>
  </si>
  <si>
    <t>机关资本性支出</t>
  </si>
  <si>
    <t>设备购置</t>
  </si>
  <si>
    <t>大型修缮</t>
  </si>
  <si>
    <t>对事业单位经常性补助</t>
  </si>
  <si>
    <t>工资福利支出</t>
  </si>
  <si>
    <t>商品和服务支出</t>
  </si>
  <si>
    <t>对事业单位资本性补助</t>
  </si>
  <si>
    <t>资本性支出（一）</t>
  </si>
  <si>
    <t>对个人和家庭的补助</t>
  </si>
  <si>
    <t>社会福利和救助</t>
  </si>
  <si>
    <t>离退休费</t>
  </si>
  <si>
    <t>其他对个人和家庭补助</t>
  </si>
  <si>
    <t>支 出 合 计</t>
  </si>
  <si>
    <t>1-6  2024年澄江市一般公共预算支出表(转移支付项目)</t>
  </si>
  <si>
    <t>项       目</t>
  </si>
  <si>
    <t>玉溪市对县转移支付和税收返还</t>
  </si>
  <si>
    <t>一、玉溪市对县转移支付</t>
  </si>
  <si>
    <t>(一)一般性转移支付</t>
  </si>
  <si>
    <t xml:space="preserve">    其中：均衡性转移支付收入</t>
  </si>
  <si>
    <t xml:space="preserve">         县级基本财力保障机制奖补资金收入</t>
  </si>
  <si>
    <t xml:space="preserve">         结算补助收入</t>
  </si>
  <si>
    <t xml:space="preserve">         企事业单位划转支付收入</t>
  </si>
  <si>
    <t xml:space="preserve"> 　　　  城乡义务教育转移支付收入</t>
  </si>
  <si>
    <t>　　　   城乡居民医疗保险转移支付收入</t>
  </si>
  <si>
    <t xml:space="preserve">         重点生态功能区转移支付收入</t>
  </si>
  <si>
    <t>　　　   固定数额补助收入</t>
  </si>
  <si>
    <t>　　　   欠发达地区转移支付收入</t>
  </si>
  <si>
    <t xml:space="preserve">         一般公共服务共同财政事权转移支付收入</t>
  </si>
  <si>
    <t xml:space="preserve">         增值税留抵退税转移支付收入</t>
  </si>
  <si>
    <t xml:space="preserve">         其他退税减税降费转移支付收入</t>
  </si>
  <si>
    <t xml:space="preserve">         补充县区财力转移支付收入</t>
  </si>
  <si>
    <t xml:space="preserve">         公共安全共同财政事权转移支付收入</t>
  </si>
  <si>
    <t xml:space="preserve">         教育共同财政事权转移支付收入</t>
  </si>
  <si>
    <t xml:space="preserve">  科学技术共同财政事权转移支付收入</t>
  </si>
  <si>
    <t xml:space="preserve">         社会保障和就业共同财政事权转移支付收入</t>
  </si>
  <si>
    <t xml:space="preserve">         医疗卫生共同财政事权转移支付收入</t>
  </si>
  <si>
    <t xml:space="preserve">         住房保障共同财政事权转移支付收入</t>
  </si>
  <si>
    <t xml:space="preserve">         文化旅游与传媒共同财政事权转移支付收入</t>
  </si>
  <si>
    <t xml:space="preserve">         节能环保共同财政事权转移支付收入</t>
  </si>
  <si>
    <t xml:space="preserve">         农林水共同财政事权转移支付收入</t>
  </si>
  <si>
    <t xml:space="preserve">         交通运输共同财政事权转移支付收入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</si>
  <si>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</si>
  <si>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</si>
  <si>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</si>
  <si>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其他一般性转移支付收入</t>
  </si>
  <si>
    <t>（二）专项转移支付</t>
  </si>
  <si>
    <t xml:space="preserve">    分项目：一般公共服务</t>
  </si>
  <si>
    <t>　　　　    国防</t>
  </si>
  <si>
    <t>　　　　    公共安全</t>
  </si>
  <si>
    <t>　　　　    教育</t>
  </si>
  <si>
    <t>　　　　    科学技术</t>
  </si>
  <si>
    <t>　　　　    文化旅游体育与传媒</t>
  </si>
  <si>
    <t>　　　　    社会保障和就业</t>
  </si>
  <si>
    <t>　　　　    卫生健康</t>
  </si>
  <si>
    <t>　　　　    节能环保</t>
  </si>
  <si>
    <t>　　　　    城乡社区事务</t>
  </si>
  <si>
    <t>　　　　    农林水事务</t>
  </si>
  <si>
    <t>　　　　    交通运输</t>
  </si>
  <si>
    <t>　　　　    资源勘探电力信息等事务</t>
  </si>
  <si>
    <t>　　　　    商业服务业等事务</t>
  </si>
  <si>
    <t>　　　　    金融监管等事务</t>
  </si>
  <si>
    <t>　　　　    自然资源海洋气象</t>
  </si>
  <si>
    <t>　　　　    住房保障支出</t>
  </si>
  <si>
    <t>　　　　    粮油物资管理事务</t>
  </si>
  <si>
    <t xml:space="preserve">            灾害防治及应急管理支出</t>
  </si>
  <si>
    <t xml:space="preserve">   　　     其他支出</t>
  </si>
  <si>
    <t>二、玉溪市对县税收返还</t>
  </si>
  <si>
    <t xml:space="preserve">        消费税和增值税税收返还</t>
  </si>
  <si>
    <t xml:space="preserve">         所得税基数返还收入</t>
  </si>
  <si>
    <t xml:space="preserve">         成品油税费改革税收返还收入</t>
  </si>
  <si>
    <t xml:space="preserve">         中央返还和地方上缴基数</t>
  </si>
  <si>
    <t xml:space="preserve">         消费税税收返还收入</t>
  </si>
  <si>
    <t>1-7  2024年澄江市分地区税收返还和转移支付预算表</t>
  </si>
  <si>
    <t>地区（玉溪市对澄江市）</t>
  </si>
  <si>
    <t>合计</t>
  </si>
  <si>
    <t>税收返还</t>
  </si>
  <si>
    <t>一般性转移支付</t>
  </si>
  <si>
    <t>专项转移支付</t>
  </si>
  <si>
    <t>一、提前下达数小计</t>
  </si>
  <si>
    <t>（一）一般性转移支付</t>
  </si>
  <si>
    <t xml:space="preserve"> </t>
  </si>
  <si>
    <t xml:space="preserve">       1100202均衡性转移支付收入</t>
  </si>
  <si>
    <t xml:space="preserve">       1100207县级基本财力保障机制奖补资金收入</t>
  </si>
  <si>
    <t xml:space="preserve">       1100208结算补助收入</t>
  </si>
  <si>
    <t xml:space="preserve">       1100214企事业单位划转支付收入</t>
  </si>
  <si>
    <t xml:space="preserve">       1100220基层公检法司转移支付</t>
  </si>
  <si>
    <t xml:space="preserve"> 　　　1100221城乡义务教育转移支付收入</t>
  </si>
  <si>
    <t>　　　 1100223城乡居民医疗保险转移支付收入</t>
  </si>
  <si>
    <t xml:space="preserve">       1100225产粮（油）大县奖励资金收入</t>
  </si>
  <si>
    <t xml:space="preserve">       1100226重点生态功能区转移支付收入</t>
  </si>
  <si>
    <t>　　　 1100227固定数额补助收入</t>
  </si>
  <si>
    <t>　　　 1100231巩固拓展脱贫攻坚成果衔接乡村振兴转移支付收入</t>
  </si>
  <si>
    <t xml:space="preserve">       1100244公共安全共同财政事权转移支付收入</t>
  </si>
  <si>
    <t xml:space="preserve">       1100245教育共同财政事权转移支付收入</t>
  </si>
  <si>
    <t xml:space="preserve">       1100248社会保障和就业共同财政事权转移支付收入</t>
  </si>
  <si>
    <t xml:space="preserve">       1100249卫生健康共同财政事权转移支付收入</t>
  </si>
  <si>
    <t xml:space="preserve">       1100258住房保障共同财政事权转移支付收入</t>
  </si>
  <si>
    <t xml:space="preserve">       1100247文化旅游与传媒共同财政事权转移支付收入</t>
  </si>
  <si>
    <t xml:space="preserve">       1100250节能环保共同财政事权转移支付收入</t>
  </si>
  <si>
    <t xml:space="preserve">       1100252农林水共同财政事权转移支付收入</t>
  </si>
  <si>
    <t xml:space="preserve">       1100253交通运输共同财政事权转移支付收入</t>
  </si>
  <si>
    <t xml:space="preserve">       1100260灾害防治及应急管理共同财政事权转移支付收入</t>
  </si>
  <si>
    <t>　　　 1100299其他一般性转移支付收入</t>
  </si>
  <si>
    <t>　　　　201一般公共服务</t>
  </si>
  <si>
    <t>　　　　203国防</t>
  </si>
  <si>
    <t>　　　　204公共安全</t>
  </si>
  <si>
    <t>　　　　205教育</t>
  </si>
  <si>
    <t>　　　　206科学技术</t>
  </si>
  <si>
    <t>　　　　207文化体育与传媒</t>
  </si>
  <si>
    <t>　　　　208社会保障和就业</t>
  </si>
  <si>
    <t>　　　　210卫生健康</t>
  </si>
  <si>
    <t>　　　　211节能环保</t>
  </si>
  <si>
    <t>　　　　212城乡社区事务</t>
  </si>
  <si>
    <t>　　　　213农林水事务</t>
  </si>
  <si>
    <t>　　　　214交通运输</t>
  </si>
  <si>
    <t>　　　　215资源勘探电力信息等事务</t>
  </si>
  <si>
    <t>　　　　216商业服务业等事务</t>
  </si>
  <si>
    <t>　　　　217金融监管等事务</t>
  </si>
  <si>
    <t>　　　　220自然资源海洋气象</t>
  </si>
  <si>
    <t>　　　　221住房保障支出</t>
  </si>
  <si>
    <t>　　　　222粮油物资管理事务</t>
  </si>
  <si>
    <t xml:space="preserve">        224灾害防治及应急管理支出</t>
  </si>
  <si>
    <t xml:space="preserve">   　　 229其他支出</t>
  </si>
  <si>
    <t>（ 三）返还性收入</t>
  </si>
  <si>
    <t xml:space="preserve">        1100102 所得税基数返还收入</t>
  </si>
  <si>
    <t xml:space="preserve">        1100103 成品油税费改革税收返还收入</t>
  </si>
  <si>
    <t xml:space="preserve">        1100104 增值税税收返还收入</t>
  </si>
  <si>
    <t xml:space="preserve">        1100105 消费税税收返还收入</t>
  </si>
  <si>
    <t>二、预算数</t>
  </si>
  <si>
    <t>1-8  2024年澄江市市本级“三公”经费预算财政拨款情况统计表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</si>
  <si>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</si>
  <si>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</si>
  <si>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</si>
  <si>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</si>
  <si>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</si>
  <si>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</si>
  <si>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</si>
  <si>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</si>
  <si>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r>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t>
    </r>
    <r>
      <rPr>
        <sz val="12"/>
        <color rgb="FFFF0000"/>
        <rFont val="宋体"/>
        <charset val="134"/>
        <scheme val="minor"/>
      </rPr>
      <t> </t>
    </r>
    <r>
      <rPr>
        <sz val="12"/>
        <rFont val="宋体"/>
        <charset val="134"/>
        <scheme val="minor"/>
      </rPr>
      <t>“三公”经费经费总额和2023年比较无变化，主要原因是严格执行中央八项规定，严控三公经费支出。其中：因公出国（境）费为0万元，和2023年比较无变化；公务接待费与上年持平；公务用车购置费比2023年的38万元增加28万元，主要是2024年公安局公务用车购置费36万元，2023年未购置；公务用车运行费比2023年的388万元减少28万元，主要是公安局严控经费支出，减少公务用车运行费20万元。</t>
    </r>
  </si>
  <si>
    <t>2-1 2024年澄江市政府性基金预算收入情况表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</si>
  <si>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</si>
  <si>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</si>
  <si>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</si>
  <si>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</si>
  <si>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</si>
  <si>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</si>
  <si>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</si>
  <si>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</si>
  <si>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</si>
  <si>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</si>
  <si>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</si>
  <si>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</si>
  <si>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</si>
  <si>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</si>
  <si>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</si>
  <si>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</si>
  <si>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</si>
  <si>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</si>
  <si>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</si>
  <si>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</si>
  <si>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</si>
  <si>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</si>
  <si>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</si>
  <si>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</si>
  <si>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</si>
  <si>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</si>
  <si>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</si>
  <si>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</si>
  <si>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</si>
  <si>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</si>
  <si>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</si>
  <si>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</si>
  <si>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</si>
  <si>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</si>
  <si>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</si>
  <si>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</si>
  <si>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</si>
  <si>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</si>
  <si>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</si>
  <si>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</si>
  <si>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</si>
  <si>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</si>
  <si>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</si>
  <si>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</si>
  <si>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</si>
  <si>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</si>
  <si>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</si>
  <si>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</si>
  <si>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全市政府性基金预算收入</t>
  </si>
  <si>
    <t>地方政府专项债务收入</t>
  </si>
  <si>
    <t xml:space="preserve">  政府性基金转移收入</t>
  </si>
  <si>
    <t xml:space="preserve">     政府性基金补助收入</t>
  </si>
  <si>
    <t xml:space="preserve">     抗疫特别国债转移支付收入</t>
  </si>
  <si>
    <t>2-2 2024年澄江市政府性基金预算支出情况表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</si>
  <si>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</si>
  <si>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</si>
  <si>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</si>
  <si>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</si>
  <si>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</si>
  <si>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</si>
  <si>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</si>
  <si>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</si>
  <si>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</si>
  <si>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</si>
  <si>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</si>
  <si>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</si>
  <si>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</si>
  <si>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</si>
  <si>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</si>
  <si>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</si>
  <si>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</si>
  <si>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</si>
  <si>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</si>
  <si>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</si>
  <si>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</si>
  <si>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</si>
  <si>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</si>
  <si>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</si>
  <si>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</si>
  <si>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</si>
  <si>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</si>
  <si>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</si>
  <si>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</si>
  <si>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</si>
  <si>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</si>
  <si>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</si>
  <si>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</si>
  <si>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</si>
  <si>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</si>
  <si>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</si>
  <si>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</si>
  <si>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</si>
  <si>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</si>
  <si>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</si>
  <si>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</si>
  <si>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</si>
  <si>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</si>
  <si>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</si>
  <si>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</si>
  <si>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</si>
  <si>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</si>
  <si>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</si>
  <si>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</si>
  <si>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</si>
  <si>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</si>
  <si>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</si>
  <si>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</si>
  <si>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</si>
  <si>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</si>
  <si>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</si>
  <si>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</si>
  <si>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</si>
  <si>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</si>
  <si>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</si>
  <si>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</si>
  <si>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</si>
  <si>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</si>
  <si>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</si>
  <si>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</si>
  <si>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</si>
  <si>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</si>
  <si>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</si>
  <si>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</si>
  <si>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</si>
  <si>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</si>
  <si>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</si>
  <si>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</si>
  <si>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</si>
  <si>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</si>
  <si>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</si>
  <si>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</si>
  <si>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</si>
  <si>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</si>
  <si>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</si>
  <si>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</si>
  <si>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</si>
  <si>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</si>
  <si>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</si>
  <si>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</si>
  <si>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</si>
  <si>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</si>
  <si>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</si>
  <si>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</si>
  <si>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</si>
  <si>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</si>
  <si>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</si>
  <si>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</si>
  <si>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</si>
  <si>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</si>
  <si>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</si>
  <si>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</si>
  <si>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</si>
  <si>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</si>
  <si>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</si>
  <si>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</si>
  <si>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</si>
  <si>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</si>
  <si>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</si>
  <si>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</si>
  <si>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</si>
  <si>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</si>
  <si>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</si>
  <si>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</si>
  <si>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</si>
  <si>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</si>
  <si>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</si>
  <si>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</si>
  <si>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</si>
  <si>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</si>
  <si>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</si>
  <si>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</si>
  <si>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</si>
  <si>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</si>
  <si>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</si>
  <si>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</si>
  <si>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</si>
  <si>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</si>
  <si>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</si>
  <si>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</si>
  <si>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</si>
  <si>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</si>
  <si>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</si>
  <si>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</si>
  <si>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</si>
  <si>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</si>
  <si>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</si>
  <si>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</si>
  <si>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</si>
  <si>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</si>
  <si>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</si>
  <si>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</si>
  <si>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</si>
  <si>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</si>
  <si>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</si>
  <si>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</si>
  <si>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</si>
  <si>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</si>
  <si>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</si>
  <si>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</si>
  <si>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</si>
  <si>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</si>
  <si>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</si>
  <si>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</si>
  <si>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</si>
  <si>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</si>
  <si>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</si>
  <si>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</si>
  <si>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</si>
  <si>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</si>
  <si>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</si>
  <si>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</si>
  <si>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</si>
  <si>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</si>
  <si>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</si>
  <si>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</si>
  <si>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</si>
  <si>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</si>
  <si>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</si>
  <si>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</si>
  <si>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</si>
  <si>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</si>
  <si>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</si>
  <si>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</si>
  <si>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</si>
  <si>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</si>
  <si>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</si>
  <si>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</si>
  <si>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</si>
  <si>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</si>
  <si>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</si>
  <si>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</si>
  <si>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</si>
  <si>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</si>
  <si>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</si>
  <si>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</si>
  <si>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</si>
  <si>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</si>
  <si>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</si>
  <si>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</si>
  <si>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</si>
  <si>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</si>
  <si>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</si>
  <si>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</si>
  <si>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</si>
  <si>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</si>
  <si>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</si>
  <si>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</si>
  <si>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小型水库移民扶助基金对应专项债务收入安排的支出</t>
  </si>
  <si>
    <t>其他小型水库移民扶助基金对应专项债务收入安排的支出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</si>
  <si>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</si>
  <si>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</si>
  <si>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</si>
  <si>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</si>
  <si>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</si>
  <si>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</si>
  <si>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</si>
  <si>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</si>
  <si>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</si>
  <si>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</si>
  <si>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</si>
  <si>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</si>
  <si>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</si>
  <si>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</si>
  <si>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</si>
  <si>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</si>
  <si>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</si>
  <si>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</si>
  <si>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</si>
  <si>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</si>
  <si>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</si>
  <si>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</si>
  <si>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</si>
  <si>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</si>
  <si>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</si>
  <si>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</si>
  <si>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</si>
  <si>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</si>
  <si>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</si>
  <si>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</si>
  <si>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</si>
  <si>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</si>
  <si>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</si>
  <si>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</si>
  <si>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</si>
  <si>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</si>
  <si>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</si>
  <si>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</si>
  <si>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</si>
  <si>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</si>
  <si>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</si>
  <si>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</si>
  <si>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</si>
  <si>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</si>
  <si>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</si>
  <si>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</si>
  <si>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</si>
  <si>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</si>
  <si>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</si>
  <si>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</si>
  <si>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</si>
  <si>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</si>
  <si>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</si>
  <si>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</si>
  <si>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</si>
  <si>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</si>
  <si>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</si>
  <si>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</si>
  <si>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</si>
  <si>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</si>
  <si>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</si>
  <si>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</si>
  <si>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</si>
  <si>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</si>
  <si>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</si>
  <si>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</si>
  <si>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</si>
  <si>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</si>
  <si>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</si>
  <si>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</si>
  <si>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</si>
  <si>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</si>
  <si>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</si>
  <si>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</si>
  <si>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</si>
  <si>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</si>
  <si>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</si>
  <si>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</si>
  <si>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</si>
  <si>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</si>
  <si>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</si>
  <si>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</si>
  <si>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</si>
  <si>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</si>
  <si>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</si>
  <si>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</si>
  <si>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</si>
  <si>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</si>
  <si>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</si>
  <si>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</si>
  <si>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</si>
  <si>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</si>
  <si>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</si>
  <si>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</si>
  <si>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</si>
  <si>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</si>
  <si>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</si>
  <si>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</si>
  <si>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</si>
  <si>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</si>
  <si>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</si>
  <si>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</si>
  <si>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</si>
  <si>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</si>
  <si>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</si>
  <si>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</si>
  <si>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</si>
  <si>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</si>
  <si>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</si>
  <si>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</si>
  <si>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</si>
  <si>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</si>
  <si>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</si>
  <si>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</si>
  <si>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</si>
  <si>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</si>
  <si>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</si>
  <si>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</si>
  <si>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</si>
  <si>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</si>
  <si>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</si>
  <si>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</si>
  <si>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</si>
  <si>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</si>
  <si>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</si>
  <si>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</si>
  <si>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</si>
  <si>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</si>
  <si>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</si>
  <si>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</si>
  <si>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</si>
  <si>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</si>
  <si>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</si>
  <si>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</si>
  <si>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</si>
  <si>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</si>
  <si>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</si>
  <si>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</si>
  <si>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</si>
  <si>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</si>
  <si>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</si>
  <si>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</si>
  <si>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</si>
  <si>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</si>
  <si>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</si>
  <si>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</si>
  <si>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</si>
  <si>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</si>
  <si>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</si>
  <si>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</si>
  <si>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</si>
  <si>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</si>
  <si>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</si>
  <si>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</si>
  <si>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</si>
  <si>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</si>
  <si>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</si>
  <si>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</si>
  <si>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</si>
  <si>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</si>
  <si>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</si>
  <si>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</si>
  <si>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</si>
  <si>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</si>
  <si>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</si>
  <si>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</si>
  <si>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</si>
  <si>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</si>
  <si>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</si>
  <si>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</si>
  <si>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</si>
  <si>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</si>
  <si>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</si>
  <si>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</si>
  <si>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</si>
  <si>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</si>
  <si>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</si>
  <si>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</si>
  <si>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</si>
  <si>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</si>
  <si>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</si>
  <si>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</si>
  <si>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</si>
  <si>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</si>
  <si>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</si>
  <si>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</si>
  <si>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</si>
  <si>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</si>
  <si>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</si>
  <si>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</si>
  <si>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</si>
  <si>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</si>
  <si>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</si>
  <si>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</si>
  <si>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</si>
  <si>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</si>
  <si>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</si>
  <si>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</si>
  <si>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</si>
  <si>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</si>
  <si>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</si>
  <si>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</si>
  <si>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</si>
  <si>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</si>
  <si>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</si>
  <si>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</si>
  <si>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</si>
  <si>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</si>
  <si>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</si>
  <si>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</si>
  <si>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</si>
  <si>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</si>
  <si>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</si>
  <si>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</si>
  <si>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</si>
  <si>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</si>
  <si>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</si>
  <si>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</si>
  <si>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</si>
  <si>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</si>
  <si>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</si>
  <si>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</si>
  <si>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</si>
  <si>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</si>
  <si>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</si>
  <si>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</si>
  <si>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</si>
  <si>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</si>
  <si>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</si>
  <si>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</si>
  <si>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</si>
  <si>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</si>
  <si>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</si>
  <si>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</si>
  <si>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</si>
  <si>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</si>
  <si>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</si>
  <si>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</si>
  <si>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</si>
  <si>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</si>
  <si>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</si>
  <si>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</si>
  <si>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</si>
  <si>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</si>
  <si>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</si>
  <si>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</si>
  <si>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</si>
  <si>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</si>
  <si>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</si>
  <si>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</si>
  <si>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</si>
  <si>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</si>
  <si>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</si>
  <si>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</si>
  <si>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</si>
  <si>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</si>
  <si>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</si>
  <si>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</si>
  <si>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</si>
  <si>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</si>
  <si>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</si>
  <si>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</si>
  <si>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</si>
  <si>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</si>
  <si>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全市政府性基金支出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</si>
  <si>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</si>
  <si>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</si>
  <si>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</si>
  <si>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</si>
  <si>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</si>
  <si>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</si>
  <si>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</si>
  <si>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</si>
  <si>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</si>
  <si>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</si>
  <si>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</si>
  <si>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</si>
  <si>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</si>
  <si>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2024年市本级政府性基金预算收入情况表</t>
  </si>
  <si>
    <t>市本级政府性基金预算收入</t>
  </si>
  <si>
    <t xml:space="preserve">   政府性基金补助收入</t>
  </si>
  <si>
    <t xml:space="preserve">     政府性基金上解收入</t>
  </si>
  <si>
    <t>2-4 2024年市本级政府性基金预算支出情况表</t>
  </si>
  <si>
    <t>2120814</t>
  </si>
  <si>
    <t>农业生产发展支出</t>
  </si>
  <si>
    <t>2120815</t>
  </si>
  <si>
    <t>农村社会事业支出</t>
  </si>
  <si>
    <t>2120816</t>
  </si>
  <si>
    <t>农业农村生态环境支出</t>
  </si>
  <si>
    <t>市本级政府性基金支出</t>
  </si>
  <si>
    <t>23006</t>
  </si>
  <si>
    <t xml:space="preserve">   政府性基金上解支出</t>
  </si>
  <si>
    <t>23011</t>
  </si>
  <si>
    <t xml:space="preserve">   地方政府专项债务转贷支出</t>
  </si>
  <si>
    <t>2-5  2024年市本级政府性基金支出表(转移支付)</t>
  </si>
  <si>
    <t>打印</t>
  </si>
  <si>
    <t>本年支出小计</t>
  </si>
  <si>
    <t>3-1  2024年澄江市国有资本经营收入预算情况表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</si>
  <si>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</si>
  <si>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</si>
  <si>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</si>
  <si>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</si>
  <si>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</si>
  <si>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</si>
  <si>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</si>
  <si>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</si>
  <si>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</si>
  <si>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</si>
  <si>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</si>
  <si>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</si>
  <si>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</si>
  <si>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</si>
  <si>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</si>
  <si>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</si>
  <si>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</si>
  <si>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</si>
  <si>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</si>
  <si>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</si>
  <si>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</si>
  <si>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</si>
  <si>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</si>
  <si>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</si>
  <si>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</si>
  <si>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</si>
  <si>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</si>
  <si>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</si>
  <si>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</si>
  <si>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</si>
  <si>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</si>
  <si>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</si>
  <si>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</si>
  <si>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</si>
  <si>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</si>
  <si>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全市国有资本经营收入</t>
  </si>
  <si>
    <t xml:space="preserve">  转移性收入</t>
  </si>
  <si>
    <t xml:space="preserve">  上年结转</t>
  </si>
  <si>
    <t xml:space="preserve">  账务调整收入</t>
  </si>
  <si>
    <t>3-2  2024年澄江市国有资本经营支出预算情况表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</si>
  <si>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</si>
  <si>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</si>
  <si>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</si>
  <si>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</si>
  <si>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</si>
  <si>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</si>
  <si>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</si>
  <si>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</si>
  <si>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</si>
  <si>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</si>
  <si>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</si>
  <si>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</si>
  <si>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</si>
  <si>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</si>
  <si>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</si>
  <si>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</si>
  <si>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</si>
  <si>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</si>
  <si>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</si>
  <si>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全市国有资本经营支出</t>
  </si>
  <si>
    <t>国有资本经营预算转移支付</t>
  </si>
  <si>
    <t>调出资金</t>
  </si>
  <si>
    <t>结转下年</t>
  </si>
  <si>
    <t>3-3  2024年市本级国有资本经营收入预算情况表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</si>
  <si>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</si>
  <si>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</si>
  <si>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</si>
  <si>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</si>
  <si>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</si>
  <si>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</si>
  <si>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</si>
  <si>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</si>
  <si>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</si>
  <si>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市本级国有资本经营收入</t>
  </si>
  <si>
    <t>3-4  2024年市本级国有资本经营支出预算情况表</t>
  </si>
  <si>
    <t>项   目</t>
  </si>
  <si>
    <t xml:space="preserve">    "三供一业"移交补助支出</t>
  </si>
  <si>
    <t xml:space="preserve">   其他金融国有资本经营预算支出</t>
  </si>
  <si>
    <t>市本级国有资本经营支出</t>
  </si>
  <si>
    <t>3-5  2024年澄江市市本级国有资本经营预算转移支付表（分地区）</t>
  </si>
  <si>
    <t>地  区（玉溪市对澄江市）</t>
  </si>
  <si>
    <t>预算数</t>
  </si>
  <si>
    <t>澄江市</t>
  </si>
  <si>
    <t>合  计</t>
  </si>
  <si>
    <t>3-6  2024年澄江市市本级国有资本经营预算转移支付表（分项目）</t>
  </si>
  <si>
    <t>项目名称</t>
  </si>
  <si>
    <t>注：无国有资本经营转移支付。</t>
  </si>
  <si>
    <t>4-1  2024年澄江市社会保险基金收入预算情况表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</si>
  <si>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</si>
  <si>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</si>
  <si>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</si>
  <si>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</si>
  <si>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</si>
  <si>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</si>
  <si>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</si>
  <si>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</si>
  <si>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</si>
  <si>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</si>
  <si>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</si>
  <si>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</si>
  <si>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</si>
  <si>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</si>
  <si>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</si>
  <si>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</si>
  <si>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</si>
  <si>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</si>
  <si>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2024年澄江市社会保险基金支出预算情况表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</si>
  <si>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</si>
  <si>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</si>
  <si>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</si>
  <si>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</si>
  <si>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</si>
  <si>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</si>
  <si>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</si>
  <si>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</si>
  <si>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</si>
  <si>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</si>
  <si>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</si>
  <si>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</si>
  <si>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</si>
  <si>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</si>
  <si>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2024年市本级社会保险基金收入预算情况表</t>
  </si>
  <si>
    <t>4-4  2024年市本级社会保险基金支出预算情况表</t>
  </si>
  <si>
    <t>5-1  澄江市2023年地方政府债务限额及余额预算情况表</t>
  </si>
  <si>
    <t>单位：亿元</t>
  </si>
  <si>
    <t>地   区</t>
  </si>
  <si>
    <t>2023年债务限额</t>
  </si>
  <si>
    <t>2023年债务余额预计执行数</t>
  </si>
  <si>
    <t>一般债务</t>
  </si>
  <si>
    <t>专项债务</t>
  </si>
  <si>
    <t>公  式</t>
  </si>
  <si>
    <t>A=B+C</t>
  </si>
  <si>
    <t>B</t>
  </si>
  <si>
    <t>C</t>
  </si>
  <si>
    <t>D=E+F</t>
  </si>
  <si>
    <t>E</t>
  </si>
  <si>
    <t>F</t>
  </si>
  <si>
    <t>注：1.本表反映上一年度本地区、本级及分地区地方政府债务限额及余额预计执行数。</t>
  </si>
  <si>
    <t xml:space="preserve">    2.本表由县级以上地方各级财政部门在本级人民代表大会批准预算后二十日内公开。</t>
  </si>
  <si>
    <t>5-2 澄江市2023年地方政府一般债务限额及余额预算情况表</t>
  </si>
  <si>
    <t>2023年一般债务限额</t>
  </si>
  <si>
    <t>2023年一般债务余额预计执行数</t>
  </si>
  <si>
    <t>5-3  澄江市2023年地方政府一般债务余额情况表</t>
  </si>
  <si>
    <t>项    目</t>
  </si>
  <si>
    <t>执行数</t>
  </si>
  <si>
    <t>一、2022年末地方政府一般债务余额实际数</t>
  </si>
  <si>
    <t>二、2023年末地方政府一般债务余额限额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</si>
  <si>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</si>
  <si>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</si>
  <si>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</si>
  <si>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</si>
  <si>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</si>
  <si>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六、2024年地方财政赤字</t>
  </si>
  <si>
    <t>七、2024年地方政府一般债务余额限额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</si>
  <si>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</si>
  <si>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5-4  市本级2023年地方政府一般债务余额情况表</t>
  </si>
  <si>
    <t xml:space="preserve">    中央转贷地方的国际金融组织和外国政府贷款</t>
  </si>
  <si>
    <t xml:space="preserve">    2023年地方政府一般债券发行额</t>
  </si>
  <si>
    <t>5-5 澄江市2024年地方政府专项债务限额及余额预算情况表</t>
  </si>
  <si>
    <t>2023年专项债务限额</t>
  </si>
  <si>
    <t>2023年专项债务余额预计执行数</t>
  </si>
  <si>
    <t>5-6  澄江市2023年地方政府专项债务余额情况表</t>
  </si>
  <si>
    <t>一、2022年末地方政府专项债务余额实际数</t>
  </si>
  <si>
    <t>二、2023年末地方政府专项债务余额限额</t>
  </si>
  <si>
    <t>三、2023年地方政府专项债务发行额</t>
  </si>
  <si>
    <t>四、2023年地方政府专项债务还本额</t>
  </si>
  <si>
    <t>五、2023年末地方政府专项债务余额预计执行数</t>
  </si>
  <si>
    <t>六、2024年地方政府专项债务新增限额</t>
  </si>
  <si>
    <t>七、2024年末地方政府专项债务余额限额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</si>
  <si>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</si>
  <si>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5-7市本级2023年地方政府专项债务余额情况表</t>
  </si>
  <si>
    <t>六、2023年地方政府专项债务新增限额</t>
  </si>
  <si>
    <t>5-8  澄江市地方政府债券发行及还本付息情况表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</si>
  <si>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</si>
  <si>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</si>
  <si>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</si>
  <si>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</si>
  <si>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</si>
  <si>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</si>
  <si>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</si>
  <si>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</si>
  <si>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</si>
  <si>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</si>
  <si>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</si>
  <si>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</si>
  <si>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</si>
  <si>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</si>
  <si>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</si>
  <si>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</si>
  <si>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</si>
  <si>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</si>
  <si>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</si>
  <si>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</si>
  <si>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</si>
  <si>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</si>
  <si>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</si>
  <si>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</si>
  <si>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</si>
  <si>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</si>
  <si>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</si>
  <si>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</si>
  <si>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</si>
  <si>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</si>
  <si>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注：1.本表反映本地区上一年度地方政府债券（含再融资债券）发行及还本付息支出预计执行数、本年度地方政府债券还本付息支出预算数等。
    2.本表由县级以上地方各级财政部门在本级人民代表大会批准预算后二十日内公开。</t>
  </si>
  <si>
    <t>5-9  澄江市2024年地方政府债务限额提前下达情况表</t>
  </si>
  <si>
    <t>下级</t>
  </si>
  <si>
    <t>一、2023年地方政府债务限额</t>
  </si>
  <si>
    <t>其中： 一般债务限额</t>
  </si>
  <si>
    <t xml:space="preserve">       专项债务限额</t>
  </si>
  <si>
    <t>二、提前下达的2024年新增地方政府债务限额</t>
  </si>
  <si>
    <t>注：本表反映本地区及本级年初预算中列示提前下达的新增地方政府债务限额情况，由县级以上地方各级财政部门在本级人民代表大会批准预算后二十日内公开。</t>
  </si>
  <si>
    <t>5-10  澄江市2024年年初新增地方政府债券资金安排表</t>
  </si>
  <si>
    <t>序号</t>
  </si>
  <si>
    <t>项目类型</t>
  </si>
  <si>
    <t>项目主管部门</t>
  </si>
  <si>
    <t>债券性质</t>
  </si>
  <si>
    <t>债券规模</t>
  </si>
  <si>
    <t>无</t>
  </si>
  <si>
    <t>注：本表反映本级当年提前下达的新增地方政府债券资金使用安排，由县级以上地方各级财政部门在本级人民代表大会批准预算后二十日内公开。</t>
  </si>
  <si>
    <t>注：无年初新增地方政府债券资金。</t>
  </si>
  <si>
    <t>6-1   2024年市级重大政策和重点项目绩效目标表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</si>
  <si>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</si>
  <si>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</si>
  <si>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</si>
  <si>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</si>
  <si>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</si>
  <si>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</si>
  <si>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</si>
  <si>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</si>
  <si>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</si>
  <si>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</si>
  <si>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澄江市医疗保险中心</t>
  </si>
  <si>
    <t>城乡居民基本医疗保险财政补助资金</t>
  </si>
  <si>
    <t>严格执行国家医疗保障待遇清单制度，坚决落实基本制度、基本政策、基金支付项目和基本标准，在国家和省规定的范围内，制定和调整全市医疗保障筹资和待遇政策。实施公平适度保障，严格执行基本支付范围和标准，纠正过度保障和保障不足等问题。力争实现全面参保，着力解决“两不愁三保障”中的医疗保障。</t>
  </si>
  <si>
    <t>产出指标</t>
  </si>
  <si>
    <t/>
  </si>
  <si>
    <t>空</t>
  </si>
  <si>
    <t>数量指标</t>
  </si>
  <si>
    <t>城乡居民基本医疗保险参保人数</t>
  </si>
  <si>
    <t>&gt;=</t>
  </si>
  <si>
    <t>157300</t>
  </si>
  <si>
    <t>人</t>
  </si>
  <si>
    <t>定量指标</t>
  </si>
  <si>
    <t>医保系统统计参保状态为正常的系统人数</t>
  </si>
  <si>
    <t>脱贫人口参保人数</t>
  </si>
  <si>
    <t>=</t>
  </si>
  <si>
    <t>6526</t>
  </si>
  <si>
    <t>扶贫办系统人数</t>
  </si>
  <si>
    <t>质量指标</t>
  </si>
  <si>
    <t>城乡居民基本医疗保险参保率</t>
  </si>
  <si>
    <t>95</t>
  </si>
  <si>
    <t>%</t>
  </si>
  <si>
    <t>实际参保人数/应参保人数</t>
  </si>
  <si>
    <t>脱贫人口参保率</t>
  </si>
  <si>
    <t>100</t>
  </si>
  <si>
    <t>建档立卡贫困人员参保人数/应参保建档立卡贫困人数</t>
  </si>
  <si>
    <t>时效指标</t>
  </si>
  <si>
    <t>财政补助资金到位及时率</t>
  </si>
  <si>
    <t>实际到位资金/应到位资金</t>
  </si>
  <si>
    <t>效益指标</t>
  </si>
  <si>
    <t>社会效益指标</t>
  </si>
  <si>
    <t>　 城乡居民参保人员综合住院政策范围内报销比例</t>
  </si>
  <si>
    <t>70</t>
  </si>
  <si>
    <t>统筹区实际报销的比例</t>
  </si>
  <si>
    <t>满意度指标</t>
  </si>
  <si>
    <t>服务对象满意度指标</t>
  </si>
  <si>
    <t>参保人员满意度</t>
  </si>
  <si>
    <t>85</t>
  </si>
  <si>
    <t>医保服务大厅服务评价</t>
  </si>
  <si>
    <t>澄江市民政局</t>
  </si>
  <si>
    <t>澄江市（本级）惠民殡葬火化补助专项资金</t>
  </si>
  <si>
    <t>根据《殡葬管理条例》《云南省殡葬管理条例》《玉溪市是殡葬管理办法》《玉溪市农村公益性公墓管理办法》（玉政发〔2014〕1号）、《澄江县人民政府关于印发澄江县推进殡葬改革实施意见》（澄政发〔2014〕67号 ）等文件精神，该项目符合国家、省委省政府、市委市政府的决策部署，推行殡葬改革，既为城乡居民搭建了亲身体验节俭文明丧葬之风的平台，又营造厚养薄葬、崇孝敬德的社会风气，有助于社会文明进步。2024年本项目实施后，可惠及澄江市辖区内（含托管）18.2万元群众，预计发放一般群众惠民殡葬补助1393人557.2万元、特殊困难群众惠民殡葬火化补助211人105.5万元，能有效解决困难群众死亡后火化、安葬困难，推进移风易俗，增加基层的凝聚力、民众的满足感和幸福感，共享改革开放成果，促进社会和谐。</t>
  </si>
  <si>
    <t>发放火化补助（人次）</t>
  </si>
  <si>
    <t>&lt;=</t>
  </si>
  <si>
    <t>1604</t>
  </si>
  <si>
    <t>人/人次</t>
  </si>
  <si>
    <t>反映应保尽保、应救尽救对象的人数（人次）情况。</t>
  </si>
  <si>
    <t>发放火化补助准确率</t>
  </si>
  <si>
    <t>反映救助对象认定的准确情况。
救助对象认定准确率=抽检符合标准的救助对象数/抽检实际救助对象数*100%</t>
  </si>
  <si>
    <t>发放火化补助标准执行合规率</t>
  </si>
  <si>
    <t>反映救助按标准执行的情况。
救助标准执行合规率=按照救助标准核定发放的资金额/发放资金总额*100%</t>
  </si>
  <si>
    <t>发放火化补助社会化发放率</t>
  </si>
  <si>
    <t>反映救助资金社会化发放的比例情况。
救助资金社会化发放率=采用社会化发放的救助资金额/发放救助资金总额*100%</t>
  </si>
  <si>
    <t>发放火化补助发放及时率</t>
  </si>
  <si>
    <t>反映发放单位及时发放救助资金的情况。
救助发放及时率=时限内发放救助资金额/应发放救助资金额*100%</t>
  </si>
  <si>
    <t>殡葬政策政策知晓率</t>
  </si>
  <si>
    <t>反映救助政策的宣传效果情况。
政策知晓率=调查中救助政策知晓人数/调查总人数*100%</t>
  </si>
  <si>
    <t>救助对象满意度</t>
  </si>
  <si>
    <t>90</t>
  </si>
  <si>
    <t>反映获救助对象的满意程度。
救助对象满意度=调查中满意和较满意的获救助人员数/调查总人数*100%</t>
  </si>
  <si>
    <t>澄江市（本级）社会救助补助资金</t>
  </si>
  <si>
    <t>1.规范临时困难救助、特困供养、城乡低保政策实施，合理确定保障标准，使困难群众基本生活得到有效保障。2.适度提高保障金额，对受助困难群众逐年提高救助金。有效保障城乡困难群众基本生活。3.项目资金用于妥善解决1961年1月1日至1965年6月9日期间精简退职的1957年底以前参加革命工作的国家机关和全民所有制企事业单位老职工印发人数33人基本生活。按照参加工作的时间分别按204、219、198、183元每月的四个档次标准对按时发放生活困难补助，发放实行社会化发放。4.适度扩大低保覆盖范围，对低收入家庭中的重残人员、重病患者等特殊困难人员，参照“单人户”纳入低保。将超出城乡居民最低生活保障标准的家庭及时清退，做到“应保尽保、应推尽退”。适度提高保障金额，对受助困难群众逐年提高救助金。有效保障城乡困难群众基本生活。5.通过项目的实施，传承中华民族尊老、敬老的传统美德，努力营造社会和谐的良好氛围，老人，是我们这个社会的弱势群体。“老吾老以及人之老，幼吾幼以及人之幼”，将尊老爱幼的中华民族传统美德发扬光大，让敬老院内的老人们吃好穿暖，获得安全感、幸福感。根据澄民字﹝2013﹞14号文件规定，县财政按照敬老院聘用工作人员与供养对象1：10的比例核定敬老院聘用，县财政给予每人3600元／月的补助，现预算人20，县级预算86.4万元。县财政按敬老院集中供养对象10人以下的每年补助运行经费2万元，10人以上的每年补助运行经费3万元，6所敬老院合计16万元。6.城市生活无着流浪乞讨人员是社会特殊困难群体，关爱流浪未成年人、城市生活无着流浪乞讨人员，坚持“依法主动救助、自愿受助、无偿救助”的原则，积极做好救助保护工作，保障城市生活无着流浪乞讨人员的合法权益，确保救助管理站正常运行，不断改善软硬环境和服务质量的提升。</t>
  </si>
  <si>
    <t>城市低保救助对象人数（人）</t>
  </si>
  <si>
    <t>1663</t>
  </si>
  <si>
    <t>农村低保救助对象人数（人）</t>
  </si>
  <si>
    <t>3098</t>
  </si>
  <si>
    <t>特困对象供养数量（人）</t>
  </si>
  <si>
    <t>临时救助对象人数（人）</t>
  </si>
  <si>
    <t>300</t>
  </si>
  <si>
    <t>精简退职人员生活补贴应发人数（人）</t>
  </si>
  <si>
    <t>20</t>
  </si>
  <si>
    <t>2023年农村敬老院工作人员人数人（人）</t>
  </si>
  <si>
    <t>16</t>
  </si>
  <si>
    <t>2023年农村敬老院 特困集中供养对象（人）</t>
  </si>
  <si>
    <t>60</t>
  </si>
  <si>
    <t>流浪乞讨救助对象（人）</t>
  </si>
  <si>
    <t>26</t>
  </si>
  <si>
    <t>救助对象春节慰问人数（人次）</t>
  </si>
  <si>
    <t>550</t>
  </si>
  <si>
    <t>社会救助工作救助对象人数（人次）</t>
  </si>
  <si>
    <t>4991</t>
  </si>
  <si>
    <t>救助对象认定准确率</t>
  </si>
  <si>
    <t>救助标准执行合规率</t>
  </si>
  <si>
    <t>救助资金社会化发放率</t>
  </si>
  <si>
    <t>救助事项公示度</t>
  </si>
  <si>
    <t>反映救助事项在特定办事大厅、官网、媒体或其他渠道按规定进行公示的情况。
救助事项公示度=按规定公布事项数/按规定应公布事项数*100%</t>
  </si>
  <si>
    <t>救助发放及时率</t>
  </si>
  <si>
    <t>政策知晓率</t>
  </si>
  <si>
    <t>生活状况改善</t>
  </si>
  <si>
    <t>反映救助促进受助对象生活状况的改善情况。</t>
  </si>
  <si>
    <t>澄江市卫生健康局</t>
  </si>
  <si>
    <t>公立医院改革与高质量发展项目补助资金</t>
  </si>
  <si>
    <t>2024年完成公立医院改革与高质量发展项目工作，计划改善公立医院就医环境和医疗硬件设施。预期效果：将对全市卫生资源配置不平衡不充分问题有效缓解，使公立医院精细化管理水平明显提升，群众健康水平明星提升，市域重点疾病患者外转率下降5，全市县域就诊率和县域内住院量占比持续保持在90%以上，基层医疗卫生机构诊疗人次占比超过56%。提高公立医院医疗服务水平和医疗服务能力，提高市县域群众就医条件。</t>
  </si>
  <si>
    <t>公改项目覆盖医院数</t>
  </si>
  <si>
    <t>4</t>
  </si>
  <si>
    <t>个</t>
  </si>
  <si>
    <t>项目覆盖医院、卫生院数量，确保覆盖超4个</t>
  </si>
  <si>
    <t>公改项目村卫生室建设数</t>
  </si>
  <si>
    <t>5</t>
  </si>
  <si>
    <t>项目覆盖村卫生室数量，确保覆盖超5个</t>
  </si>
  <si>
    <t>公立医院平均住院日</t>
  </si>
  <si>
    <t>9</t>
  </si>
  <si>
    <t>天</t>
  </si>
  <si>
    <t>公立医院平均住院日=出院患者病床总使用天数/出院患者数</t>
  </si>
  <si>
    <t>公立医院门诊次均费用增幅</t>
  </si>
  <si>
    <t>公立医院门诊次均费用增幅较上年增加幅度&lt;5%</t>
  </si>
  <si>
    <t>公立医院住院次均费用增幅</t>
  </si>
  <si>
    <t>6</t>
  </si>
  <si>
    <t>公立医院住院次均费用增幅较上年增加幅度&lt;6%</t>
  </si>
  <si>
    <t>公立医院门诊患者满意度</t>
  </si>
  <si>
    <t>公立医院门诊患者满意度，从调查问卷测算</t>
  </si>
  <si>
    <t>公立医院住院患者满意度</t>
  </si>
  <si>
    <t>92</t>
  </si>
  <si>
    <t>公立医院住院患者满意度，从调查问卷测算</t>
  </si>
  <si>
    <t>公立医院医务人员满意度</t>
  </si>
  <si>
    <t>公立医院医务人员满意度，从调查问卷测算</t>
  </si>
  <si>
    <t>澄江市退役军人事务局</t>
  </si>
  <si>
    <t>优抚安置双拥工作专项资金</t>
  </si>
  <si>
    <t>1.做好优抚补助资金及时、足额、准确发放工作，原则上实行按月发放，保证每月15日前及时发放，确保国家抚恤补助政策落实到位，切实维护广大退役军人及优抚对象的生活保障权益；2.接收符合安置条件的退役士兵，并向符合条件的退役士兵发放一次性经济补助，积极开展退役士兵职业教育和技能培训，提高退役士兵职业技能和综合素质，促进退役士兵就业创业能力；3.对优抚对象参保缴费、住院和门诊费用进行补助，有效帮助解决优抚对象医疗难问题；4.义务兵家庭优待金由省、市、县配套，县级财政统一管理，退役军人事务局打卡发放到义务兵家庭个人账户，由个人支配使用；5.做好优抚对象及困难退役军人解困帮扶工作；6.坚持专款专用、科学管理、加强监督的原则，严格按照规定的范围、标准和程序使用，确保资金使用安全、规范、高效。</t>
  </si>
  <si>
    <t>伤残抚恤发放人数</t>
  </si>
  <si>
    <t>66</t>
  </si>
  <si>
    <t>反映伤残抚恤发放人数，包括残疾军人、伤残人民警察、伤残国家机关工人等。</t>
  </si>
  <si>
    <t>“三属”抚恤发放人数</t>
  </si>
  <si>
    <t>21</t>
  </si>
  <si>
    <t>反映“三属”抚恤发放人数。</t>
  </si>
  <si>
    <t>在乡复员军人生活补助发放人数</t>
  </si>
  <si>
    <t>32</t>
  </si>
  <si>
    <t>反映在乡复员军人生活补助发放人数。</t>
  </si>
  <si>
    <t>带病回乡退役人军生活补助发放人数</t>
  </si>
  <si>
    <t>30</t>
  </si>
  <si>
    <t>反映带病回乡退役人军生活补助发放人数。</t>
  </si>
  <si>
    <t>参战退役人员生活补助发放人数</t>
  </si>
  <si>
    <t>829</t>
  </si>
  <si>
    <t>反映参战退役人员生活补助发放人数。</t>
  </si>
  <si>
    <t>出国参战民兵民工生活补助发放人数</t>
  </si>
  <si>
    <t>253</t>
  </si>
  <si>
    <t>反映出国参战民兵民工生活补助发放人数。</t>
  </si>
  <si>
    <t>城镇部分重点优抚对象生活困难补助发放人数</t>
  </si>
  <si>
    <t>88</t>
  </si>
  <si>
    <t>反映城镇部分重点优抚对象生活困难补助发放人数。</t>
  </si>
  <si>
    <t>现役义务兵家庭优待金发放户数</t>
  </si>
  <si>
    <t>180</t>
  </si>
  <si>
    <t>人(户)</t>
  </si>
  <si>
    <t>反映现役义务兵家庭优待金发放户数。</t>
  </si>
  <si>
    <t>补助对象认定准确率</t>
  </si>
  <si>
    <t>反映补助对象认定的准确情况。
补助对象认定准确率=抽检符合标准的补助对象数/抽检实际补助对象数*100%</t>
  </si>
  <si>
    <t>补助标准执行合规率</t>
  </si>
  <si>
    <t>反映补助按标准执行的情况。
补助标准执行合规率=按照补助标准核定发放的资金额/发放资金总额*100%</t>
  </si>
  <si>
    <t>补助发放及时率</t>
  </si>
  <si>
    <t>反映发放单位及时发放补助资金的情况。
补助发放及时率=时限内发放补助资金额/应发放补助资金额*100%</t>
  </si>
  <si>
    <t>优抚对象生活困难状况改善</t>
  </si>
  <si>
    <t>有效改善</t>
  </si>
  <si>
    <t>定性指标</t>
  </si>
  <si>
    <t>反映优抚资金补助促进受助对象生活状况的改善情况。</t>
  </si>
  <si>
    <t>优抚对象满意度</t>
  </si>
  <si>
    <t>反映获救助对象的满意程度。
补助对象满意度=调查中满意和较满意的获救助人员数/调查总人数*100%</t>
  </si>
  <si>
    <t>因资金发放问题上访比例</t>
  </si>
  <si>
    <t>10</t>
  </si>
  <si>
    <t>反映以资金发放问题上访比例。
上访比例=上访人次/补助对象人次。</t>
  </si>
  <si>
    <t>澄江市林业和草原局</t>
  </si>
  <si>
    <t>森林草原防灭火市级专项经费</t>
  </si>
  <si>
    <t>根据《玉溪市森林防灭火目标管理责任状》2024年森林火灾发生率控制在6.5次/10万公顷以下，即年度森林火灾不超过5次；年森林火灾受害率控制在1‰以内，年度森林火灾受害面积不超过50公顷；年森林火灾当日扑灭率不低于98%；年森林火灾查处率不低于80%；林农对森林防火工作满意度高于85%，有效保护好澄江市森林资源，保护林区群众财产安全,该项目的实施主要体现在生态效益于社会效益。通过项目实施，确保不发生森林火灾，圆满完成年度森林火灾各项防控指标任务。</t>
  </si>
  <si>
    <t>森林草原火灾防护面积</t>
  </si>
  <si>
    <t>452329</t>
  </si>
  <si>
    <t>亩</t>
  </si>
  <si>
    <t>反映森林草原火灾防护面积</t>
  </si>
  <si>
    <t>聘请森林防火专业队员数量</t>
  </si>
  <si>
    <t>53</t>
  </si>
  <si>
    <t>反映聘请森林防火专业队员数量</t>
  </si>
  <si>
    <t>年森林火灾受害率</t>
  </si>
  <si>
    <t>0.1</t>
  </si>
  <si>
    <t>反映年森林火灾受害率</t>
  </si>
  <si>
    <t>年森林火灾案件查处率</t>
  </si>
  <si>
    <t>80</t>
  </si>
  <si>
    <t>反映年森林火灾案件查处率</t>
  </si>
  <si>
    <t>林区群众满意度</t>
  </si>
  <si>
    <t>反映林区群众满意度</t>
  </si>
  <si>
    <t>澄江市垃圾焚烧处理中心</t>
  </si>
  <si>
    <t>澄江市生活垃圾处理暨运维管理补助资金</t>
  </si>
  <si>
    <t>此项目预期完成目标：1.按照日产日清原则，持续处置生活垃圾，全年约处置109500吨，无害化处置率达95%以上达到创建文明城市、创建卫生城市测评指标体系要求。2.预计持续外运处置生活垃圾6个月，约外运垃圾处置28666.67吨，生活垃圾无害化处理率可达95%以上，实现生活垃圾“无害化、资源化、减量化”处置目标。最能体现目标实现程度的关键指标：垃圾处置量65700吨、渗滤液处置量24250立方米、 外运处置生活垃圾量28666.67吨，实现了生活垃圾处理无害化、减量化、资源化的治理目标。</t>
  </si>
  <si>
    <t>垃圾处置量</t>
  </si>
  <si>
    <t>65700</t>
  </si>
  <si>
    <t>吨</t>
  </si>
  <si>
    <t>垃圾处置量每年65700吨</t>
  </si>
  <si>
    <t>渗滤液处置量</t>
  </si>
  <si>
    <t>24250</t>
  </si>
  <si>
    <t>立方米</t>
  </si>
  <si>
    <t>渗滤液处置量每年24250立方米</t>
  </si>
  <si>
    <t>外运处置生活垃圾量</t>
  </si>
  <si>
    <t>19200</t>
  </si>
  <si>
    <t>外运处置生活垃圾量19200吨</t>
  </si>
  <si>
    <t>垃圾处置率</t>
  </si>
  <si>
    <t>垃圾处置率100%</t>
  </si>
  <si>
    <t>安装工程按时完成率</t>
  </si>
  <si>
    <t>安装工程按时完成率100%</t>
  </si>
  <si>
    <t>进场垃圾处置率</t>
  </si>
  <si>
    <t>进场垃圾处置率100%</t>
  </si>
  <si>
    <t>垃圾外运及时性</t>
  </si>
  <si>
    <t>4个月</t>
  </si>
  <si>
    <t>月</t>
  </si>
  <si>
    <t>垃圾外运4个月完成</t>
  </si>
  <si>
    <t>实现垃圾减量化</t>
  </si>
  <si>
    <t>实现垃圾减量化80%</t>
  </si>
  <si>
    <t>测评创文、创卫</t>
  </si>
  <si>
    <t>达标</t>
  </si>
  <si>
    <t>年</t>
  </si>
  <si>
    <t>测评创文、创卫达标</t>
  </si>
  <si>
    <t>生态效益指标</t>
  </si>
  <si>
    <t>实现垃圾资源化处置</t>
  </si>
  <si>
    <t>实现垃圾资源化处置100%</t>
  </si>
  <si>
    <t>垃圾覆盖率</t>
  </si>
  <si>
    <t>垃圾覆盖率100%</t>
  </si>
  <si>
    <t>实现垃圾无害化处置</t>
  </si>
  <si>
    <t>实现垃圾无害化处置80%</t>
  </si>
  <si>
    <t>裸露生活垃圾消除率</t>
  </si>
  <si>
    <t>裸露生活垃圾消除率100%</t>
  </si>
  <si>
    <t>市民及周边居民满意度</t>
  </si>
  <si>
    <t>市民及周边居民满意度90%</t>
  </si>
  <si>
    <t>澄江市人民满意度</t>
  </si>
  <si>
    <t>澄江市人民满意度95%</t>
  </si>
  <si>
    <t>澄江市抚仙湖管理局</t>
  </si>
  <si>
    <t>抚仙湖退田还湖土地补助资金</t>
  </si>
  <si>
    <t>退田还湖工作于2011年12月完成，退田还湖面积 6015.2691亩，其中：龙街、右所、海口片区共涉及10个村 （社区）2166户农户，退田租金为3630元/亩，每年一付， 每五年租金上涨10%；路居片区涉及7个村（社区）3433户 农户，11000人，每年一付，每五年租金上涨5%;海关海镜片区涉及海关海镜2个社区，退田租金 为3000元/亩，每年一付，每五年租金上涨10%。</t>
  </si>
  <si>
    <t>资金兑付乡镇数</t>
  </si>
  <si>
    <t>反映资金拨付乡镇数量情况。</t>
  </si>
  <si>
    <t>退田还湖租金兑付率</t>
  </si>
  <si>
    <t>退田还湖租金下达我局后，我局应足额兑付乡镇。反映资金下达数和支付数的比率。</t>
  </si>
  <si>
    <t>资金兑付及时性</t>
  </si>
  <si>
    <t>反映土地补助资金兑付及时情况。</t>
  </si>
  <si>
    <t>投诉次数</t>
  </si>
  <si>
    <t>次</t>
  </si>
  <si>
    <t>反映群众对资金兑付工作的满意程度</t>
  </si>
  <si>
    <t>按时支付群众租金</t>
  </si>
  <si>
    <t>每年支付沿岸百姓土地租金，反映群众对退田还湖工作的满意度</t>
  </si>
  <si>
    <t>澄江市公路管理段</t>
  </si>
  <si>
    <t>澄江市路域环境整治租地项目资金</t>
  </si>
  <si>
    <t>本项目符合各级党委、政府确定的工作目标，项目目标明确，有明确的受益对象。</t>
  </si>
  <si>
    <t>租地面积</t>
  </si>
  <si>
    <t>612</t>
  </si>
  <si>
    <t>租用土地</t>
  </si>
  <si>
    <t>　 租赁持续期间</t>
  </si>
  <si>
    <t>租地期限为2013年至今</t>
  </si>
  <si>
    <t>经济效益指标</t>
  </si>
  <si>
    <t>　 累计费用节约额</t>
  </si>
  <si>
    <t>0</t>
  </si>
  <si>
    <t>元</t>
  </si>
  <si>
    <t>按照水田3300元/亩，旱地1800元/亩的标准支付.</t>
  </si>
  <si>
    <t>路域环境质量</t>
  </si>
  <si>
    <t>公路绿化率</t>
  </si>
  <si>
    <t>　 使用对象满意度</t>
  </si>
  <si>
    <t>定期开展群众满意度调查</t>
  </si>
  <si>
    <t>澄江市自然资源局</t>
  </si>
  <si>
    <t>地质灾害防治及生态修复项目经费</t>
  </si>
  <si>
    <t>结合澄江市实际，2024年目标为：对已实施的澄江市海口镇永和村委会永和危岩排险处置项目、澄江市职业高级中学崩塌地质灾害隐患点应急治理项目、龙街街道养白牛社区三组滑坡地质灾害治理项目、右所镇补益村委会土老村地质灾害应急治理项目、九村镇东山村委会大松棵村民小组地质灾害排险防治工程、澄江市海口镇海关社区世家村滑坡治理工程，解决地质灾害治理欠支付资金；年内组织实施海口镇海镜社区汉排、右所镇吉花社区大坡头2个地质灾害治理项目，保护2个地灾隐患点15户60人生命财产安全。做好地质灾害群测群防，购买配发雨衣雨鞋电筒铜锣卷尺等地质灾害群测群防物资，对88名地质灾害监测员进行补助。做好地质灾害防治宣传培训应急演练，提高广大干部群众对地质灾害危害性的认识，不断增强全民地质灾害防灾减灾意识和抗灾能力。对已实施的地质灾害警示牌、明白卡制作安装服务，解决欠支付资金；对新增地质灾害隐患点设置地质灾害警示、标志、撤离路线指示牌并对已有警示牌等进行更新完善。做好地质灾害应急处置，及时消除隐患，保护受地质灾害威胁群众生命财产安全，2024年准备应急资金25万元。对已完成的澄江市地质灾害防治“十四五”规划编制、地质灾害风险普查，解决欠支付资金。对正在实施的九村镇黄家庄小组、狮子山小组和海口镇下红坡小组3个地质灾害搬迁避让项目进行补助；对新申报实施的九村镇白家村地质灾害搬迁避让项目、将其他地质灾害搬迁避让项目剩余补助资金进行调整补助。加强省自然资源厅驻澄江市地质灾害防治技术指导站建设，解决已实施的2020—2022年省自然资源厅驻澄江市地质灾害防治技术指导站补助资金。实施通过实施地质灾害防治工作，降低地质灾害隐患，避免人员伤亡的情况发生，尽量做到伤亡人数低于5人，提高受灾群众对我部门工作的满意度。完成2024年启动恢复4个历史遗留矿山，矿山恢复治理面积128hm2，治理地质灾害隐患点面积约128hm2，治理恢复耕地、林地、草地73hm2。按照部门职能职责和政府有关工作要求，开展土地整治及城乡建设用地增减挂钩试点等工作，通过相关工作，海口镇新村等6个土地整治项目和1个城乡建设用地增减挂钩项目，产出新增耕地500亩，提质改造水田500亩（最终以上级部门下达的目标任务为准），项目区完成土地整治相关工作后，能够至少提高耕地质量0.5-1级。能够更好地服务社会及群众，提高项目区群众对我部门的满意度。</t>
  </si>
  <si>
    <t>群测群防覆盖率</t>
  </si>
  <si>
    <t>指标值=配备地灾检测员人数/地灾隐患点个数，反映地灾隐患点配备地灾检测员人数情况</t>
  </si>
  <si>
    <t>新增耕地面积</t>
  </si>
  <si>
    <t>500</t>
  </si>
  <si>
    <t>指标值为新增耕地面积数，用以考察项目成效</t>
  </si>
  <si>
    <t>2024年启动修复历史遗留矿山数</t>
  </si>
  <si>
    <t>指标值为2024年启动修复历史遗留矿山数，用以考察生态修复工作情况</t>
  </si>
  <si>
    <t>提质改造水田数</t>
  </si>
  <si>
    <t>指标值为提质改造水田数，用以考察项目成效</t>
  </si>
  <si>
    <t>实施地质灾害治理，保护群众人数</t>
  </si>
  <si>
    <t>682</t>
  </si>
  <si>
    <t>指标值为通过实施地质灾害治理，保护群众人数，用以考察地灾成效</t>
  </si>
  <si>
    <t>地质灾害培训、应急演练完成率</t>
  </si>
  <si>
    <t>指标值=地质灾害培训、应急演练次数/文件要求地质灾害培训、应急演练次数，用以考察项目实施情况</t>
  </si>
  <si>
    <t>地灾隐患排查率</t>
  </si>
  <si>
    <t>反映地灾隐患排查率情况；指标值=同意验收合格的专家人数/参与验收的专家人数，用以考察项目完成度是否达标</t>
  </si>
  <si>
    <t>实际的土地整治及增减挂钩项目验收合格率</t>
  </si>
  <si>
    <t>指标值=同意验收通过的专家人数/参与验收的专家人数，用以考察项目完成度是否达标</t>
  </si>
  <si>
    <t>地质灾害治理项目达标率</t>
  </si>
  <si>
    <t>土地整治项目带来收益数</t>
  </si>
  <si>
    <t>947.05</t>
  </si>
  <si>
    <t>万元</t>
  </si>
  <si>
    <t>指标值为土地整治项目带来收益数,用以反映实施项目后对带来的切实利益
"</t>
  </si>
  <si>
    <t>地灾治理工程保护财产金额</t>
  </si>
  <si>
    <t>3170</t>
  </si>
  <si>
    <t>指标值为实际的地质灾害治理保护财产数量，用以反映实施项目后对老百姓带来的切实利益</t>
  </si>
  <si>
    <t>因地灾伤亡人数</t>
  </si>
  <si>
    <t>&lt;</t>
  </si>
  <si>
    <t>指标值用以考察地质灾害防治或者治理的成效</t>
  </si>
  <si>
    <t>耕地质量提高数</t>
  </si>
  <si>
    <t>1</t>
  </si>
  <si>
    <t>级</t>
  </si>
  <si>
    <t>指标值为耕地质量等级提高数，用以考察项目成效</t>
  </si>
  <si>
    <t>历史遗留矿山生态修复面积</t>
  </si>
  <si>
    <t>128</t>
  </si>
  <si>
    <t>公顷</t>
  </si>
  <si>
    <t>指标值为矿山恢复治理面积数，用以考察生态修复的成效</t>
  </si>
  <si>
    <t>恢复耕地、林地、草地面积</t>
  </si>
  <si>
    <t>73</t>
  </si>
  <si>
    <t>指标值为治理恢复耕地、林地、草地面积数，用以考察生态修复成效</t>
  </si>
  <si>
    <t>地灾隐患区群众满意度</t>
  </si>
  <si>
    <t>指标值=被调查满意人数/被调查总人数</t>
  </si>
  <si>
    <t>土地整治区群众满意度</t>
  </si>
  <si>
    <t>澄江市农业农村局</t>
  </si>
  <si>
    <t>澄江市人居环境大清理大整治大提升攻坚行动专项资金</t>
  </si>
  <si>
    <t>根据省市文件及会议精神，澄江市自2020年以来，对实用性村庄规划编制重要性及规划编制技术规程、“干部规划家乡行动”信息系统填报业务等组织多轮培训，通过“线上线下”齐步走的培训学习模式，大力组织业务培训工作。2021年6月8日，澄江市委组织部、市委宣传部、市自然资源局等8家单位联合转发了玉溪市“干部规划家乡行动”的通知，2022年12月底前实现村庄规划全覆盖。全市36个行政村（社区）2022年3月底前完成审查目标，2022年3月5日前提交修改完善后的规划成果，2022年3月15日前完成第一批审查，2022年3月25日前完成第二批审查工作。2022年9月底全面完成36个村庄规划的成果修改完善工作，同步开展规划成果复核工作。目前已完成村庄规划技术审查工作，正在修改完善。（一）2022年3月底前完成技术审查工作，现已按期完成。（二）待国土空间规划“三区三线”及《抚仙湖保护“三区”管控实施细则》经上级部门审定后，2022年9月底全面完成36个村庄规划的成果修改完善工作，同步开展规划成果复核工作。（三）2022年12月底前按照审批程序完成村党组织提议、村“两委”商议、村民代表会议进行审议、表决，并村内公示。公示无异议后报政府审批，经政府审批后的村庄规划成果再通过“上墙、上网”等多种方式进行公开，实现村庄规划全覆盖。（四）规划成果数据入库后，加大宣传力度，有效推动规划成果实施，把规划刚性管控内容纳入村规民约，引导村民依照村庄规划开展生产生活。整合农业综合服务中心、土地管理所等站所，成立镇（街道）规划建设管理委员会和执法队，建立健全村庄规划建设专管员制度，加强村庄规划实施管理。同时对回乡干部开展工作情况进行客观评价，待规划成果入库后，适时函告回乡干部所在单位。</t>
  </si>
  <si>
    <t>项目规划编制实施行政村数量</t>
  </si>
  <si>
    <t>36</t>
  </si>
  <si>
    <t>全市36个行政村（社区）2022年3月底前完成审查目标，2022年3月5日前提交修改完善后的规划成果，2022年3月15日前完成第一批审查，2022年3月25日前完成第二批审查工作。2022年9月底全面完成36个村庄规划的成果修改完善工作</t>
  </si>
  <si>
    <t>受益人口</t>
  </si>
  <si>
    <t>3600</t>
  </si>
  <si>
    <t>力争2022年底需实现村庄规划全覆盖。澄江市村庄规划编制任务数为36个，分别为龙街街道13个、右所镇5个、路居镇8个（其中明星村列入玉溪市级试点)、海口镇6个、九村镇4个。</t>
  </si>
  <si>
    <t>规划质量合格率</t>
  </si>
  <si>
    <t>2021年6月8日，澄江市委组织部、市委宣传部、市自然资源局等8家单位联合转发了玉溪市“干部规划家乡行动”的通知，2022年12月底前实现村庄规划全覆盖。</t>
  </si>
  <si>
    <t>规划可执行率</t>
  </si>
  <si>
    <t>以县级为单元按照 2021 年完成 30%，2022 年完成 40%，2023年完成 30% 的要求，由县级自然资源部门牵头制定年度编制计划。</t>
  </si>
  <si>
    <t>符合实用性村庄规划编制指南</t>
  </si>
  <si>
    <t>&gt;</t>
  </si>
  <si>
    <t>2023年完成村庄规划数</t>
  </si>
  <si>
    <t>人居环境改善率</t>
  </si>
  <si>
    <t>根据省市文件及会议精神，澄江市自2020年以来，对实用性村庄规划编制重要性及规划编制技术规程、“干部规划家乡行动”信息系统填报业务等组织多轮培训，通过“线上线下”齐步走的培训学习模式，大力组织业务培训工作。2021年6月8日，澄江市委组织部、市委宣传部、市自然资源局等8家单位联合转发了玉溪市“干部规划家乡行动”的通知，2022年12月底前实现村庄规划全覆盖。全市36个行政村（社区）2022年3月底前完成审查目标，2022年3月5日前提交修改完善后的规划成果，2022年3月15日前完成第一批审查，2022年3月25日前完成第二批审查工作。2022年9月底全面完成36个村庄规划的成果修改完善工作，同步开展规划成果复核工作。目前已完成村庄规划技术审查工作，正在修改完善。规划编制完成后，人居环境工程项目得以实施。</t>
  </si>
  <si>
    <t>通过规划成果指导村庄规划建设管理工作</t>
  </si>
  <si>
    <t>根据省市文件及会议精神，澄江市自2020年以来，对实用性村庄规划编制重要性及规划编制技术规程、“干部规划家乡行动”信息系统填报业务等组织多轮培训，通过“线上线下”齐步走的培训学习模式，大力组织业务培训工作。2021年6月8日，澄江市委组织部、市委宣传部、市自然资源局等8家单位联合转发了玉溪市“干部规划家乡行动”的通知，2022年12月底前实现村庄规划全覆盖。全市36个行政村（社区）2022年3月底前完成审查目标，2022年3月5日前提交修改完善后的规划成果，2022年3月15日前完成第一批审查，2022年3月25日前完成第二批审查工作。2022年9月底全面完成36个村庄规划的成果修改完善工作，同步开展规划成果复核工作。目前已完成村庄规划技术审查工作，正在修改完善。按规划要求谋划集体产业发展。</t>
  </si>
  <si>
    <t>合理安排生产、生活、生态空间</t>
  </si>
  <si>
    <t>根据省市文件及会议精神，澄江市自2020年以来，对实用性村庄规划编制重要性及规划编制技术规程、“干部规划家乡行动”信息系统填报业务等组织多轮培训，通过“线上线下”齐步走的培训学习模式，大力组织业务培训工作。2021年6月8日，澄江市委组织部、市委宣传部、市自然资源局等8家单位联合转发了玉溪市“干部规划家乡行动”的通知，2022年12月底前实现村庄规划全覆盖。全市36个行政村（社区）2022年3月底前完成审查目标，2022年3月5日前提交修改完善后的规划成果，2022年3月15日前完成第一批审查，2022年3月25日前完成第二批审查工作。2022年9月底全面完成36个村庄规划的成果修改完善工作，同步开展规划成果复核工作。目前已完成村庄规划技术审查工作，正在修改完善。村集体经济壮大后带动脱贫人口就业。</t>
  </si>
  <si>
    <t>受益对象满意度</t>
  </si>
  <si>
    <t>乡村振兴工作必须加强前瞻性思考、全局性谋划、战略性布局、整体性推进，以更高的站位、更大的力度、更实的举措，全面推进乡村振兴。多规合一实用性村庄规划编制工作，为推动乡村全面振兴提供战略性布局。</t>
  </si>
  <si>
    <t>人居环境综合整治行动经费</t>
  </si>
  <si>
    <t>澄江市各镇(街道)和村（社区）与农户共签订土地流转合同45046份，实际流转面积58068.5443亩，其中：农户面积49607.8043亩，集体土地面积8460.7397亩；水田57835.4428亩(4000元/亩），旱地233.1015亩(1500元/亩）。澄江市抚仙湖径流区土地休耕轮作2023年需求资金25000万元，其中：（一）兑付已完成流转58068.544亩，其中：水田57835.4428亩、旱地233.1015亩。成立《中共澄江县委办公室 澄江县人民政府办公室关于印发澄江县抚仙湖径流区土地流转休耕轮作及产业结构调整工作领导小组的通知》（澄办通[2018]4号），由县人民政府县长任组长，全面加强对抚仙湖径流区土地流转休耕轮作及产业结构调整工作的组织领导、强化责任落实、督促指导，加快工作推进，确保按期完成各项目标任务。按照《省专项转移支付资金管理办法》及专项资金管理办法的相关规定，专项用于2023年抚仙湖保护治理径流区土地流转补助。为稳步推进澄江县抚仙湖径流区土地流转休耕轮作及产业结构调整工作，确保抚仙湖径流区土地流转区群众思想及生产生活稳定，确保2023年土地流转租金及时兑付农户。参照2021年兑付土地流转租金计算（因2022年只兑付农户部分，集体部分暂未兑付），澄江市抚仙湖径流区土地休耕轮作2023年需求资金25000万元。</t>
  </si>
  <si>
    <t>完成土地流转休耕轮作面积</t>
  </si>
  <si>
    <t>5.7</t>
  </si>
  <si>
    <t>万亩</t>
  </si>
  <si>
    <t>2018年与农户共签订土地流转合同45046份，实际流转面积58068.5443亩，参照2021年兑付土地流转租金计算（因2022年只兑付农户部分，集体部分暂未兑付），澄江市抚仙湖径流区土地休耕轮作2023年需兑付已完成流转土地57148.15亩，其中：水田56893.81亩、旱地254.34亩，</t>
  </si>
  <si>
    <t>项目完成率</t>
  </si>
  <si>
    <t>反映项目当年完成情况，当年完成95%以上。</t>
  </si>
  <si>
    <t>项目验收合格率</t>
  </si>
  <si>
    <t>反映项目验收合格率达100%</t>
  </si>
  <si>
    <t>项目完成及时性2个月（60天）内，实施单位收到资金指标60天内</t>
  </si>
  <si>
    <t>天/月</t>
  </si>
  <si>
    <t>反映发放单位及时发放补助资金的情况。在收到资金拨款指标后，60天内完成兑付工作。</t>
  </si>
  <si>
    <t>湖体水质类别（国控断面）</t>
  </si>
  <si>
    <t>类</t>
  </si>
  <si>
    <t>反映抚仙湖水质类别（国控断面）保持1类标准。按照“一湖一策”保护治理方案确定的年度保护目标考核。</t>
  </si>
  <si>
    <t>受益群众满意度</t>
  </si>
  <si>
    <t>反映获补助受益对象的满意程度。受益群众满意度90%以上。</t>
  </si>
  <si>
    <t>澄江市水利局</t>
  </si>
  <si>
    <t>2024年澄江市水利局河长制工作及水利行业运行管理经费</t>
  </si>
  <si>
    <t>2024年度目标：1.全面推行河长制。按照相关规划或实施方案，切实以水质提升为目的，开展水质水量监测、规划编制、信息平台建设、河湖库渠划界确权、河道整治、突出问题整治、技术服务等工作，进一步完善网格化、信息化、市场化的“三化”管理体系，加强河道管理，有效保护与修复河湖生态得到、有效管理保护水域岸线、绿化提升河湖岸线，让河湖更加“留住乡愁”、不断助推传统水利转型升级及全市产业发展，进一步提升群众环保意识，实现全市重要河湖库渠“安全生态、水清河畅、岸绿景美、人水和谐”既定目标，推动河长制工作从“有名”到“有实”的转变，确保抚仙湖稳定保持Ⅰ类水质。2.水利工程运行和水旱灾害防御。通过水利工程的实施，恢复库塘灌溉、防洪功能、降低入河河流的污染物量，库塘供水、水土保持、河道水质等生态效益、社会效益和经济效益显著提高。同时，项目的实施将改善项目区人民群众的生产生活条件，促进农村精神文明建设和社会稳定。3.城乡供水保障能力提升。通过实施高效节水工程，扩大了灌溉面积，提高了复种指数，增加了植被覆盖率，涵养了地下水源，改善了田间小气候，防止了畦田冲刷，还起到了水土保持效果，具有明显的生态效益。4.水行政事务管理。通过项目实施，保证水利事业高质量发展，进一步提升水行政事务监管能力，贯彻落实水利工程补短板、水利行业强监管的水利发展改革目标。为保障目标达成，水利局2024年度计划实施澄江市河长制工作及水利行业运行管理项目，申请预算资金8663.992万元。</t>
  </si>
  <si>
    <t>纳入澄江市河长制管理的入湖河道数量</t>
  </si>
  <si>
    <t>条</t>
  </si>
  <si>
    <t>反映抚仙湖流域全部纳入河长制管理的入湖河道数量（关键指标）</t>
  </si>
  <si>
    <t>运行管护水库数量</t>
  </si>
  <si>
    <t>座</t>
  </si>
  <si>
    <t>将对澄江辖区内梁王河水库等10座县管水库进行管护</t>
  </si>
  <si>
    <t>大坝安全鉴定水库数量</t>
  </si>
  <si>
    <t>29</t>
  </si>
  <si>
    <t>件</t>
  </si>
  <si>
    <t>完成万松寺水库、西大河水库、马槽地水库等29水库大坝安全鉴定工作</t>
  </si>
  <si>
    <t>一河一策工作方案编制数量</t>
  </si>
  <si>
    <t>13</t>
  </si>
  <si>
    <t>完成东大河水库、东大河等13件河（库）一河一策方案编制工作（关键指标）</t>
  </si>
  <si>
    <t>农村供水保障年供水量</t>
  </si>
  <si>
    <t>600</t>
  </si>
  <si>
    <t>万吨</t>
  </si>
  <si>
    <t>反映农村供水保障项目年供水量的数量指标（关键指标）</t>
  </si>
  <si>
    <t>新建水库</t>
  </si>
  <si>
    <t>反映新建水库数量指标（新建小冲水库）</t>
  </si>
  <si>
    <t>新增水库库容</t>
  </si>
  <si>
    <t>1087000</t>
  </si>
  <si>
    <t>反映通过新建小冲水库项目实施新增供水数量</t>
  </si>
  <si>
    <t>水旱灾害普查水库数量</t>
  </si>
  <si>
    <t>37</t>
  </si>
  <si>
    <t>反映水旱灾害普查水库目标数量</t>
  </si>
  <si>
    <t>工程验收合格率</t>
  </si>
  <si>
    <t>反映工程验收合格的质量指标（关键指标）</t>
  </si>
  <si>
    <t>河道运行管护考核合格率</t>
  </si>
  <si>
    <t>反映河道运行管护考核合格情况（关键指标）</t>
  </si>
  <si>
    <t>项目完成时限</t>
  </si>
  <si>
    <t>12</t>
  </si>
  <si>
    <t>反映项目完成的时间，在2023年12月30日之前完成项目目标</t>
  </si>
  <si>
    <t>新增灌溉面积</t>
  </si>
  <si>
    <t>4112</t>
  </si>
  <si>
    <t>反映新建小冲水库后新增灌溉面积的改善了当地农业生产供水条件的经济效益指标</t>
  </si>
  <si>
    <t>新增供水量</t>
  </si>
  <si>
    <t>1054000</t>
  </si>
  <si>
    <t>反映通过新建小冲水库后新增供水量的经济效益指标</t>
  </si>
  <si>
    <t>新增供水能力</t>
  </si>
  <si>
    <t>反映通过项目实施新增供水能力的社会效益指标</t>
  </si>
  <si>
    <t>改善澄江市农村供水人口</t>
  </si>
  <si>
    <t>12.86</t>
  </si>
  <si>
    <t>反映通过项目实施改善澄江市农村供水人口的社会效益指标（关键指标）</t>
  </si>
  <si>
    <t>解决饮水安全问题人口</t>
  </si>
  <si>
    <t>6652</t>
  </si>
  <si>
    <t>反映通过项目实施解决澄江市农村饮水安全问题人口的社会效益指标（关键指标）</t>
  </si>
  <si>
    <t>抚仙湖主要入湖河道水质达Ⅳ类及以上标准情况</t>
  </si>
  <si>
    <t>反映入湖河道水质情况的生态效益指标（关键指标）</t>
  </si>
  <si>
    <t>可持续影响指标</t>
  </si>
  <si>
    <t>持续保证农村供水保障率</t>
  </si>
  <si>
    <t>反映农村供水保障率的可持续影响指标</t>
  </si>
  <si>
    <t>反映项目受益人口满意度情况</t>
  </si>
  <si>
    <t>中国共产主义青年团澄江市委员会</t>
  </si>
  <si>
    <t>大学生西部计划志愿者地方项目生活补助资金</t>
  </si>
  <si>
    <t>每年面向高校招募5名地方项目志愿者，到我市基层乡镇一级从事为期1—3年的基础教育、农业科技、医疗卫生、市场营销、产业发展、劳动力转移就业、青年创业就业、实用技术培训、法律援助、电子商务、基层社会管理等志愿服务工作。
做好全国项目和地方项目的志愿者招募、配岗、培训、补录、岗位调整、日常管理等工作，积极搭建就业平台，推动和落实好服务期满志愿者在公务员招考、事业单位招聘、工龄计算、自主创业、户口档案迁移等方面的政策措施，引导志愿者增强自主择业意识，提高就业创业能力，有效促进自主择业。建立健全西部计划志愿者政策支持、资金保障、考核激励等机制，进一步增强政治意识、大局意识、核心意识、看齐意识，积极争取党政领导、社会各界的支持，认真研究项目运行中的全局性、战略性问题，协调解决项目执行中各类实际问题。做到在岗志愿者生活补贴市级财政足额发放、志愿者工作生活配套资金到位率等于100%、服务单位对志愿者满意度90%。</t>
  </si>
  <si>
    <t>全市志愿者在岗及生活补助经费发放人数</t>
  </si>
  <si>
    <t>7</t>
  </si>
  <si>
    <t>该项目为延续性项目，澄江市名额为5人，结合离岗人员数，每年需满员在岗，离岗部分的人员需在新一年度招募。此项反映人员分配与生活补助经费发放情况是一致的。</t>
  </si>
  <si>
    <t>获补对象准确率</t>
  </si>
  <si>
    <t>反映获补助对象认定的准确性情况。
获补对象准确率=抽检符合标准的补助对象数/抽检实际补助对象数*100%</t>
  </si>
  <si>
    <t>发放及时率</t>
  </si>
  <si>
    <t>反映发放单位及时发放补助资金的情况。
发放及时率=在时限内发放资金/应发放资金*100%</t>
  </si>
  <si>
    <t>人才培养数</t>
  </si>
  <si>
    <t>拓宽大学生就业和创业渠道，缓解当地应届毕业大学生就业压力。此项指标反映西部计划项目缓解当地应届毕业大学生就业压力的数量与招募人数是一致的</t>
  </si>
  <si>
    <t>服务单位对志愿者满意度</t>
  </si>
  <si>
    <t>根据此项指标判定志愿者协助服务单位从事脱贫攻坚、生态文明建设、乡村振兴 等工作发挥的积极作用。</t>
  </si>
  <si>
    <t>澄江市信访局</t>
  </si>
  <si>
    <t>澄江市信访局信访工作专项经费</t>
  </si>
  <si>
    <t>进一步强化大局意识、责任意识、服务意识、创新意识，不断提高了“参与政务、办好事务、搞好服务”的能力和水平，在提高行政效能、优化服务环境上取得新突破，开创信访工作新局面。充分发挥市信访局作为市委信访工作联席会议办公室的职责作用，对重大活动和会议期间信访维稳工作各项措施落实情况适时进行督促检查，确保安排部署的措施和领导批示精神得到认真落到，各项工作措施取得实效。紧紧围绕市委、市政府中心工作砥砺前行，全面履行信访部门“为民解难 为党分忧”的政治职责，落实信访安全保障工作，积极回应信访人、玉溪市12345政务服务便民热线来电人关心关注、期盼解决的利益诉求问题，化解社会不稳定因素，促进全市社会经济发展、社会和谐稳定。</t>
  </si>
  <si>
    <t>购买打印机数量</t>
  </si>
  <si>
    <t>台/套</t>
  </si>
  <si>
    <t>反映购置数量完成情况。</t>
  </si>
  <si>
    <t>购买碎纸机数量</t>
  </si>
  <si>
    <t>2</t>
  </si>
  <si>
    <t>兑现准确率</t>
  </si>
  <si>
    <t>反映补助准确发放的情况。
补助兑现准确率=补助兑付额/应付额*100%</t>
  </si>
  <si>
    <t>越级访通报率</t>
  </si>
  <si>
    <t>我市赴省进京越级访得到有效控制，上级通报率为0</t>
  </si>
  <si>
    <t>反映补助促进受助对象生活状况改善的情况。</t>
  </si>
  <si>
    <t>信访群众满意率</t>
  </si>
  <si>
    <t>群众满意率达90%以上</t>
  </si>
  <si>
    <t>反映获补助受益对象的满意程度。</t>
  </si>
  <si>
    <t>澄江市教育体育局</t>
  </si>
  <si>
    <t>澄江市教育体育系统学生补助专项资金</t>
  </si>
  <si>
    <t>目标1：统筹安排中央补助资金和地方应分担资金，完善转移支付等制度，确保2023年义务教育家庭经济困难学生生活补助资金落实到位。帮助家庭经济困难学生及家庭解决后顾之忧，减轻学生压力。目标2：及时拨付2024年特殊教育公用经费、义务教育公用经费县级配套资金，确保学校正常运转和补助资金按时发放。帮助学校日常正常运转及日常开支，解决学校运转压力。目标3：健全义务教育学校经费预决算制度，加强资金的科学化精细化管理，确保资金使用规范、安全和有效，预计2023年计划支付义务教育营养改善计划资金增强学生体制，为国为民培养优秀学子。目标4：确保2024年度1700名符合条件的学生及时足额领取到家庭经济困难学生生活补助资金。让学生有基本生活保障，防止学生因贫困辍学。目标5：预计2024年贷款人数1700人，按每人贷款12000元，贷款金额将达2040万元。按照考入地方高校在我省就读的学生量测算，完成对大学生的学费支出。帮助贫困大学生解决学费问题，缓解家庭经济压力。</t>
  </si>
  <si>
    <t>获补对象数</t>
  </si>
  <si>
    <t>12000</t>
  </si>
  <si>
    <t>人(人次、家)</t>
  </si>
  <si>
    <t>反映获补助人员、企业的数量情况，也适用补贴、资助等形式的补助。</t>
  </si>
  <si>
    <t>政策宣传次数</t>
  </si>
  <si>
    <t>5000</t>
  </si>
  <si>
    <t>反映补助政策的宣传力度情况。即通过门户网站、报刊、通信、电视、户外广告等对补助政策进行宣传的次数。</t>
  </si>
  <si>
    <t>获补覆盖率</t>
  </si>
  <si>
    <t>获补覆盖率=实际获得补助人数（企业数）/申请符合标准人数（企业数）*100%</t>
  </si>
  <si>
    <t>反映补助政策的宣传效果情况。
政策知晓率=调查中补助政策知晓人数/调查总人数*100%</t>
  </si>
  <si>
    <t>澄江市统计局</t>
  </si>
  <si>
    <t>澄江市第五次全国经济普查项目经费</t>
  </si>
  <si>
    <t>2024年对单位清查形成的普查底册，二三产业的法人及产业活动单位进行全面普查登记，对二三产业的个体经营户按照国家20%的比例进行抽样普查登记。及时发布普查成果，全面反映澄江市第二产业和第三产业的发展规模、布局和效益，掌握国民经济行业间经济联系，为加强和改善宏观经济治理，科学制定中长期发展规划，推动澄江市经济高质量发展提供统计信息支持。</t>
  </si>
  <si>
    <t>普查公报数量</t>
  </si>
  <si>
    <t>150</t>
  </si>
  <si>
    <t>本</t>
  </si>
  <si>
    <t>指标值应为绝对值（如：具体数量），指标为实际完成数量，用以反映和考核项目产出数量目标的实现程度。</t>
  </si>
  <si>
    <t>普查年鉴数量</t>
  </si>
  <si>
    <t>分阶段按时完成普查工作</t>
  </si>
  <si>
    <t>2024年12月</t>
  </si>
  <si>
    <t>指标值应为绝对值（如：具体日期），用以反映和考核项目产出时效目标的实现程度。</t>
  </si>
  <si>
    <t>普查成果利用率</t>
  </si>
  <si>
    <t>指标值应为相对值（百分比），指标等于成果报道个数/成果出版总数，用以反映项目实施对社会发展所带来的直接或间接影响情况。</t>
  </si>
  <si>
    <t>社会公众满意度</t>
  </si>
  <si>
    <t>指标值应为相对值（百分比），指标等于抽样满意达标人数/抽样总人数，用以反映社会公众或服务对象对该项目实施的满意程度。</t>
  </si>
  <si>
    <t>中国共产党澄江市委员会宣传部</t>
  </si>
  <si>
    <t>澄江市巩固提升全国文明城市专项经费</t>
  </si>
  <si>
    <t>达到《全国县级文明城市测评体系》、《全国未成年人思想道德建设工作测评体系》标准，通过全国文明城市测评验收，巩固树立“创建永远在路上”的理念，以推进文明城市创建工作常态化为目标，着眼巩固提高、辐射延伸，层层压实责任，做细做实各项创文工作，不断提高人民群众的获得感、幸福感和满意度。</t>
  </si>
  <si>
    <t>交通志愿者参与人数</t>
  </si>
  <si>
    <t>按照任务分解要求交通志愿者人数达到95人以上，体现交通文明程度的维护</t>
  </si>
  <si>
    <t>公共设施破损修复次数</t>
  </si>
  <si>
    <t>每年公共设施的修复次数不少于60次，体现城市市容市貌，体现公共设施的维护</t>
  </si>
  <si>
    <t>交通志愿者参与度</t>
  </si>
  <si>
    <t>每年交通志愿者100人，提高交通文明质量，完成率=实际完成值/目标值*100%，</t>
  </si>
  <si>
    <t>公共设施破损修复率</t>
  </si>
  <si>
    <t>每年公共设施的修复次数不低于80%，体现城市市容市貌，体现公共设施的维护。完成率=实际完成值/目标值*100%</t>
  </si>
  <si>
    <t>创建覆盖面</t>
  </si>
  <si>
    <t>98</t>
  </si>
  <si>
    <t>家</t>
  </si>
  <si>
    <t>创文全覆盖，澄江市98家单位参与创文活动。完成率=实际完成值/目标值*100%，在机关、企事业单位、社区、景区、非公有制经济组织、社会组织、学校等普遍开展文明单位创建活动。</t>
  </si>
  <si>
    <t>社会群众对创文工作的满意度</t>
  </si>
  <si>
    <t>服务群众满意度达到95%以上，完成率=实际完成值/目标值*100%，通过对社会群众的满意度调查问卷，用以反映和考核项目实施效果的满意程度情况。文明城市是反映一个城市整体文明水平的综合性指标，是检验一个城市政治、经济、文化、社会、生态文明协调发展水平的标尺，也是城市整体形象和发展水平的集中体现。</t>
  </si>
  <si>
    <t>6-2  重点工作情况解释说明汇总表</t>
  </si>
  <si>
    <t>重点工作</t>
  </si>
  <si>
    <t>2024年工作重点及工作情况</t>
  </si>
  <si>
    <t>转移支付</t>
  </si>
  <si>
    <t>澄江市2023年转移性收入169,916万元，其中：返还性收入5,214万元；一般性转移支付补助收入86,852万元 ；上级专项补助收入77,850万元。澄江市2024年预计转移性收入145,686万元，其中：返还性收入5,214万元；一般性转移支付补助收入79,047万元，上级专项补助收入61,425万元。一般性转移支付补助收入和返还性收入主要用于人员供养支出、部门 （单位）和乡镇（街道）正常运转支出、民生支出。专项转移支付补助收入根据上级下达专项用途安排支出。</t>
  </si>
  <si>
    <t>举借债务</t>
  </si>
  <si>
    <t>（一）地方政府债务余额情况。截至2023年12月31日，政府债务余额104.84亿元（一般债务26.71亿元、专项债务78.13亿元）。
（二）再融资债券资金情况。发行再融资债券11.48亿元，其中：一般债券3.84亿元，专项债券7.64亿元。
（三）地方政府债务偿还情况。2023年政府债务实际偿还本金9.83亿元，其中一般债务本金1.5亿元，专项债务本金8.33亿元；实际支付利息3.51亿元，其中一般债务利息0.89亿元，专项债务利息2.62亿元。
（四）澄江市高度重视政府性债务管理工作，认真落实国家、省、市关于加强地方政府性债务管理工作的有关文件规定，依法依规管理地方政府债务，有针对性地采取切实有效的措施，规范政府举债行为，防范和化解政府债务风险，政府债务风险安全可控。
1.建立健全债务风险管控机制。为进一步规范我市政府性债务管理，有效防范债务风险，促进全市经济持续健康发展、社会和谐稳定，成立了澄江市防范和化解政府债务专项工作领导小组、澄江市债务管理委员会、澄江市财政金融风险处置工作领导小组，加强对债务工作统一领导。制定了《澄江县人民政府办公室关于印发澄江县加强政府性债务管理实施方案的通知》（澄政办发〔2015〕151号）、《澄江县政府性债务风险应急处置预案》（澄政发〔2017〕57号）等一系列债务化解方案和措施。每年制定《债务化解方案》并严格执行，把防范化解政府债务风险作为一项重要的政治任务，落实主体责任，坚持“谁主管、谁负责，谁举借、谁偿还”的原则，按照“量力而行、尽力而为、风险可控”的要求，坚决遏制债务增量，稳妥化解债务存量，完成债务化解目标，牢牢守住不发生系统性债务风险的底线。2.债务纳入预算管理。对地方政府债务实施限额管理，地方政府债务余额控制在玉溪市财政局下达的债务限额以内，对现有债务，根据偿债资金性质分别纳入一般公共预算和政府性基金预算管理，保证债券资金到期还本付息资金，规范债务资金管理和会计核算，进一步增强债务预算的科学性和完整性。3.债务系统管理。法定债务全部纳入地方政府性债务管理系统，从项目录入、项目申报、项目发行、资金下达、资金使用、收益实现、偿还本息等全链条进行管理。4.专项债券资金专户存储，并建立动态监控机制。新增发行的专项债券资金按照省、市要求，开设专项债券资金管理专户，并严格按照专户管理的要求存储专项债券资金。专项债券资金管理专户在项目存续期内保持稳定，专项债券资金到位后，用于项目建设支出。依托专项债券动态监控系统建立了专项债券资金动态监控工作机制，加强对地方政府债券资金全过程的监督管理，及时对债券资金流水进行确认，对于专项债券大额转账的行为，认真进行核实定期跟进项目进度，密切监控项目实施和资金使用全过程，确保债券资金安全、规范、高效使用，注重用好用足地方政府债券资金，充分发挥政府债务对经济社会发展的支持作用。</t>
  </si>
  <si>
    <t>预算绩效</t>
  </si>
  <si>
    <t>为认真贯彻落实《中共云南省委、云南省人民政府关于全面实施预算绩效管理的实施意见》（云发〔2019〕11号）和《中共玉溪市委办公室、玉溪市人民政府办公室关于贯彻落实&lt;中共云南省委、云南省人民政府关于全面实施预算绩效管理的实施意见&gt;的通知》（玉办通〔2019〕23号）精神，结合实际制定了《澄江县全面实施预算绩效管理实施方案》（澄政办发〔2019〕120号）、《澄江市项目支出事前绩效评估管理办法（试行）的通知》（澄财发〔2022〕39号），不断强化部门绩效管理理念，切实提高资金使用效益。2024年将持续优化财政支出结构，加强预算绩效管理结果应用，将结果作为项目安排预算的重要依据，进一步提升预算绩效管理整体效能。</t>
  </si>
</sst>
</file>

<file path=xl/styles.xml><?xml version="1.0" encoding="utf-8"?>
<styleSheet xmlns="http://schemas.openxmlformats.org/spreadsheetml/2006/main">
  <numFmts count="31">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_ * #,##0_ ;_ * \-#,##0_ ;_ * &quot;-&quot;??_ ;_ @_ "/>
    <numFmt numFmtId="177" formatCode="0.0%"/>
    <numFmt numFmtId="178" formatCode="#,##0.0_);\(#,##0.0\)"/>
    <numFmt numFmtId="179" formatCode="#,##0_ ;[Red]\-#,##0\ "/>
    <numFmt numFmtId="180" formatCode="#,##0.000000"/>
    <numFmt numFmtId="181" formatCode="_(* #,##0_);_(* \(#,##0\);_(* &quot;-&quot;_);_(@_)"/>
    <numFmt numFmtId="182" formatCode="_-&quot;$&quot;\ * #,##0_-;_-&quot;$&quot;\ * #,##0\-;_-&quot;$&quot;\ * &quot;-&quot;_-;_-@_-"/>
    <numFmt numFmtId="183" formatCode="_-* #,##0.00_-;\-* #,##0.00_-;_-* &quot;-&quot;??_-;_-@_-"/>
    <numFmt numFmtId="184" formatCode="_-* #,##0_-;\-* #,##0_-;_-* &quot;-&quot;_-;_-@_-"/>
    <numFmt numFmtId="185" formatCode="&quot;$&quot;\ #,##0.00_-;[Red]&quot;$&quot;\ #,##0.00\-"/>
    <numFmt numFmtId="186" formatCode="yy\.mm\.dd"/>
    <numFmt numFmtId="187" formatCode="0.0"/>
    <numFmt numFmtId="188" formatCode="0.00_ "/>
    <numFmt numFmtId="189" formatCode="\$#,##0;\(\$#,##0\)"/>
    <numFmt numFmtId="190" formatCode="#,##0_ "/>
    <numFmt numFmtId="191" formatCode="&quot;$&quot;#,##0_);[Red]\(&quot;$&quot;#,##0\)"/>
    <numFmt numFmtId="192" formatCode="0\.0,&quot;0&quot;"/>
    <numFmt numFmtId="193" formatCode="_-&quot;$&quot;\ * #,##0.00_-;_-&quot;$&quot;\ * #,##0.00\-;_-&quot;$&quot;\ * &quot;-&quot;??_-;_-@_-"/>
    <numFmt numFmtId="194" formatCode="\$#,##0.00;\(\$#,##0.00\)"/>
    <numFmt numFmtId="195" formatCode="_(&quot;$&quot;* #,##0_);_(&quot;$&quot;* \(#,##0\);_(&quot;$&quot;* &quot;-&quot;_);_(@_)"/>
    <numFmt numFmtId="196" formatCode="#\ ??/??"/>
    <numFmt numFmtId="197" formatCode="&quot;$&quot;\ #,##0_-;[Red]&quot;$&quot;\ #,##0\-"/>
    <numFmt numFmtId="198" formatCode="&quot;$&quot;#,##0.00_);[Red]\(&quot;$&quot;#,##0.00\)"/>
    <numFmt numFmtId="199" formatCode="_(&quot;$&quot;* #,##0.00_);_(&quot;$&quot;* \(#,##0.00\);_(&quot;$&quot;* &quot;-&quot;??_);_(@_)"/>
    <numFmt numFmtId="200" formatCode="#,##0.00_);[Red]\(#,##0.00\)"/>
    <numFmt numFmtId="201" formatCode="_(* #,##0.00_);_(* \(#,##0.00\);_(* &quot;-&quot;??_);_(@_)"/>
    <numFmt numFmtId="202" formatCode="#,##0;\(#,##0\)"/>
  </numFmts>
  <fonts count="130">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1"/>
      <name val="宋体"/>
      <charset val="134"/>
      <scheme val="minor"/>
    </font>
    <font>
      <b/>
      <sz val="10"/>
      <name val="宋体"/>
      <charset val="134"/>
    </font>
    <font>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0"/>
      <color indexed="8"/>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宋体"/>
      <charset val="134"/>
    </font>
    <font>
      <b/>
      <sz val="14"/>
      <name val="宋体"/>
      <charset val="134"/>
    </font>
    <font>
      <sz val="14"/>
      <name val="宋体"/>
      <charset val="134"/>
    </font>
    <font>
      <b/>
      <sz val="15"/>
      <name val="SimSun"/>
      <charset val="134"/>
    </font>
    <font>
      <sz val="9"/>
      <name val="SimSun"/>
      <charset val="134"/>
    </font>
    <font>
      <sz val="11"/>
      <name val="SimSun"/>
      <charset val="134"/>
    </font>
    <font>
      <sz val="14"/>
      <name val="SimSun"/>
      <charset val="134"/>
    </font>
    <font>
      <b/>
      <sz val="14"/>
      <name val="SimSun"/>
      <charset val="134"/>
    </font>
    <font>
      <sz val="12"/>
      <name val="SimSun"/>
      <charset val="134"/>
    </font>
    <font>
      <sz val="12"/>
      <color indexed="8"/>
      <name val="宋体"/>
      <charset val="134"/>
    </font>
    <font>
      <sz val="14"/>
      <name val="MS Serif"/>
      <charset val="134"/>
    </font>
    <font>
      <sz val="14"/>
      <name val="Times New Roman"/>
      <charset val="134"/>
    </font>
    <font>
      <sz val="14"/>
      <name val="宋体"/>
      <charset val="134"/>
      <scheme val="minor"/>
    </font>
    <font>
      <sz val="20"/>
      <color rgb="FF000000"/>
      <name val="方正小标宋简体"/>
      <charset val="134"/>
    </font>
    <font>
      <b/>
      <sz val="12"/>
      <name val="宋体"/>
      <charset val="134"/>
    </font>
    <font>
      <sz val="14"/>
      <color rgb="FFFF0000"/>
      <name val="宋体"/>
      <charset val="134"/>
    </font>
    <font>
      <sz val="16"/>
      <name val="宋体"/>
      <charset val="134"/>
    </font>
    <font>
      <sz val="16"/>
      <color indexed="8"/>
      <name val="方正小标宋简体"/>
      <charset val="134"/>
    </font>
    <font>
      <sz val="16"/>
      <color indexed="8"/>
      <name val="宋体"/>
      <charset val="134"/>
    </font>
    <font>
      <sz val="14"/>
      <color rgb="FF000000"/>
      <name val="宋体"/>
      <charset val="134"/>
    </font>
    <font>
      <sz val="14"/>
      <color theme="1"/>
      <name val="宋体"/>
      <charset val="134"/>
    </font>
    <font>
      <sz val="14"/>
      <color theme="1"/>
      <name val="宋体"/>
      <charset val="134"/>
      <scheme val="minor"/>
    </font>
    <font>
      <sz val="20"/>
      <color indexed="8"/>
      <name val="宋体"/>
      <charset val="134"/>
    </font>
    <font>
      <sz val="20"/>
      <color theme="1"/>
      <name val="方正小标宋简体"/>
      <charset val="134"/>
    </font>
    <font>
      <b/>
      <sz val="14"/>
      <name val="黑体"/>
      <charset val="134"/>
    </font>
    <font>
      <sz val="14"/>
      <color indexed="9"/>
      <name val="宋体"/>
      <charset val="134"/>
    </font>
    <font>
      <sz val="20"/>
      <color theme="1"/>
      <name val="方正小标宋_GBK"/>
      <charset val="134"/>
    </font>
    <font>
      <sz val="12"/>
      <color theme="1"/>
      <name val="Times New Roman"/>
      <charset val="0"/>
    </font>
    <font>
      <sz val="12"/>
      <color theme="1"/>
      <name val="Times New Roman"/>
      <charset val="134"/>
    </font>
    <font>
      <sz val="14"/>
      <name val="Arial"/>
      <charset val="134"/>
    </font>
    <font>
      <sz val="12"/>
      <color theme="1"/>
      <name val="宋体"/>
      <charset val="134"/>
      <scheme val="minor"/>
    </font>
    <font>
      <sz val="18"/>
      <color indexed="8"/>
      <name val="方正小标宋简体"/>
      <charset val="134"/>
    </font>
    <font>
      <b/>
      <sz val="14"/>
      <color theme="1"/>
      <name val="宋体"/>
      <charset val="134"/>
    </font>
    <font>
      <sz val="14"/>
      <color indexed="10"/>
      <name val="宋体"/>
      <charset val="134"/>
    </font>
    <font>
      <b/>
      <sz val="11"/>
      <name val="宋体"/>
      <charset val="134"/>
    </font>
    <font>
      <sz val="12"/>
      <color rgb="FFFF0000"/>
      <name val="宋体"/>
      <charset val="134"/>
    </font>
    <font>
      <sz val="18"/>
      <name val="黑体"/>
      <charset val="134"/>
    </font>
    <font>
      <sz val="11"/>
      <color rgb="FFFF0000"/>
      <name val="宋体"/>
      <charset val="0"/>
      <scheme val="minor"/>
    </font>
    <font>
      <sz val="11"/>
      <color theme="0"/>
      <name val="宋体"/>
      <charset val="0"/>
      <scheme val="minor"/>
    </font>
    <font>
      <b/>
      <sz val="11"/>
      <color indexed="8"/>
      <name val="宋体"/>
      <charset val="134"/>
    </font>
    <font>
      <sz val="11"/>
      <color theme="1"/>
      <name val="宋体"/>
      <charset val="0"/>
      <scheme val="minor"/>
    </font>
    <font>
      <sz val="11"/>
      <color rgb="FF3F3F76"/>
      <name val="宋体"/>
      <charset val="0"/>
      <scheme val="minor"/>
    </font>
    <font>
      <sz val="12"/>
      <color indexed="9"/>
      <name val="宋体"/>
      <charset val="134"/>
    </font>
    <font>
      <b/>
      <sz val="18"/>
      <color theme="3"/>
      <name val="宋体"/>
      <charset val="134"/>
      <scheme val="minor"/>
    </font>
    <font>
      <u/>
      <sz val="11"/>
      <color rgb="FF0000FF"/>
      <name val="宋体"/>
      <charset val="0"/>
      <scheme val="minor"/>
    </font>
    <font>
      <sz val="11"/>
      <color indexed="9"/>
      <name val="宋体"/>
      <charset val="134"/>
    </font>
    <font>
      <b/>
      <sz val="15"/>
      <color indexed="56"/>
      <name val="宋体"/>
      <charset val="134"/>
    </font>
    <font>
      <sz val="8"/>
      <name val="Times New Roman"/>
      <charset val="134"/>
    </font>
    <font>
      <sz val="12"/>
      <name val="Times New Roman"/>
      <charset val="134"/>
    </font>
    <font>
      <sz val="10"/>
      <name val="楷体"/>
      <charset val="134"/>
    </font>
    <font>
      <sz val="10"/>
      <name val="Geneva"/>
      <charset val="134"/>
    </font>
    <font>
      <sz val="10"/>
      <name val="Arial"/>
      <charset val="134"/>
    </font>
    <font>
      <b/>
      <sz val="11"/>
      <color indexed="9"/>
      <name val="宋体"/>
      <charset val="134"/>
    </font>
    <font>
      <b/>
      <sz val="11"/>
      <color rgb="FF3F3F3F"/>
      <name val="宋体"/>
      <charset val="0"/>
      <scheme val="minor"/>
    </font>
    <font>
      <sz val="10"/>
      <name val="Helv"/>
      <charset val="134"/>
    </font>
    <font>
      <sz val="8"/>
      <name val="Arial"/>
      <charset val="134"/>
    </font>
    <font>
      <sz val="11"/>
      <color indexed="17"/>
      <name val="宋体"/>
      <charset val="134"/>
    </font>
    <font>
      <sz val="11"/>
      <color indexed="20"/>
      <name val="宋体"/>
      <charset val="134"/>
    </font>
    <font>
      <sz val="12"/>
      <color indexed="16"/>
      <name val="宋体"/>
      <charset val="134"/>
    </font>
    <font>
      <b/>
      <sz val="10"/>
      <name val="MS Sans Serif"/>
      <charset val="134"/>
    </font>
    <font>
      <sz val="12"/>
      <color indexed="17"/>
      <name val="宋体"/>
      <charset val="134"/>
    </font>
    <font>
      <sz val="11"/>
      <color indexed="62"/>
      <name val="宋体"/>
      <charset val="134"/>
    </font>
    <font>
      <u/>
      <sz val="11"/>
      <color rgb="FF800080"/>
      <name val="宋体"/>
      <charset val="0"/>
      <scheme val="minor"/>
    </font>
    <font>
      <b/>
      <sz val="11"/>
      <color indexed="63"/>
      <name val="宋体"/>
      <charset val="134"/>
    </font>
    <font>
      <b/>
      <sz val="11"/>
      <color theme="1"/>
      <name val="宋体"/>
      <charset val="0"/>
      <scheme val="minor"/>
    </font>
    <font>
      <sz val="11"/>
      <color rgb="FF9C0006"/>
      <name val="宋体"/>
      <charset val="0"/>
      <scheme val="minor"/>
    </font>
    <font>
      <b/>
      <sz val="11"/>
      <color indexed="56"/>
      <name val="宋体"/>
      <charset val="134"/>
    </font>
    <font>
      <b/>
      <sz val="10"/>
      <color indexed="9"/>
      <name val="宋体"/>
      <charset val="134"/>
    </font>
    <font>
      <i/>
      <sz val="11"/>
      <color rgb="FF7F7F7F"/>
      <name val="宋体"/>
      <charset val="0"/>
      <scheme val="minor"/>
    </font>
    <font>
      <b/>
      <sz val="8"/>
      <color indexed="9"/>
      <name val="宋体"/>
      <charset val="134"/>
    </font>
    <font>
      <b/>
      <sz val="11"/>
      <color theme="3"/>
      <name val="宋体"/>
      <charset val="134"/>
      <scheme val="minor"/>
    </font>
    <font>
      <sz val="12"/>
      <color indexed="9"/>
      <name val="Helv"/>
      <charset val="134"/>
    </font>
    <font>
      <b/>
      <sz val="15"/>
      <color theme="3"/>
      <name val="宋体"/>
      <charset val="134"/>
      <scheme val="minor"/>
    </font>
    <font>
      <b/>
      <sz val="13"/>
      <color indexed="56"/>
      <name val="宋体"/>
      <charset val="134"/>
    </font>
    <font>
      <b/>
      <sz val="13"/>
      <color theme="3"/>
      <name val="宋体"/>
      <charset val="134"/>
      <scheme val="minor"/>
    </font>
    <font>
      <b/>
      <sz val="11"/>
      <color rgb="FFFFFFF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2"/>
      <name val="Arial"/>
      <charset val="134"/>
    </font>
    <font>
      <sz val="10"/>
      <name val="仿宋_GB2312"/>
      <charset val="134"/>
    </font>
    <font>
      <u/>
      <sz val="12"/>
      <color indexed="12"/>
      <name val="宋体"/>
      <charset val="134"/>
    </font>
    <font>
      <sz val="9"/>
      <name val="宋体"/>
      <charset val="134"/>
    </font>
    <font>
      <b/>
      <sz val="10"/>
      <name val="Tms Rmn"/>
      <charset val="134"/>
    </font>
    <font>
      <sz val="11"/>
      <color indexed="60"/>
      <name val="宋体"/>
      <charset val="134"/>
    </font>
    <font>
      <sz val="10"/>
      <name val="MS Sans Serif"/>
      <charset val="134"/>
    </font>
    <font>
      <b/>
      <sz val="18"/>
      <color indexed="56"/>
      <name val="宋体"/>
      <charset val="134"/>
    </font>
    <font>
      <sz val="10"/>
      <name val="Times New Roman"/>
      <charset val="134"/>
    </font>
    <font>
      <sz val="7"/>
      <name val="Small Fonts"/>
      <charset val="134"/>
    </font>
    <font>
      <b/>
      <sz val="15"/>
      <color indexed="54"/>
      <name val="宋体"/>
      <charset val="134"/>
    </font>
    <font>
      <sz val="12"/>
      <name val="Helv"/>
      <charset val="134"/>
    </font>
    <font>
      <b/>
      <sz val="9"/>
      <name val="Arial"/>
      <charset val="134"/>
    </font>
    <font>
      <b/>
      <sz val="13"/>
      <color indexed="54"/>
      <name val="宋体"/>
      <charset val="134"/>
    </font>
    <font>
      <b/>
      <sz val="12"/>
      <color indexed="8"/>
      <name val="宋体"/>
      <charset val="134"/>
    </font>
    <font>
      <sz val="12"/>
      <color indexed="20"/>
      <name val="宋体"/>
      <charset val="134"/>
    </font>
    <font>
      <b/>
      <sz val="18"/>
      <color indexed="54"/>
      <name val="宋体"/>
      <charset val="134"/>
    </font>
    <font>
      <b/>
      <sz val="14"/>
      <name val="楷体"/>
      <charset val="134"/>
    </font>
    <font>
      <sz val="10"/>
      <color indexed="8"/>
      <name val="MS Sans Serif"/>
      <charset val="134"/>
    </font>
    <font>
      <b/>
      <sz val="11"/>
      <color indexed="54"/>
      <name val="宋体"/>
      <charset val="134"/>
    </font>
    <font>
      <b/>
      <sz val="18"/>
      <color indexed="62"/>
      <name val="宋体"/>
      <charset val="134"/>
    </font>
    <font>
      <i/>
      <sz val="11"/>
      <color indexed="23"/>
      <name val="宋体"/>
      <charset val="134"/>
    </font>
    <font>
      <sz val="11"/>
      <color indexed="52"/>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
      <sz val="9"/>
      <name val="微软雅黑"/>
      <charset val="134"/>
    </font>
    <font>
      <sz val="12"/>
      <color rgb="FFFF0000"/>
      <name val="宋体"/>
      <charset val="134"/>
      <scheme val="minor"/>
    </font>
  </fonts>
  <fills count="70">
    <fill>
      <patternFill patternType="none"/>
    </fill>
    <fill>
      <patternFill patternType="gray125"/>
    </fill>
    <fill>
      <patternFill patternType="solid">
        <fgColor theme="0" tint="-0.15"/>
        <bgColor indexed="64"/>
      </patternFill>
    </fill>
    <fill>
      <patternFill patternType="solid">
        <fgColor indexed="9"/>
        <bgColor indexed="64"/>
      </patternFill>
    </fill>
    <fill>
      <patternFill patternType="solid">
        <fgColor rgb="FFFFFF00"/>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indexed="49"/>
        <bgColor indexed="64"/>
      </patternFill>
    </fill>
    <fill>
      <patternFill patternType="solid">
        <fgColor theme="8"/>
        <bgColor indexed="64"/>
      </patternFill>
    </fill>
    <fill>
      <patternFill patternType="solid">
        <fgColor indexed="10"/>
        <bgColor indexed="64"/>
      </patternFill>
    </fill>
    <fill>
      <patternFill patternType="solid">
        <fgColor indexed="54"/>
        <bgColor indexed="64"/>
      </patternFill>
    </fill>
    <fill>
      <patternFill patternType="solid">
        <fgColor indexed="44"/>
        <bgColor indexed="64"/>
      </patternFill>
    </fill>
    <fill>
      <patternFill patternType="solid">
        <fgColor indexed="52"/>
        <bgColor indexed="64"/>
      </patternFill>
    </fill>
    <fill>
      <patternFill patternType="solid">
        <fgColor indexed="45"/>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
      <patternFill patternType="solid">
        <fgColor rgb="FFF2F2F2"/>
        <bgColor indexed="64"/>
      </patternFill>
    </fill>
    <fill>
      <patternFill patternType="solid">
        <fgColor theme="6" tint="0.799981688894314"/>
        <bgColor indexed="64"/>
      </patternFill>
    </fill>
    <fill>
      <patternFill patternType="solid">
        <fgColor indexed="22"/>
        <bgColor indexed="64"/>
      </patternFill>
    </fill>
    <fill>
      <patternFill patternType="solid">
        <fgColor indexed="29"/>
        <bgColor indexed="64"/>
      </patternFill>
    </fill>
    <fill>
      <patternFill patternType="solid">
        <fgColor indexed="48"/>
        <bgColor indexed="64"/>
      </patternFill>
    </fill>
    <fill>
      <patternFill patternType="solid">
        <fgColor indexed="27"/>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indexed="47"/>
        <bgColor indexed="64"/>
      </patternFill>
    </fill>
    <fill>
      <patternFill patternType="solid">
        <fgColor theme="6" tint="0.599993896298105"/>
        <bgColor indexed="64"/>
      </patternFill>
    </fill>
    <fill>
      <patternFill patternType="solid">
        <fgColor rgb="FFFFFFCC"/>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indexed="25"/>
        <bgColor indexed="64"/>
      </patternFill>
    </fill>
    <fill>
      <patternFill patternType="solid">
        <fgColor indexed="51"/>
        <bgColor indexed="64"/>
      </patternFill>
    </fill>
    <fill>
      <patternFill patternType="solid">
        <fgColor indexed="12"/>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indexed="31"/>
        <bgColor indexed="64"/>
      </patternFill>
    </fill>
    <fill>
      <patternFill patternType="solid">
        <fgColor indexed="14"/>
        <bgColor indexed="64"/>
      </patternFill>
    </fill>
    <fill>
      <patternFill patternType="solid">
        <fgColor indexed="43"/>
        <bgColor indexed="64"/>
      </patternFill>
    </fill>
    <fill>
      <patternFill patternType="gray0625"/>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30"/>
        <bgColor indexed="64"/>
      </patternFill>
    </fill>
    <fill>
      <patternFill patternType="mediumGray">
        <fgColor indexed="22"/>
      </patternFill>
    </fill>
    <fill>
      <patternFill patternType="solid">
        <fgColor indexed="15"/>
        <bgColor indexed="64"/>
      </patternFill>
    </fill>
    <fill>
      <patternFill patternType="lightUp">
        <fgColor indexed="9"/>
        <bgColor indexed="29"/>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top style="thin">
        <color auto="1"/>
      </top>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top/>
      <bottom style="thick">
        <color indexed="62"/>
      </bottom>
      <diagonal/>
    </border>
    <border>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style="medium">
        <color indexed="9"/>
      </top>
      <bottom style="medium">
        <color indexed="9"/>
      </bottom>
      <diagonal/>
    </border>
    <border>
      <left/>
      <right/>
      <top/>
      <bottom style="medium">
        <color theme="4"/>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medium">
        <color auto="1"/>
      </top>
      <bottom style="medium">
        <color auto="1"/>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11"/>
      </top>
      <bottom style="double">
        <color indexed="11"/>
      </bottom>
      <diagonal/>
    </border>
    <border>
      <left/>
      <right/>
      <top/>
      <bottom style="thick">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s>
  <cellStyleXfs count="1335">
    <xf numFmtId="0" fontId="0" fillId="0" borderId="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0" fontId="68" fillId="0" borderId="0">
      <alignment vertical="center"/>
    </xf>
    <xf numFmtId="0" fontId="67" fillId="0" borderId="14" applyNumberFormat="0" applyFill="0" applyProtection="0">
      <alignment horizontal="center" vertical="center"/>
    </xf>
    <xf numFmtId="0" fontId="63" fillId="10" borderId="0" applyNumberFormat="0" applyBorder="0" applyAlignment="0" applyProtection="0">
      <alignment vertical="center"/>
    </xf>
    <xf numFmtId="0" fontId="59" fillId="7" borderId="12" applyNumberFormat="0" applyAlignment="0" applyProtection="0">
      <alignment vertical="center"/>
    </xf>
    <xf numFmtId="0" fontId="60" fillId="8" borderId="0" applyNumberFormat="0" applyBorder="0" applyAlignment="0" applyProtection="0">
      <alignment vertical="center"/>
    </xf>
    <xf numFmtId="0" fontId="57" fillId="0" borderId="11" applyNumberFormat="0" applyFill="0" applyAlignment="0" applyProtection="0">
      <alignment vertical="center"/>
    </xf>
    <xf numFmtId="0" fontId="58" fillId="19" borderId="0" applyNumberFormat="0" applyBorder="0" applyAlignment="0" applyProtection="0">
      <alignment vertical="center"/>
    </xf>
    <xf numFmtId="9" fontId="9" fillId="0" borderId="0" applyFont="0" applyFill="0" applyBorder="0" applyAlignment="0" applyProtection="0">
      <alignment vertical="center"/>
    </xf>
    <xf numFmtId="0" fontId="65" fillId="0" borderId="0">
      <alignment horizontal="center" vertical="center" wrapText="1"/>
      <protection locked="0"/>
    </xf>
    <xf numFmtId="0" fontId="74" fillId="16" borderId="0" applyNumberFormat="0" applyBorder="0" applyAlignment="0" applyProtection="0">
      <alignment vertical="center"/>
    </xf>
    <xf numFmtId="0" fontId="60" fillId="11" borderId="0" applyNumberFormat="0" applyBorder="0" applyAlignment="0" applyProtection="0">
      <alignment vertical="center"/>
    </xf>
    <xf numFmtId="0" fontId="27" fillId="20" borderId="0" applyNumberFormat="0" applyBorder="0" applyAlignment="0" applyProtection="0">
      <alignment vertical="center"/>
    </xf>
    <xf numFmtId="0" fontId="9" fillId="0" borderId="0">
      <alignment vertical="center"/>
    </xf>
    <xf numFmtId="41" fontId="1" fillId="0" borderId="0" applyFont="0" applyFill="0" applyBorder="0" applyAlignment="0" applyProtection="0">
      <alignment vertical="center"/>
    </xf>
    <xf numFmtId="0" fontId="27" fillId="15" borderId="0" applyNumberFormat="0" applyBorder="0" applyAlignment="0" applyProtection="0">
      <alignment vertical="center"/>
    </xf>
    <xf numFmtId="0" fontId="9" fillId="0" borderId="0">
      <alignment vertical="center"/>
    </xf>
    <xf numFmtId="0" fontId="68" fillId="0" borderId="0">
      <alignment vertical="center"/>
    </xf>
    <xf numFmtId="0" fontId="0" fillId="0" borderId="0">
      <alignment vertical="center"/>
    </xf>
    <xf numFmtId="0" fontId="58" fillId="27" borderId="0" applyNumberFormat="0" applyBorder="0" applyAlignment="0" applyProtection="0">
      <alignment vertical="center"/>
    </xf>
    <xf numFmtId="0" fontId="83" fillId="30" borderId="0" applyNumberFormat="0" applyBorder="0" applyAlignment="0" applyProtection="0">
      <alignment vertical="center"/>
    </xf>
    <xf numFmtId="43" fontId="0" fillId="0" borderId="0" applyFont="0" applyFill="0" applyBorder="0" applyAlignment="0" applyProtection="0">
      <alignment vertical="center"/>
    </xf>
    <xf numFmtId="0" fontId="56" fillId="32" borderId="0" applyNumberFormat="0" applyBorder="0" applyAlignment="0" applyProtection="0">
      <alignment vertical="center"/>
    </xf>
    <xf numFmtId="0" fontId="60" fillId="13" borderId="0" applyNumberFormat="0" applyBorder="0" applyAlignment="0" applyProtection="0">
      <alignment vertical="center"/>
    </xf>
    <xf numFmtId="186" fontId="69" fillId="0" borderId="14" applyFill="0" applyProtection="0">
      <alignment horizontal="right" vertical="center"/>
    </xf>
    <xf numFmtId="0" fontId="63" fillId="13" borderId="0" applyNumberFormat="0" applyBorder="0" applyAlignment="0" applyProtection="0">
      <alignment vertical="center"/>
    </xf>
    <xf numFmtId="0" fontId="60" fillId="17" borderId="0" applyNumberFormat="0" applyBorder="0" applyAlignment="0" applyProtection="0">
      <alignment vertical="center"/>
    </xf>
    <xf numFmtId="0" fontId="74" fillId="23" borderId="0" applyNumberFormat="0" applyBorder="0" applyAlignment="0" applyProtection="0">
      <alignment vertical="center"/>
    </xf>
    <xf numFmtId="0" fontId="73" fillId="15" borderId="1" applyNumberFormat="0" applyBorder="0" applyAlignment="0" applyProtection="0">
      <alignment vertical="center"/>
    </xf>
    <xf numFmtId="0" fontId="62" fillId="0" borderId="0" applyNumberFormat="0" applyFill="0" applyBorder="0" applyAlignment="0" applyProtection="0">
      <alignment vertical="center"/>
    </xf>
    <xf numFmtId="9" fontId="9" fillId="0" borderId="0" applyFont="0" applyFill="0" applyBorder="0" applyAlignment="0" applyProtection="0">
      <alignment vertical="center"/>
    </xf>
    <xf numFmtId="0" fontId="63" fillId="22" borderId="0" applyNumberFormat="0" applyBorder="0" applyAlignment="0" applyProtection="0">
      <alignment vertical="center"/>
    </xf>
    <xf numFmtId="0" fontId="76" fillId="14" borderId="0" applyNumberFormat="0" applyBorder="0" applyAlignment="0" applyProtection="0">
      <alignment vertical="center"/>
    </xf>
    <xf numFmtId="0" fontId="60" fillId="11" borderId="0" applyNumberFormat="0" applyBorder="0" applyAlignment="0" applyProtection="0">
      <alignment vertical="center"/>
    </xf>
    <xf numFmtId="0" fontId="80" fillId="0" borderId="0" applyNumberFormat="0" applyFill="0" applyBorder="0" applyAlignment="0" applyProtection="0">
      <alignment vertical="center"/>
    </xf>
    <xf numFmtId="0" fontId="66" fillId="0" borderId="0">
      <alignment vertical="center"/>
    </xf>
    <xf numFmtId="0" fontId="1" fillId="28" borderId="21" applyNumberFormat="0" applyFont="0" applyAlignment="0" applyProtection="0">
      <alignment vertical="center"/>
    </xf>
    <xf numFmtId="0" fontId="63" fillId="21" borderId="0" applyNumberFormat="0" applyBorder="0" applyAlignment="0" applyProtection="0">
      <alignment vertical="center"/>
    </xf>
    <xf numFmtId="0" fontId="60" fillId="12" borderId="0" applyNumberFormat="0" applyBorder="0" applyAlignment="0" applyProtection="0">
      <alignment vertical="center"/>
    </xf>
    <xf numFmtId="0" fontId="60" fillId="13" borderId="0" applyNumberFormat="0" applyBorder="0" applyAlignment="0" applyProtection="0">
      <alignment vertical="center"/>
    </xf>
    <xf numFmtId="0" fontId="56" fillId="25" borderId="0" applyNumberFormat="0" applyBorder="0" applyAlignment="0" applyProtection="0">
      <alignment vertical="center"/>
    </xf>
    <xf numFmtId="0" fontId="60" fillId="17" borderId="0" applyNumberFormat="0" applyBorder="0" applyAlignment="0" applyProtection="0">
      <alignment vertical="center"/>
    </xf>
    <xf numFmtId="9" fontId="9" fillId="0" borderId="0" applyFont="0" applyFill="0" applyBorder="0" applyAlignment="0" applyProtection="0">
      <alignment vertical="center"/>
    </xf>
    <xf numFmtId="0" fontId="8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9" fillId="0" borderId="0">
      <alignment vertical="center"/>
    </xf>
    <xf numFmtId="0" fontId="9" fillId="0" borderId="0">
      <alignment vertical="center"/>
    </xf>
    <xf numFmtId="0" fontId="63" fillId="14" borderId="0" applyNumberFormat="0" applyBorder="0" applyAlignment="0" applyProtection="0">
      <alignment vertical="center"/>
    </xf>
    <xf numFmtId="0" fontId="61" fillId="0" borderId="0" applyNumberFormat="0" applyFill="0" applyBorder="0" applyAlignment="0" applyProtection="0">
      <alignment vertical="center"/>
    </xf>
    <xf numFmtId="0" fontId="60" fillId="12" borderId="0" applyNumberFormat="0" applyBorder="0" applyAlignment="0" applyProtection="0">
      <alignment vertical="center"/>
    </xf>
    <xf numFmtId="0" fontId="86" fillId="0" borderId="0" applyNumberFormat="0" applyFill="0" applyBorder="0" applyAlignment="0" applyProtection="0">
      <alignment vertical="center"/>
    </xf>
    <xf numFmtId="0" fontId="64" fillId="0" borderId="13" applyNumberFormat="0" applyFill="0" applyAlignment="0" applyProtection="0">
      <alignment vertical="center"/>
    </xf>
    <xf numFmtId="9" fontId="9" fillId="0" borderId="0" applyFont="0" applyFill="0" applyBorder="0" applyAlignment="0" applyProtection="0">
      <alignment vertical="center"/>
    </xf>
    <xf numFmtId="0" fontId="90" fillId="0" borderId="23" applyNumberFormat="0" applyFill="0" applyAlignment="0" applyProtection="0">
      <alignment vertical="center"/>
    </xf>
    <xf numFmtId="0" fontId="75" fillId="14" borderId="0" applyNumberFormat="0" applyBorder="0" applyAlignment="0" applyProtection="0">
      <alignment vertical="center"/>
    </xf>
    <xf numFmtId="0" fontId="66" fillId="0" borderId="0">
      <alignment vertical="center"/>
    </xf>
    <xf numFmtId="0" fontId="63" fillId="14" borderId="0" applyNumberFormat="0" applyBorder="0" applyAlignment="0" applyProtection="0">
      <alignment vertical="center"/>
    </xf>
    <xf numFmtId="9" fontId="9" fillId="0" borderId="0" applyFont="0" applyFill="0" applyBorder="0" applyAlignment="0" applyProtection="0">
      <alignment vertical="center"/>
    </xf>
    <xf numFmtId="0" fontId="92" fillId="0" borderId="23" applyNumberFormat="0" applyFill="0" applyAlignment="0" applyProtection="0">
      <alignment vertical="center"/>
    </xf>
    <xf numFmtId="0" fontId="56" fillId="37" borderId="0" applyNumberFormat="0" applyBorder="0" applyAlignment="0" applyProtection="0">
      <alignment vertical="center"/>
    </xf>
    <xf numFmtId="0" fontId="60" fillId="11" borderId="0" applyNumberFormat="0" applyBorder="0" applyAlignment="0" applyProtection="0">
      <alignment vertical="center"/>
    </xf>
    <xf numFmtId="0" fontId="60" fillId="13" borderId="0" applyNumberFormat="0" applyBorder="0" applyAlignment="0" applyProtection="0">
      <alignment vertical="center"/>
    </xf>
    <xf numFmtId="9" fontId="9" fillId="0" borderId="0" applyFont="0" applyFill="0" applyBorder="0" applyAlignment="0" applyProtection="0">
      <alignment vertical="center"/>
    </xf>
    <xf numFmtId="0" fontId="88" fillId="0" borderId="26" applyNumberFormat="0" applyFill="0" applyAlignment="0" applyProtection="0">
      <alignment vertical="center"/>
    </xf>
    <xf numFmtId="0" fontId="60" fillId="13" borderId="0" applyNumberFormat="0" applyBorder="0" applyAlignment="0" applyProtection="0">
      <alignment vertical="center"/>
    </xf>
    <xf numFmtId="0" fontId="56" fillId="5" borderId="0" applyNumberFormat="0" applyBorder="0" applyAlignment="0" applyProtection="0">
      <alignment vertical="center"/>
    </xf>
    <xf numFmtId="0" fontId="71" fillId="18" borderId="16" applyNumberFormat="0" applyAlignment="0" applyProtection="0">
      <alignment vertical="center"/>
    </xf>
    <xf numFmtId="0" fontId="94" fillId="18" borderId="12" applyNumberFormat="0" applyAlignment="0" applyProtection="0">
      <alignment vertical="center"/>
    </xf>
    <xf numFmtId="0" fontId="0" fillId="12" borderId="0" applyNumberFormat="0" applyBorder="0" applyAlignment="0" applyProtection="0">
      <alignment vertical="center"/>
    </xf>
    <xf numFmtId="0" fontId="93" fillId="36" borderId="25" applyNumberFormat="0" applyAlignment="0" applyProtection="0">
      <alignment vertical="center"/>
    </xf>
    <xf numFmtId="0" fontId="58" fillId="39" borderId="0" applyNumberFormat="0" applyBorder="0" applyAlignment="0" applyProtection="0">
      <alignment vertical="center"/>
    </xf>
    <xf numFmtId="0" fontId="56" fillId="29" borderId="0" applyNumberFormat="0" applyBorder="0" applyAlignment="0" applyProtection="0">
      <alignment vertical="center"/>
    </xf>
    <xf numFmtId="0" fontId="9" fillId="0" borderId="0">
      <alignment vertical="center"/>
    </xf>
    <xf numFmtId="0" fontId="77" fillId="0" borderId="17">
      <alignment horizontal="center" vertical="center"/>
    </xf>
    <xf numFmtId="0" fontId="95" fillId="0" borderId="27" applyNumberFormat="0" applyFill="0" applyAlignment="0" applyProtection="0">
      <alignment vertical="center"/>
    </xf>
    <xf numFmtId="0" fontId="63" fillId="22" borderId="0" applyNumberFormat="0" applyBorder="0" applyAlignment="0" applyProtection="0">
      <alignment vertical="center"/>
    </xf>
    <xf numFmtId="0" fontId="82" fillId="0" borderId="20" applyNumberFormat="0" applyFill="0" applyAlignment="0" applyProtection="0">
      <alignment vertical="center"/>
    </xf>
    <xf numFmtId="0" fontId="96" fillId="42" borderId="0" applyNumberFormat="0" applyBorder="0" applyAlignment="0" applyProtection="0">
      <alignment vertical="center"/>
    </xf>
    <xf numFmtId="0" fontId="0" fillId="16" borderId="0" applyNumberFormat="0" applyBorder="0" applyAlignment="0" applyProtection="0">
      <alignment vertical="center"/>
    </xf>
    <xf numFmtId="0" fontId="97" fillId="44" borderId="0" applyNumberFormat="0" applyBorder="0" applyAlignment="0" applyProtection="0">
      <alignment vertical="center"/>
    </xf>
    <xf numFmtId="0" fontId="58" fillId="46" borderId="0" applyNumberFormat="0" applyBorder="0" applyAlignment="0" applyProtection="0">
      <alignment vertical="center"/>
    </xf>
    <xf numFmtId="0" fontId="56" fillId="45" borderId="0" applyNumberFormat="0" applyBorder="0" applyAlignment="0" applyProtection="0">
      <alignment vertical="center"/>
    </xf>
    <xf numFmtId="0" fontId="9" fillId="0" borderId="0">
      <alignment vertical="center"/>
    </xf>
    <xf numFmtId="0" fontId="69" fillId="0" borderId="7" applyNumberFormat="0" applyFill="0" applyProtection="0">
      <alignment horizontal="right" vertical="center"/>
    </xf>
    <xf numFmtId="0" fontId="58" fillId="31" borderId="0" applyNumberFormat="0" applyBorder="0" applyAlignment="0" applyProtection="0">
      <alignment vertical="center"/>
    </xf>
    <xf numFmtId="0" fontId="27" fillId="15" borderId="0" applyNumberFormat="0" applyBorder="0" applyAlignment="0" applyProtection="0">
      <alignment vertical="center"/>
    </xf>
    <xf numFmtId="0" fontId="58" fillId="24" borderId="0" applyNumberFormat="0" applyBorder="0" applyAlignment="0" applyProtection="0">
      <alignment vertical="center"/>
    </xf>
    <xf numFmtId="0" fontId="58" fillId="40" borderId="0" applyNumberFormat="0" applyBorder="0" applyAlignment="0" applyProtection="0">
      <alignment vertical="center"/>
    </xf>
    <xf numFmtId="0" fontId="58" fillId="47" borderId="0" applyNumberFormat="0" applyBorder="0" applyAlignment="0" applyProtection="0">
      <alignment vertical="center"/>
    </xf>
    <xf numFmtId="0" fontId="27" fillId="20" borderId="0" applyNumberFormat="0" applyBorder="0" applyAlignment="0" applyProtection="0">
      <alignment vertical="center"/>
    </xf>
    <xf numFmtId="0" fontId="56" fillId="48" borderId="0" applyNumberFormat="0" applyBorder="0" applyAlignment="0" applyProtection="0">
      <alignment vertical="center"/>
    </xf>
    <xf numFmtId="0" fontId="78" fillId="16" borderId="0" applyNumberFormat="0" applyBorder="0" applyAlignment="0" applyProtection="0">
      <alignment vertical="center"/>
    </xf>
    <xf numFmtId="0" fontId="27" fillId="20" borderId="0" applyNumberFormat="0" applyBorder="0" applyAlignment="0" applyProtection="0">
      <alignment vertical="center"/>
    </xf>
    <xf numFmtId="0" fontId="9" fillId="0" borderId="0" applyNumberFormat="0" applyFont="0" applyFill="0" applyBorder="0" applyAlignment="0" applyProtection="0">
      <alignment horizontal="left" vertical="center"/>
    </xf>
    <xf numFmtId="0" fontId="56" fillId="49" borderId="0" applyNumberFormat="0" applyBorder="0" applyAlignment="0" applyProtection="0">
      <alignment vertical="center"/>
    </xf>
    <xf numFmtId="0" fontId="58" fillId="50" borderId="0" applyNumberFormat="0" applyBorder="0" applyAlignment="0" applyProtection="0">
      <alignment vertical="center"/>
    </xf>
    <xf numFmtId="0" fontId="58" fillId="51" borderId="0" applyNumberFormat="0" applyBorder="0" applyAlignment="0" applyProtection="0">
      <alignment vertical="center"/>
    </xf>
    <xf numFmtId="0" fontId="56" fillId="9" borderId="0" applyNumberFormat="0" applyBorder="0" applyAlignment="0" applyProtection="0">
      <alignment vertical="center"/>
    </xf>
    <xf numFmtId="0" fontId="63" fillId="20" borderId="0" applyNumberFormat="0" applyBorder="0" applyAlignment="0" applyProtection="0">
      <alignment vertical="center"/>
    </xf>
    <xf numFmtId="0" fontId="58" fillId="6" borderId="0" applyNumberFormat="0" applyBorder="0" applyAlignment="0" applyProtection="0">
      <alignment vertical="center"/>
    </xf>
    <xf numFmtId="0" fontId="60" fillId="13" borderId="0" applyNumberFormat="0" applyBorder="0" applyAlignment="0" applyProtection="0">
      <alignment vertical="center"/>
    </xf>
    <xf numFmtId="0" fontId="64" fillId="0" borderId="13" applyNumberFormat="0" applyFill="0" applyAlignment="0" applyProtection="0">
      <alignment vertical="center"/>
    </xf>
    <xf numFmtId="0" fontId="56" fillId="41" borderId="0" applyNumberFormat="0" applyBorder="0" applyAlignment="0" applyProtection="0">
      <alignment vertical="center"/>
    </xf>
    <xf numFmtId="0" fontId="56" fillId="52" borderId="0" applyNumberFormat="0" applyBorder="0" applyAlignment="0" applyProtection="0">
      <alignment vertical="center"/>
    </xf>
    <xf numFmtId="0" fontId="72" fillId="0" borderId="0">
      <alignment vertical="center"/>
    </xf>
    <xf numFmtId="0" fontId="58" fillId="38" borderId="0" applyNumberFormat="0" applyBorder="0" applyAlignment="0" applyProtection="0">
      <alignment vertical="center"/>
    </xf>
    <xf numFmtId="0" fontId="60" fillId="13" borderId="0" applyNumberFormat="0" applyBorder="0" applyAlignment="0" applyProtection="0">
      <alignment vertical="center"/>
    </xf>
    <xf numFmtId="0" fontId="64" fillId="0" borderId="13" applyNumberFormat="0" applyFill="0" applyAlignment="0" applyProtection="0">
      <alignment vertical="center"/>
    </xf>
    <xf numFmtId="0" fontId="56" fillId="43" borderId="0" applyNumberFormat="0" applyBorder="0" applyAlignment="0" applyProtection="0">
      <alignment vertical="center"/>
    </xf>
    <xf numFmtId="0" fontId="68" fillId="0" borderId="0">
      <alignment vertical="center"/>
    </xf>
    <xf numFmtId="0" fontId="9" fillId="0" borderId="0">
      <alignment vertical="center"/>
    </xf>
    <xf numFmtId="0" fontId="27" fillId="15" borderId="0" applyNumberFormat="0" applyBorder="0" applyAlignment="0" applyProtection="0">
      <alignment vertical="center"/>
    </xf>
    <xf numFmtId="0" fontId="66" fillId="0" borderId="0">
      <alignment vertical="center"/>
    </xf>
    <xf numFmtId="0" fontId="72" fillId="0" borderId="0">
      <alignment vertical="center"/>
    </xf>
    <xf numFmtId="0" fontId="72" fillId="0" borderId="0">
      <alignment vertical="center"/>
    </xf>
    <xf numFmtId="0" fontId="66" fillId="0" borderId="0">
      <alignment vertical="center"/>
    </xf>
    <xf numFmtId="0" fontId="68" fillId="0" borderId="0">
      <alignment vertical="center"/>
    </xf>
    <xf numFmtId="0" fontId="27" fillId="15" borderId="0" applyNumberFormat="0" applyBorder="0" applyAlignment="0" applyProtection="0">
      <alignment vertical="center"/>
    </xf>
    <xf numFmtId="9" fontId="9" fillId="0" borderId="0" applyFont="0" applyFill="0" applyBorder="0" applyAlignment="0" applyProtection="0">
      <alignment vertical="center"/>
    </xf>
    <xf numFmtId="0" fontId="68"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68" fillId="0" borderId="0">
      <alignment vertical="center"/>
    </xf>
    <xf numFmtId="9" fontId="9" fillId="0" borderId="0" applyFont="0" applyFill="0" applyBorder="0" applyAlignment="0" applyProtection="0">
      <alignment vertical="center"/>
    </xf>
    <xf numFmtId="49" fontId="9" fillId="0" borderId="0" applyFont="0" applyFill="0" applyBorder="0" applyAlignment="0" applyProtection="0">
      <alignment vertical="center"/>
    </xf>
    <xf numFmtId="0" fontId="0" fillId="0" borderId="0">
      <alignment vertical="center"/>
    </xf>
    <xf numFmtId="0" fontId="66" fillId="0" borderId="0">
      <alignment vertical="center"/>
    </xf>
    <xf numFmtId="0" fontId="68" fillId="0" borderId="0">
      <alignment vertical="center"/>
    </xf>
    <xf numFmtId="0" fontId="9" fillId="0" borderId="0">
      <alignment vertical="center"/>
    </xf>
    <xf numFmtId="0" fontId="27" fillId="15" borderId="0" applyNumberFormat="0" applyBorder="0" applyAlignment="0" applyProtection="0">
      <alignment vertical="center"/>
    </xf>
    <xf numFmtId="0" fontId="68" fillId="0" borderId="0">
      <alignment vertical="center"/>
    </xf>
    <xf numFmtId="9" fontId="9" fillId="0" borderId="0" applyFont="0" applyFill="0" applyBorder="0" applyAlignment="0" applyProtection="0">
      <alignment vertical="center"/>
    </xf>
    <xf numFmtId="0" fontId="68" fillId="0" borderId="0">
      <alignment vertical="center"/>
    </xf>
    <xf numFmtId="49" fontId="9" fillId="0" borderId="0" applyFont="0" applyFill="0" applyBorder="0" applyAlignment="0" applyProtection="0">
      <alignment vertical="center"/>
    </xf>
    <xf numFmtId="0" fontId="100" fillId="0" borderId="0" applyNumberFormat="0" applyFill="0" applyBorder="0" applyAlignment="0" applyProtection="0">
      <alignment vertical="top"/>
      <protection locked="0"/>
    </xf>
    <xf numFmtId="0" fontId="60" fillId="11" borderId="0" applyNumberFormat="0" applyBorder="0" applyAlignment="0" applyProtection="0">
      <alignment vertical="center"/>
    </xf>
    <xf numFmtId="0" fontId="68" fillId="0" borderId="0">
      <alignment vertical="center"/>
    </xf>
    <xf numFmtId="0" fontId="60" fillId="12" borderId="0" applyNumberFormat="0" applyBorder="0" applyAlignment="0" applyProtection="0">
      <alignment vertical="center"/>
    </xf>
    <xf numFmtId="0" fontId="68" fillId="0" borderId="0">
      <alignment vertical="center"/>
    </xf>
    <xf numFmtId="0" fontId="68" fillId="0" borderId="0">
      <alignment vertical="center"/>
    </xf>
    <xf numFmtId="10" fontId="9" fillId="0" borderId="0" applyFont="0" applyFill="0" applyBorder="0" applyAlignment="0" applyProtection="0">
      <alignment vertical="center"/>
    </xf>
    <xf numFmtId="9" fontId="9" fillId="0" borderId="0" applyFont="0" applyFill="0" applyBorder="0" applyAlignment="0" applyProtection="0">
      <alignment vertical="center"/>
    </xf>
    <xf numFmtId="0" fontId="68" fillId="0" borderId="0">
      <alignment vertical="center"/>
    </xf>
    <xf numFmtId="0" fontId="91" fillId="0" borderId="24" applyNumberFormat="0" applyFill="0" applyAlignment="0" applyProtection="0">
      <alignment vertical="center"/>
    </xf>
    <xf numFmtId="0" fontId="68" fillId="0" borderId="0">
      <alignment vertical="center"/>
    </xf>
    <xf numFmtId="0" fontId="68" fillId="0" borderId="0">
      <alignment vertical="center"/>
    </xf>
    <xf numFmtId="0" fontId="100" fillId="0" borderId="0" applyNumberFormat="0" applyFill="0" applyBorder="0" applyAlignment="0" applyProtection="0">
      <alignment vertical="top"/>
      <protection locked="0"/>
    </xf>
    <xf numFmtId="0" fontId="60" fillId="11" borderId="0" applyNumberFormat="0" applyBorder="0" applyAlignment="0" applyProtection="0">
      <alignment vertical="center"/>
    </xf>
    <xf numFmtId="0" fontId="68" fillId="0" borderId="0">
      <alignment vertical="center"/>
    </xf>
    <xf numFmtId="0" fontId="69" fillId="0" borderId="0">
      <alignment vertical="center"/>
    </xf>
    <xf numFmtId="0" fontId="60" fillId="8" borderId="0" applyNumberFormat="0" applyBorder="0" applyAlignment="0" applyProtection="0">
      <alignment vertical="center"/>
    </xf>
    <xf numFmtId="0" fontId="66" fillId="0" borderId="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63" fillId="54" borderId="0" applyNumberFormat="0" applyBorder="0" applyAlignment="0" applyProtection="0">
      <alignment vertical="center"/>
    </xf>
    <xf numFmtId="0" fontId="0" fillId="53" borderId="0" applyNumberFormat="0" applyBorder="0" applyAlignment="0" applyProtection="0">
      <alignment vertical="center"/>
    </xf>
    <xf numFmtId="0" fontId="27" fillId="53"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63" fillId="26" borderId="0" applyNumberFormat="0" applyBorder="0" applyAlignment="0" applyProtection="0">
      <alignment vertical="center"/>
    </xf>
    <xf numFmtId="0" fontId="9" fillId="0" borderId="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9" fillId="0" borderId="0">
      <alignment vertical="center"/>
    </xf>
    <xf numFmtId="0" fontId="0" fillId="23" borderId="0" applyNumberFormat="0" applyBorder="0" applyAlignment="0" applyProtection="0">
      <alignment vertical="center"/>
    </xf>
    <xf numFmtId="182" fontId="9" fillId="0" borderId="0" applyFont="0" applyFill="0" applyBorder="0" applyAlignment="0" applyProtection="0">
      <alignment vertical="center"/>
    </xf>
    <xf numFmtId="0" fontId="9" fillId="0" borderId="0">
      <alignment vertical="center"/>
    </xf>
    <xf numFmtId="0" fontId="0" fillId="23" borderId="0" applyNumberFormat="0" applyBorder="0" applyAlignment="0" applyProtection="0">
      <alignment vertical="center"/>
    </xf>
    <xf numFmtId="0" fontId="9" fillId="0" borderId="0">
      <alignment vertical="center"/>
    </xf>
    <xf numFmtId="0" fontId="0" fillId="59" borderId="0" applyNumberFormat="0" applyBorder="0" applyAlignment="0" applyProtection="0">
      <alignment vertical="center"/>
    </xf>
    <xf numFmtId="0" fontId="60" fillId="26"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27" fillId="15" borderId="0" applyNumberFormat="0" applyBorder="0" applyAlignment="0" applyProtection="0">
      <alignment vertical="center"/>
    </xf>
    <xf numFmtId="0" fontId="0" fillId="26" borderId="0" applyNumberFormat="0" applyBorder="0" applyAlignment="0" applyProtection="0">
      <alignment vertical="center"/>
    </xf>
    <xf numFmtId="0" fontId="0" fillId="55" borderId="0" applyNumberFormat="0" applyBorder="0" applyAlignment="0" applyProtection="0">
      <alignment vertical="center"/>
    </xf>
    <xf numFmtId="0" fontId="0" fillId="55" borderId="0" applyNumberFormat="0" applyBorder="0" applyAlignment="0" applyProtection="0">
      <alignment vertical="center"/>
    </xf>
    <xf numFmtId="0" fontId="99" fillId="0" borderId="1">
      <alignment horizontal="left" vertical="center"/>
    </xf>
    <xf numFmtId="0" fontId="0" fillId="12" borderId="0" applyNumberFormat="0" applyBorder="0" applyAlignment="0" applyProtection="0">
      <alignment vertical="center"/>
    </xf>
    <xf numFmtId="0" fontId="60" fillId="11"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57" borderId="0" applyNumberFormat="0" applyBorder="0" applyAlignment="0" applyProtection="0">
      <alignment vertical="center"/>
    </xf>
    <xf numFmtId="0" fontId="0" fillId="12" borderId="0" applyNumberFormat="0" applyBorder="0" applyAlignment="0" applyProtection="0">
      <alignment vertical="center"/>
    </xf>
    <xf numFmtId="0" fontId="0" fillId="59" borderId="0" applyNumberFormat="0" applyBorder="0" applyAlignment="0" applyProtection="0">
      <alignment vertical="center"/>
    </xf>
    <xf numFmtId="0" fontId="27" fillId="15" borderId="0" applyNumberFormat="0" applyBorder="0" applyAlignment="0" applyProtection="0">
      <alignment vertical="center"/>
    </xf>
    <xf numFmtId="0" fontId="74" fillId="16"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63" fillId="58" borderId="0" applyNumberFormat="0" applyBorder="0" applyAlignment="0" applyProtection="0">
      <alignment vertical="center"/>
    </xf>
    <xf numFmtId="0" fontId="74" fillId="16" borderId="0" applyNumberFormat="0" applyBorder="0" applyAlignment="0" applyProtection="0">
      <alignment vertical="center"/>
    </xf>
    <xf numFmtId="0" fontId="0" fillId="12" borderId="0" applyNumberFormat="0" applyBorder="0" applyAlignment="0" applyProtection="0">
      <alignment vertical="center"/>
    </xf>
    <xf numFmtId="0" fontId="74" fillId="16" borderId="0" applyNumberFormat="0" applyBorder="0" applyAlignment="0" applyProtection="0">
      <alignment vertical="center"/>
    </xf>
    <xf numFmtId="0" fontId="0" fillId="23" borderId="0" applyNumberFormat="0" applyBorder="0" applyAlignment="0" applyProtection="0">
      <alignment vertical="center"/>
    </xf>
    <xf numFmtId="0" fontId="103" fillId="55" borderId="0" applyNumberFormat="0" applyBorder="0" applyAlignment="0" applyProtection="0">
      <alignment vertical="center"/>
    </xf>
    <xf numFmtId="9" fontId="9" fillId="0" borderId="0" applyFont="0" applyFill="0" applyBorder="0" applyAlignment="0" applyProtection="0">
      <alignment vertical="center"/>
    </xf>
    <xf numFmtId="0" fontId="91" fillId="0" borderId="24" applyNumberFormat="0" applyFill="0" applyAlignment="0" applyProtection="0">
      <alignment vertical="center"/>
    </xf>
    <xf numFmtId="0" fontId="0" fillId="23" borderId="0" applyNumberFormat="0" applyBorder="0" applyAlignment="0" applyProtection="0">
      <alignment vertical="center"/>
    </xf>
    <xf numFmtId="0" fontId="60" fillId="33" borderId="0" applyNumberFormat="0" applyBorder="0" applyAlignment="0" applyProtection="0">
      <alignment vertical="center"/>
    </xf>
    <xf numFmtId="0" fontId="103" fillId="55" borderId="0" applyNumberFormat="0" applyBorder="0" applyAlignment="0" applyProtection="0">
      <alignment vertical="center"/>
    </xf>
    <xf numFmtId="9" fontId="9" fillId="0" borderId="0" applyFont="0" applyFill="0" applyBorder="0" applyAlignment="0" applyProtection="0">
      <alignment vertical="center"/>
    </xf>
    <xf numFmtId="0" fontId="74" fillId="16" borderId="0" applyNumberFormat="0" applyBorder="0" applyAlignment="0" applyProtection="0">
      <alignment vertical="center"/>
    </xf>
    <xf numFmtId="0" fontId="0" fillId="34" borderId="0" applyNumberFormat="0" applyBorder="0" applyAlignment="0" applyProtection="0">
      <alignment vertical="center"/>
    </xf>
    <xf numFmtId="0" fontId="63" fillId="55" borderId="0" applyNumberFormat="0" applyBorder="0" applyAlignment="0" applyProtection="0">
      <alignment vertical="center"/>
    </xf>
    <xf numFmtId="0" fontId="81" fillId="20" borderId="19" applyNumberFormat="0" applyAlignment="0" applyProtection="0">
      <alignment vertical="center"/>
    </xf>
    <xf numFmtId="0" fontId="60" fillId="13" borderId="0" applyNumberFormat="0" applyBorder="0" applyAlignment="0" applyProtection="0">
      <alignment vertical="center"/>
    </xf>
    <xf numFmtId="0" fontId="63" fillId="55" borderId="0" applyNumberFormat="0" applyBorder="0" applyAlignment="0" applyProtection="0">
      <alignment vertical="center"/>
    </xf>
    <xf numFmtId="0" fontId="63" fillId="55" borderId="0" applyNumberFormat="0" applyBorder="0" applyAlignment="0" applyProtection="0">
      <alignment vertical="center"/>
    </xf>
    <xf numFmtId="0" fontId="74" fillId="16" borderId="0" applyNumberFormat="0" applyBorder="0" applyAlignment="0" applyProtection="0">
      <alignment vertical="center"/>
    </xf>
    <xf numFmtId="0" fontId="84" fillId="0" borderId="29" applyNumberFormat="0" applyFill="0" applyAlignment="0" applyProtection="0">
      <alignment vertical="center"/>
    </xf>
    <xf numFmtId="0" fontId="63" fillId="55" borderId="0" applyNumberFormat="0" applyBorder="0" applyAlignment="0" applyProtection="0">
      <alignment vertical="center"/>
    </xf>
    <xf numFmtId="9" fontId="9" fillId="0" borderId="0" applyFont="0" applyFill="0" applyBorder="0" applyAlignment="0" applyProtection="0">
      <alignment vertical="center"/>
    </xf>
    <xf numFmtId="0" fontId="63" fillId="60" borderId="0" applyNumberFormat="0" applyBorder="0" applyAlignment="0" applyProtection="0">
      <alignment vertical="center"/>
    </xf>
    <xf numFmtId="0" fontId="63" fillId="60" borderId="0" applyNumberFormat="0" applyBorder="0" applyAlignment="0" applyProtection="0">
      <alignment vertical="center"/>
    </xf>
    <xf numFmtId="0" fontId="63" fillId="14" borderId="0" applyNumberFormat="0" applyBorder="0" applyAlignment="0" applyProtection="0">
      <alignment vertical="center"/>
    </xf>
    <xf numFmtId="0" fontId="81" fillId="20" borderId="19" applyNumberFormat="0" applyAlignment="0" applyProtection="0">
      <alignment vertical="center"/>
    </xf>
    <xf numFmtId="0" fontId="9" fillId="0" borderId="0">
      <alignment vertical="center"/>
    </xf>
    <xf numFmtId="0" fontId="60" fillId="13" borderId="0" applyNumberFormat="0" applyBorder="0" applyAlignment="0" applyProtection="0">
      <alignment vertical="center"/>
    </xf>
    <xf numFmtId="0" fontId="63" fillId="14" borderId="0" applyNumberFormat="0" applyBorder="0" applyAlignment="0" applyProtection="0">
      <alignment vertical="center"/>
    </xf>
    <xf numFmtId="0" fontId="60" fillId="26" borderId="0" applyNumberFormat="0" applyBorder="0" applyAlignment="0" applyProtection="0">
      <alignment vertical="center"/>
    </xf>
    <xf numFmtId="0" fontId="0" fillId="15" borderId="30" applyNumberFormat="0" applyFont="0" applyAlignment="0" applyProtection="0">
      <alignment vertical="center"/>
    </xf>
    <xf numFmtId="0" fontId="63" fillId="21" borderId="0" applyNumberFormat="0" applyBorder="0" applyAlignment="0" applyProtection="0">
      <alignment vertical="center"/>
    </xf>
    <xf numFmtId="0" fontId="63" fillId="26" borderId="0" applyNumberFormat="0" applyBorder="0" applyAlignment="0" applyProtection="0">
      <alignment vertical="center"/>
    </xf>
    <xf numFmtId="0" fontId="60" fillId="13" borderId="0" applyNumberFormat="0" applyBorder="0" applyAlignment="0" applyProtection="0">
      <alignment vertical="center"/>
    </xf>
    <xf numFmtId="0" fontId="63" fillId="26" borderId="0" applyNumberFormat="0" applyBorder="0" applyAlignment="0" applyProtection="0">
      <alignment vertical="center"/>
    </xf>
    <xf numFmtId="0" fontId="63" fillId="26" borderId="0" applyNumberFormat="0" applyBorder="0" applyAlignment="0" applyProtection="0">
      <alignment vertical="center"/>
    </xf>
    <xf numFmtId="0" fontId="63" fillId="57" borderId="0" applyNumberFormat="0" applyBorder="0" applyAlignment="0" applyProtection="0">
      <alignment vertical="center"/>
    </xf>
    <xf numFmtId="0" fontId="27" fillId="53" borderId="0" applyNumberFormat="0" applyBorder="0" applyAlignment="0" applyProtection="0">
      <alignment vertical="center"/>
    </xf>
    <xf numFmtId="0" fontId="63" fillId="57" borderId="0" applyNumberFormat="0" applyBorder="0" applyAlignment="0" applyProtection="0">
      <alignment vertical="center"/>
    </xf>
    <xf numFmtId="0" fontId="27" fillId="53" borderId="0" applyNumberFormat="0" applyBorder="0" applyAlignment="0" applyProtection="0">
      <alignment vertical="center"/>
    </xf>
    <xf numFmtId="0" fontId="63" fillId="22" borderId="0" applyNumberFormat="0" applyBorder="0" applyAlignment="0" applyProtection="0">
      <alignment vertical="center"/>
    </xf>
    <xf numFmtId="0" fontId="60" fillId="13" borderId="0" applyNumberFormat="0" applyBorder="0" applyAlignment="0" applyProtection="0">
      <alignment vertical="center"/>
    </xf>
    <xf numFmtId="0" fontId="63" fillId="22" borderId="0" applyNumberFormat="0" applyBorder="0" applyAlignment="0" applyProtection="0">
      <alignment vertical="center"/>
    </xf>
    <xf numFmtId="0" fontId="69" fillId="0" borderId="0" applyProtection="0">
      <alignment vertical="center"/>
    </xf>
    <xf numFmtId="0" fontId="9" fillId="0" borderId="0">
      <alignment vertical="center"/>
    </xf>
    <xf numFmtId="0" fontId="63" fillId="58" borderId="0" applyNumberFormat="0" applyBorder="0" applyAlignment="0" applyProtection="0">
      <alignment vertical="center"/>
    </xf>
    <xf numFmtId="0" fontId="63" fillId="20" borderId="0" applyNumberFormat="0" applyBorder="0" applyAlignment="0" applyProtection="0">
      <alignment vertical="center"/>
    </xf>
    <xf numFmtId="0" fontId="64" fillId="0" borderId="13" applyNumberFormat="0" applyFill="0" applyAlignment="0" applyProtection="0">
      <alignment vertical="center"/>
    </xf>
    <xf numFmtId="0" fontId="63" fillId="20" borderId="0" applyNumberFormat="0" applyBorder="0" applyAlignment="0" applyProtection="0">
      <alignment vertical="center"/>
    </xf>
    <xf numFmtId="0" fontId="63" fillId="20" borderId="0" applyNumberFormat="0" applyBorder="0" applyAlignment="0" applyProtection="0">
      <alignment vertical="center"/>
    </xf>
    <xf numFmtId="9" fontId="9" fillId="0" borderId="0" applyFont="0" applyFill="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9" fillId="0" borderId="0" applyNumberFormat="0" applyFill="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63" fillId="11" borderId="0" applyNumberFormat="0" applyBorder="0" applyAlignment="0" applyProtection="0">
      <alignment vertical="center"/>
    </xf>
    <xf numFmtId="0" fontId="98" fillId="0" borderId="3">
      <alignment horizontal="left" vertical="center"/>
    </xf>
    <xf numFmtId="0" fontId="63" fillId="8" borderId="0" applyNumberFormat="0" applyBorder="0" applyAlignment="0" applyProtection="0">
      <alignment vertical="center"/>
    </xf>
    <xf numFmtId="0" fontId="98" fillId="0" borderId="3">
      <alignment horizontal="left" vertical="center"/>
    </xf>
    <xf numFmtId="0" fontId="63" fillId="8" borderId="0" applyNumberFormat="0" applyBorder="0" applyAlignment="0" applyProtection="0">
      <alignment vertical="center"/>
    </xf>
    <xf numFmtId="0" fontId="63" fillId="13" borderId="0" applyNumberFormat="0" applyBorder="0" applyAlignment="0" applyProtection="0">
      <alignment vertical="center"/>
    </xf>
    <xf numFmtId="0" fontId="72" fillId="0" borderId="0">
      <alignment vertical="center"/>
      <protection locked="0"/>
    </xf>
    <xf numFmtId="0" fontId="63" fillId="54" borderId="0" applyNumberFormat="0" applyBorder="0" applyAlignment="0" applyProtection="0">
      <alignment vertical="center"/>
    </xf>
    <xf numFmtId="0" fontId="27" fillId="53" borderId="0" applyNumberFormat="0" applyBorder="0" applyAlignment="0" applyProtection="0">
      <alignment vertical="center"/>
    </xf>
    <xf numFmtId="0" fontId="60" fillId="11" borderId="0" applyNumberFormat="0" applyBorder="0" applyAlignment="0" applyProtection="0">
      <alignment vertical="center"/>
    </xf>
    <xf numFmtId="0" fontId="27" fillId="53" borderId="0" applyNumberFormat="0" applyBorder="0" applyAlignment="0" applyProtection="0">
      <alignment vertical="center"/>
    </xf>
    <xf numFmtId="0" fontId="27" fillId="2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105" fillId="0" borderId="0" applyNumberFormat="0" applyFill="0" applyBorder="0" applyAlignment="0" applyProtection="0">
      <alignment vertical="center"/>
    </xf>
    <xf numFmtId="0" fontId="60" fillId="1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27" fillId="53" borderId="0" applyNumberFormat="0" applyBorder="0" applyAlignment="0" applyProtection="0">
      <alignment vertical="center"/>
    </xf>
    <xf numFmtId="0" fontId="77" fillId="0" borderId="17">
      <alignment horizontal="center"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64" fillId="0" borderId="13" applyNumberFormat="0" applyFill="0" applyAlignment="0" applyProtection="0">
      <alignment vertical="center"/>
    </xf>
    <xf numFmtId="0" fontId="60" fillId="12" borderId="0" applyNumberFormat="0" applyBorder="0" applyAlignment="0" applyProtection="0">
      <alignment vertical="center"/>
    </xf>
    <xf numFmtId="0" fontId="64" fillId="0" borderId="13" applyNumberFormat="0" applyFill="0" applyAlignment="0" applyProtection="0">
      <alignment vertical="center"/>
    </xf>
    <xf numFmtId="0" fontId="60" fillId="11" borderId="0" applyNumberFormat="0" applyBorder="0" applyAlignment="0" applyProtection="0">
      <alignment vertical="center"/>
    </xf>
    <xf numFmtId="15" fontId="104" fillId="0" borderId="0">
      <alignment vertical="center"/>
    </xf>
    <xf numFmtId="0" fontId="60" fillId="11" borderId="0" applyNumberFormat="0" applyBorder="0" applyAlignment="0" applyProtection="0">
      <alignment vertical="center"/>
    </xf>
    <xf numFmtId="182" fontId="9" fillId="0" borderId="0" applyFont="0" applyFill="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9" fillId="0" borderId="0">
      <alignment vertical="center"/>
    </xf>
    <xf numFmtId="0" fontId="60" fillId="11" borderId="0" applyNumberFormat="0" applyBorder="0" applyAlignment="0" applyProtection="0">
      <alignment vertical="center"/>
    </xf>
    <xf numFmtId="0" fontId="102" fillId="56" borderId="6">
      <alignment vertical="center"/>
      <protection locked="0"/>
    </xf>
    <xf numFmtId="0" fontId="9" fillId="0" borderId="0">
      <alignment vertical="center"/>
    </xf>
    <xf numFmtId="0" fontId="60" fillId="11" borderId="0" applyNumberFormat="0" applyBorder="0" applyAlignment="0" applyProtection="0">
      <alignment vertical="center"/>
    </xf>
    <xf numFmtId="0" fontId="9" fillId="0" borderId="0">
      <alignment vertical="center"/>
    </xf>
    <xf numFmtId="0" fontId="75" fillId="59" borderId="0" applyNumberFormat="0" applyBorder="0" applyAlignment="0" applyProtection="0">
      <alignment vertical="center"/>
    </xf>
    <xf numFmtId="0" fontId="60" fillId="11" borderId="0" applyNumberFormat="0" applyBorder="0" applyAlignment="0" applyProtection="0">
      <alignment vertical="center"/>
    </xf>
    <xf numFmtId="0" fontId="75" fillId="59" borderId="0" applyNumberFormat="0" applyBorder="0" applyAlignment="0" applyProtection="0">
      <alignment vertical="center"/>
    </xf>
    <xf numFmtId="0" fontId="60" fillId="11" borderId="0" applyNumberFormat="0" applyBorder="0" applyAlignment="0" applyProtection="0">
      <alignment vertical="center"/>
    </xf>
    <xf numFmtId="0" fontId="60" fillId="33" borderId="0" applyNumberFormat="0" applyBorder="0" applyAlignment="0" applyProtection="0">
      <alignment vertical="center"/>
    </xf>
    <xf numFmtId="0" fontId="63" fillId="11" borderId="0" applyNumberFormat="0" applyBorder="0" applyAlignment="0" applyProtection="0">
      <alignment vertical="center"/>
    </xf>
    <xf numFmtId="0" fontId="98" fillId="0" borderId="28" applyNumberFormat="0" applyAlignment="0" applyProtection="0">
      <alignment horizontal="left" vertical="center"/>
    </xf>
    <xf numFmtId="0" fontId="79" fillId="26" borderId="18" applyNumberFormat="0" applyAlignment="0" applyProtection="0">
      <alignment vertical="center"/>
    </xf>
    <xf numFmtId="0" fontId="27" fillId="20"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27" fillId="53" borderId="0" applyNumberFormat="0" applyBorder="0" applyAlignment="0" applyProtection="0">
      <alignment vertical="center"/>
    </xf>
    <xf numFmtId="0" fontId="60" fillId="17" borderId="0" applyNumberFormat="0" applyBorder="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102" fillId="56" borderId="6">
      <alignment vertical="center"/>
      <protection locked="0"/>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60" fillId="33" borderId="0" applyNumberFormat="0" applyBorder="0" applyAlignment="0" applyProtection="0">
      <alignment vertical="center"/>
    </xf>
    <xf numFmtId="15" fontId="104" fillId="0" borderId="0">
      <alignment vertical="center"/>
    </xf>
    <xf numFmtId="0" fontId="101" fillId="0" borderId="0">
      <alignment vertical="center"/>
    </xf>
    <xf numFmtId="9" fontId="9" fillId="0" borderId="0" applyFont="0" applyFill="0" applyBorder="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60" fillId="17" borderId="0" applyNumberFormat="0" applyBorder="0" applyAlignment="0" applyProtection="0">
      <alignment vertical="center"/>
    </xf>
    <xf numFmtId="0" fontId="27" fillId="15" borderId="0" applyNumberFormat="0" applyBorder="0" applyAlignment="0" applyProtection="0">
      <alignment vertical="center"/>
    </xf>
    <xf numFmtId="0" fontId="60" fillId="8" borderId="0" applyNumberFormat="0" applyBorder="0" applyAlignment="0" applyProtection="0">
      <alignment vertical="center"/>
    </xf>
    <xf numFmtId="0" fontId="9" fillId="0" borderId="0" applyFont="0" applyFill="0" applyBorder="0" applyAlignment="0" applyProtection="0">
      <alignment vertical="center"/>
    </xf>
    <xf numFmtId="0" fontId="27" fillId="15" borderId="0" applyNumberFormat="0" applyBorder="0" applyAlignment="0" applyProtection="0">
      <alignment vertical="center"/>
    </xf>
    <xf numFmtId="0" fontId="60" fillId="8"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64" fillId="0" borderId="13" applyNumberFormat="0" applyFill="0" applyAlignment="0" applyProtection="0">
      <alignment vertical="center"/>
    </xf>
    <xf numFmtId="0" fontId="27" fillId="15" borderId="0" applyNumberFormat="0" applyBorder="0" applyAlignment="0" applyProtection="0">
      <alignment vertical="center"/>
    </xf>
    <xf numFmtId="0" fontId="57" fillId="0" borderId="11" applyNumberFormat="0" applyFill="0" applyAlignment="0" applyProtection="0">
      <alignment vertical="center"/>
    </xf>
    <xf numFmtId="0" fontId="60" fillId="8" borderId="0" applyNumberFormat="0" applyBorder="0" applyAlignment="0" applyProtection="0">
      <alignment vertical="center"/>
    </xf>
    <xf numFmtId="0" fontId="64" fillId="0" borderId="13" applyNumberFormat="0" applyFill="0" applyAlignment="0" applyProtection="0">
      <alignment vertical="center"/>
    </xf>
    <xf numFmtId="0" fontId="27" fillId="15" borderId="0" applyNumberFormat="0" applyBorder="0" applyAlignment="0" applyProtection="0">
      <alignment vertical="center"/>
    </xf>
    <xf numFmtId="0" fontId="64" fillId="0" borderId="13" applyNumberFormat="0" applyFill="0" applyAlignment="0" applyProtection="0">
      <alignment vertical="center"/>
    </xf>
    <xf numFmtId="0" fontId="27" fillId="16" borderId="0" applyNumberFormat="0" applyBorder="0" applyAlignment="0" applyProtection="0">
      <alignment vertical="center"/>
    </xf>
    <xf numFmtId="0" fontId="60" fillId="11" borderId="0" applyNumberFormat="0" applyBorder="0" applyAlignment="0" applyProtection="0">
      <alignment vertical="center"/>
    </xf>
    <xf numFmtId="185" fontId="9" fillId="0" borderId="0" applyFont="0" applyFill="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60" fillId="20" borderId="0" applyNumberFormat="0" applyBorder="0" applyAlignment="0" applyProtection="0">
      <alignment vertical="center"/>
    </xf>
    <xf numFmtId="199" fontId="9" fillId="0" borderId="0" applyFont="0" applyFill="0" applyBorder="0" applyAlignment="0" applyProtection="0">
      <alignment vertical="center"/>
    </xf>
    <xf numFmtId="0" fontId="60" fillId="20" borderId="0" applyNumberFormat="0" applyBorder="0" applyAlignment="0" applyProtection="0">
      <alignment vertical="center"/>
    </xf>
    <xf numFmtId="0" fontId="60" fillId="11" borderId="0" applyNumberFormat="0" applyBorder="0" applyAlignment="0" applyProtection="0">
      <alignment vertical="center"/>
    </xf>
    <xf numFmtId="0" fontId="74" fillId="23"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9" fillId="0" borderId="7" applyNumberFormat="0" applyFill="0" applyProtection="0">
      <alignment horizontal="right" vertical="center"/>
    </xf>
    <xf numFmtId="0" fontId="60" fillId="20"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202" fontId="106" fillId="0" borderId="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9" fillId="0" borderId="0">
      <alignment vertical="center"/>
    </xf>
    <xf numFmtId="0" fontId="60" fillId="17" borderId="0" applyNumberFormat="0" applyBorder="0" applyAlignment="0" applyProtection="0">
      <alignment vertical="center"/>
    </xf>
    <xf numFmtId="198" fontId="9" fillId="0" borderId="0" applyFont="0" applyFill="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0" fontId="60" fillId="17" borderId="0" applyNumberFormat="0" applyBorder="0" applyAlignment="0" applyProtection="0">
      <alignment vertical="center"/>
    </xf>
    <xf numFmtId="9" fontId="9" fillId="0" borderId="0" applyFont="0" applyFill="0" applyBorder="0" applyAlignment="0" applyProtection="0">
      <alignment vertical="center"/>
    </xf>
    <xf numFmtId="0" fontId="60" fillId="11" borderId="0" applyNumberFormat="0" applyBorder="0" applyAlignment="0" applyProtection="0">
      <alignment vertical="center"/>
    </xf>
    <xf numFmtId="0" fontId="27" fillId="53" borderId="0" applyNumberFormat="0" applyBorder="0" applyAlignment="0" applyProtection="0">
      <alignment vertical="center"/>
    </xf>
    <xf numFmtId="9" fontId="9" fillId="0" borderId="0" applyFont="0" applyFill="0" applyBorder="0" applyAlignment="0" applyProtection="0">
      <alignment vertical="center"/>
    </xf>
    <xf numFmtId="0" fontId="27" fillId="53" borderId="0" applyNumberFormat="0" applyBorder="0" applyAlignment="0" applyProtection="0">
      <alignment vertical="center"/>
    </xf>
    <xf numFmtId="9" fontId="9" fillId="0" borderId="0" applyFont="0" applyFill="0" applyBorder="0" applyAlignment="0" applyProtection="0">
      <alignment vertical="center"/>
    </xf>
    <xf numFmtId="0" fontId="27" fillId="53" borderId="0" applyNumberFormat="0" applyBorder="0" applyAlignment="0" applyProtection="0">
      <alignment vertical="center"/>
    </xf>
    <xf numFmtId="9" fontId="9" fillId="0" borderId="0" applyFont="0" applyFill="0" applyBorder="0" applyAlignment="0" applyProtection="0">
      <alignment vertical="center"/>
    </xf>
    <xf numFmtId="0" fontId="27" fillId="53" borderId="0" applyNumberFormat="0" applyBorder="0" applyAlignment="0" applyProtection="0">
      <alignment vertical="center"/>
    </xf>
    <xf numFmtId="0" fontId="112" fillId="63" borderId="0" applyNumberFormat="0" applyBorder="0" applyAlignment="0" applyProtection="0">
      <alignment vertical="center"/>
    </xf>
    <xf numFmtId="9" fontId="9" fillId="0" borderId="0" applyFont="0" applyFill="0" applyBorder="0" applyAlignment="0" applyProtection="0">
      <alignment vertical="center"/>
    </xf>
    <xf numFmtId="0" fontId="27" fillId="20" borderId="0" applyNumberFormat="0" applyBorder="0" applyAlignment="0" applyProtection="0">
      <alignment vertical="center"/>
    </xf>
    <xf numFmtId="9" fontId="9" fillId="0" borderId="0" applyFont="0" applyFill="0" applyBorder="0" applyAlignment="0" applyProtection="0">
      <alignment vertical="center"/>
    </xf>
    <xf numFmtId="0" fontId="27" fillId="20" borderId="0" applyNumberFormat="0" applyBorder="0" applyAlignment="0" applyProtection="0">
      <alignment vertical="center"/>
    </xf>
    <xf numFmtId="0" fontId="27" fillId="26" borderId="0" applyNumberFormat="0" applyBorder="0" applyAlignment="0" applyProtection="0">
      <alignment vertical="center"/>
    </xf>
    <xf numFmtId="9" fontId="9" fillId="0" borderId="0" applyFont="0" applyFill="0" applyBorder="0" applyAlignment="0" applyProtection="0">
      <alignment vertical="center"/>
    </xf>
    <xf numFmtId="0" fontId="27" fillId="20" borderId="0" applyNumberFormat="0" applyBorder="0" applyAlignment="0" applyProtection="0">
      <alignment vertical="center"/>
    </xf>
    <xf numFmtId="0" fontId="69" fillId="0" borderId="7" applyNumberFormat="0" applyFill="0" applyProtection="0">
      <alignment horizontal="left" vertical="center"/>
    </xf>
    <xf numFmtId="0" fontId="27" fillId="26" borderId="0" applyNumberFormat="0" applyBorder="0" applyAlignment="0" applyProtection="0">
      <alignment vertical="center"/>
    </xf>
    <xf numFmtId="0" fontId="27"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60" fillId="20" borderId="0" applyNumberFormat="0" applyBorder="0" applyAlignment="0" applyProtection="0">
      <alignment vertical="center"/>
    </xf>
    <xf numFmtId="0" fontId="9" fillId="61" borderId="0" applyNumberFormat="0" applyFont="0" applyBorder="0" applyAlignment="0" applyProtection="0">
      <alignment vertical="center"/>
    </xf>
    <xf numFmtId="0" fontId="60" fillId="11" borderId="0" applyNumberFormat="0" applyBorder="0" applyAlignment="0" applyProtection="0">
      <alignment vertical="center"/>
    </xf>
    <xf numFmtId="0" fontId="60" fillId="13" borderId="0" applyNumberFormat="0" applyBorder="0" applyAlignment="0" applyProtection="0">
      <alignment vertical="center"/>
    </xf>
    <xf numFmtId="0" fontId="60" fillId="11" borderId="0" applyNumberFormat="0" applyBorder="0" applyAlignment="0" applyProtection="0">
      <alignment vertical="center"/>
    </xf>
    <xf numFmtId="0" fontId="106" fillId="0" borderId="0">
      <alignment vertical="center"/>
    </xf>
    <xf numFmtId="0" fontId="60" fillId="11" borderId="0" applyNumberFormat="0" applyBorder="0" applyAlignment="0" applyProtection="0">
      <alignment vertical="center"/>
    </xf>
    <xf numFmtId="0" fontId="60" fillId="11" borderId="0" applyNumberFormat="0" applyBorder="0" applyAlignment="0" applyProtection="0">
      <alignment vertical="center"/>
    </xf>
    <xf numFmtId="0" fontId="77" fillId="0" borderId="17">
      <alignment horizontal="center" vertical="center"/>
    </xf>
    <xf numFmtId="0" fontId="9" fillId="0" borderId="0">
      <alignment vertical="center"/>
    </xf>
    <xf numFmtId="0" fontId="60" fillId="11" borderId="0" applyNumberFormat="0" applyBorder="0" applyAlignment="0" applyProtection="0">
      <alignment vertical="center"/>
    </xf>
    <xf numFmtId="9" fontId="9" fillId="0" borderId="0" applyFont="0" applyFill="0" applyBorder="0" applyAlignment="0" applyProtection="0">
      <alignment vertical="center"/>
    </xf>
    <xf numFmtId="0" fontId="108" fillId="0" borderId="32" applyNumberFormat="0" applyFill="0" applyAlignment="0" applyProtection="0">
      <alignment vertical="center"/>
    </xf>
    <xf numFmtId="0" fontId="60" fillId="11" borderId="0" applyNumberFormat="0" applyBorder="0" applyAlignment="0" applyProtection="0">
      <alignment vertical="center"/>
    </xf>
    <xf numFmtId="0" fontId="64" fillId="0" borderId="13" applyNumberFormat="0" applyFill="0" applyAlignment="0" applyProtection="0">
      <alignment vertical="center"/>
    </xf>
    <xf numFmtId="0" fontId="60" fillId="11" borderId="0" applyNumberFormat="0" applyBorder="0" applyAlignment="0" applyProtection="0">
      <alignment vertical="center"/>
    </xf>
    <xf numFmtId="0" fontId="64" fillId="0" borderId="13" applyNumberFormat="0" applyFill="0" applyAlignment="0" applyProtection="0">
      <alignment vertical="center"/>
    </xf>
    <xf numFmtId="0" fontId="60" fillId="8"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73" fillId="15" borderId="1" applyNumberFormat="0" applyBorder="0" applyAlignment="0" applyProtection="0">
      <alignment vertical="center"/>
    </xf>
    <xf numFmtId="0" fontId="27" fillId="53" borderId="0" applyNumberFormat="0" applyBorder="0" applyAlignment="0" applyProtection="0">
      <alignment vertical="center"/>
    </xf>
    <xf numFmtId="0" fontId="60" fillId="12" borderId="0" applyNumberFormat="0" applyBorder="0" applyAlignment="0" applyProtection="0">
      <alignment vertical="center"/>
    </xf>
    <xf numFmtId="0" fontId="91" fillId="0" borderId="24" applyNumberFormat="0" applyFill="0" applyAlignment="0" applyProtection="0">
      <alignment vertical="center"/>
    </xf>
    <xf numFmtId="0" fontId="60" fillId="12" borderId="0" applyNumberFormat="0" applyBorder="0" applyAlignment="0" applyProtection="0">
      <alignment vertical="center"/>
    </xf>
    <xf numFmtId="0" fontId="60" fillId="8" borderId="0" applyNumberFormat="0" applyBorder="0" applyAlignment="0" applyProtection="0">
      <alignment vertical="center"/>
    </xf>
    <xf numFmtId="0" fontId="85" fillId="26" borderId="22">
      <alignment horizontal="left" vertical="center"/>
      <protection locked="0" hidden="1"/>
    </xf>
    <xf numFmtId="0" fontId="60" fillId="8" borderId="0" applyNumberFormat="0" applyBorder="0" applyAlignment="0" applyProtection="0">
      <alignment vertical="center"/>
    </xf>
    <xf numFmtId="0" fontId="85" fillId="26" borderId="22">
      <alignment horizontal="left" vertical="center"/>
      <protection locked="0" hidden="1"/>
    </xf>
    <xf numFmtId="0" fontId="91" fillId="0" borderId="24" applyNumberFormat="0" applyFill="0" applyAlignment="0" applyProtection="0">
      <alignment vertical="center"/>
    </xf>
    <xf numFmtId="0" fontId="60" fillId="8" borderId="0" applyNumberFormat="0" applyBorder="0" applyAlignment="0" applyProtection="0">
      <alignment vertical="center"/>
    </xf>
    <xf numFmtId="184" fontId="9" fillId="0" borderId="0" applyFont="0" applyFill="0" applyBorder="0" applyAlignment="0" applyProtection="0">
      <alignment vertical="center"/>
    </xf>
    <xf numFmtId="0" fontId="84" fillId="0" borderId="29" applyNumberFormat="0" applyFill="0" applyAlignment="0" applyProtection="0">
      <alignment vertical="center"/>
    </xf>
    <xf numFmtId="0" fontId="57" fillId="0" borderId="31" applyNumberFormat="0" applyFill="0" applyAlignment="0" applyProtection="0">
      <alignment vertical="center"/>
    </xf>
    <xf numFmtId="0" fontId="60" fillId="8" borderId="0" applyNumberFormat="0" applyBorder="0" applyAlignment="0" applyProtection="0">
      <alignment vertical="center"/>
    </xf>
    <xf numFmtId="0" fontId="57" fillId="0" borderId="31" applyNumberFormat="0" applyFill="0" applyAlignment="0" applyProtection="0">
      <alignment vertical="center"/>
    </xf>
    <xf numFmtId="0" fontId="60" fillId="8" borderId="0" applyNumberFormat="0" applyBorder="0" applyAlignment="0" applyProtection="0">
      <alignment vertical="center"/>
    </xf>
    <xf numFmtId="0" fontId="57" fillId="0" borderId="11" applyNumberFormat="0" applyFill="0" applyAlignment="0" applyProtection="0">
      <alignment vertical="center"/>
    </xf>
    <xf numFmtId="0" fontId="60" fillId="8" borderId="0" applyNumberFormat="0" applyBorder="0" applyAlignment="0" applyProtection="0">
      <alignment vertical="center"/>
    </xf>
    <xf numFmtId="0" fontId="64" fillId="0" borderId="13" applyNumberFormat="0" applyFill="0" applyAlignment="0" applyProtection="0">
      <alignment vertical="center"/>
    </xf>
    <xf numFmtId="0" fontId="57" fillId="0" borderId="11" applyNumberFormat="0" applyFill="0" applyAlignment="0" applyProtection="0">
      <alignment vertical="center"/>
    </xf>
    <xf numFmtId="0" fontId="60" fillId="8" borderId="0" applyNumberFormat="0" applyBorder="0" applyAlignment="0" applyProtection="0">
      <alignment vertical="center"/>
    </xf>
    <xf numFmtId="9" fontId="9" fillId="0" borderId="0" applyFont="0" applyFill="0" applyBorder="0" applyAlignment="0" applyProtection="0">
      <alignment vertical="center"/>
    </xf>
    <xf numFmtId="0" fontId="64" fillId="0" borderId="13" applyNumberFormat="0" applyFill="0" applyAlignment="0" applyProtection="0">
      <alignment vertical="center"/>
    </xf>
    <xf numFmtId="0" fontId="27" fillId="15" borderId="0" applyNumberFormat="0" applyBorder="0" applyAlignment="0" applyProtection="0">
      <alignment vertical="center"/>
    </xf>
    <xf numFmtId="0" fontId="27" fillId="26" borderId="0" applyNumberFormat="0" applyBorder="0" applyAlignment="0" applyProtection="0">
      <alignment vertical="center"/>
    </xf>
    <xf numFmtId="0" fontId="27" fillId="26" borderId="0" applyNumberFormat="0" applyBorder="0" applyAlignment="0" applyProtection="0">
      <alignment vertical="center"/>
    </xf>
    <xf numFmtId="0" fontId="77" fillId="0" borderId="0" applyNumberFormat="0" applyFill="0" applyBorder="0" applyAlignment="0" applyProtection="0">
      <alignment vertical="center"/>
    </xf>
    <xf numFmtId="0" fontId="60" fillId="26" borderId="0" applyNumberFormat="0" applyBorder="0" applyAlignment="0" applyProtection="0">
      <alignment vertical="center"/>
    </xf>
    <xf numFmtId="0" fontId="60" fillId="26" borderId="0" applyNumberFormat="0" applyBorder="0" applyAlignment="0" applyProtection="0">
      <alignment vertical="center"/>
    </xf>
    <xf numFmtId="0" fontId="60" fillId="13" borderId="0" applyNumberFormat="0" applyBorder="0" applyAlignment="0" applyProtection="0">
      <alignment vertical="center"/>
    </xf>
    <xf numFmtId="0" fontId="64" fillId="0" borderId="13" applyNumberFormat="0" applyFill="0" applyAlignment="0" applyProtection="0">
      <alignment vertical="center"/>
    </xf>
    <xf numFmtId="183" fontId="9" fillId="0" borderId="0" applyFont="0" applyFill="0" applyBorder="0" applyAlignment="0" applyProtection="0">
      <alignment vertical="center"/>
    </xf>
    <xf numFmtId="9" fontId="9" fillId="0" borderId="0" applyFont="0" applyFill="0" applyBorder="0" applyAlignment="0" applyProtection="0">
      <alignment vertical="center"/>
    </xf>
    <xf numFmtId="193" fontId="9" fillId="0" borderId="0" applyFont="0" applyFill="0" applyBorder="0" applyAlignment="0" applyProtection="0">
      <alignment vertical="center"/>
    </xf>
    <xf numFmtId="0" fontId="110" fillId="0" borderId="0" applyNumberFormat="0" applyFill="0" applyBorder="0" applyAlignment="0" applyProtection="0">
      <alignment vertical="center"/>
    </xf>
    <xf numFmtId="0" fontId="84" fillId="0" borderId="29" applyNumberFormat="0" applyFill="0" applyAlignment="0" applyProtection="0">
      <alignment vertical="center"/>
    </xf>
    <xf numFmtId="194" fontId="106" fillId="0" borderId="0">
      <alignment vertical="center"/>
    </xf>
    <xf numFmtId="0" fontId="91" fillId="0" borderId="24" applyNumberFormat="0" applyFill="0" applyAlignment="0" applyProtection="0">
      <alignment vertical="center"/>
    </xf>
    <xf numFmtId="15" fontId="104" fillId="0" borderId="0">
      <alignment vertical="center"/>
    </xf>
    <xf numFmtId="15" fontId="104" fillId="0" borderId="0">
      <alignment vertical="center"/>
    </xf>
    <xf numFmtId="189" fontId="106" fillId="0" borderId="0">
      <alignment vertical="center"/>
    </xf>
    <xf numFmtId="0" fontId="73" fillId="20"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111" fillId="0" borderId="33" applyNumberFormat="0" applyFill="0" applyAlignment="0" applyProtection="0">
      <alignment vertical="center"/>
    </xf>
    <xf numFmtId="0" fontId="63" fillId="11" borderId="0" applyNumberFormat="0" applyBorder="0" applyAlignment="0" applyProtection="0">
      <alignment vertical="center"/>
    </xf>
    <xf numFmtId="0" fontId="98" fillId="0" borderId="28" applyNumberFormat="0" applyAlignment="0" applyProtection="0">
      <alignment horizontal="left" vertical="center"/>
    </xf>
    <xf numFmtId="0" fontId="98" fillId="0" borderId="3">
      <alignment horizontal="left" vertical="center"/>
    </xf>
    <xf numFmtId="0" fontId="98" fillId="0" borderId="3">
      <alignment horizontal="left" vertical="center"/>
    </xf>
    <xf numFmtId="43" fontId="0" fillId="0" borderId="0" applyFont="0" applyFill="0" applyBorder="0" applyAlignment="0" applyProtection="0">
      <alignment vertical="center"/>
    </xf>
    <xf numFmtId="0" fontId="73" fillId="15" borderId="1" applyNumberFormat="0" applyBorder="0" applyAlignment="0" applyProtection="0">
      <alignment vertical="center"/>
    </xf>
    <xf numFmtId="43" fontId="0" fillId="0" borderId="0" applyFont="0" applyFill="0" applyBorder="0" applyAlignment="0" applyProtection="0">
      <alignment vertical="center"/>
    </xf>
    <xf numFmtId="0" fontId="73" fillId="15" borderId="1" applyNumberFormat="0" applyBorder="0" applyAlignment="0" applyProtection="0">
      <alignment vertical="center"/>
    </xf>
    <xf numFmtId="0" fontId="73" fillId="15" borderId="1" applyNumberFormat="0" applyBorder="0" applyAlignment="0" applyProtection="0">
      <alignment vertical="center"/>
    </xf>
    <xf numFmtId="0" fontId="73" fillId="15" borderId="1" applyNumberFormat="0" applyBorder="0" applyAlignment="0" applyProtection="0">
      <alignment vertical="center"/>
    </xf>
    <xf numFmtId="0" fontId="73" fillId="15" borderId="1" applyNumberFormat="0" applyBorder="0" applyAlignment="0" applyProtection="0">
      <alignment vertical="center"/>
    </xf>
    <xf numFmtId="0" fontId="73" fillId="15" borderId="1" applyNumberFormat="0" applyBorder="0" applyAlignment="0" applyProtection="0">
      <alignment vertical="center"/>
    </xf>
    <xf numFmtId="178" fontId="109" fillId="62" borderId="0">
      <alignment vertical="center"/>
    </xf>
    <xf numFmtId="178" fontId="89" fillId="35" borderId="0">
      <alignment vertical="center"/>
    </xf>
    <xf numFmtId="38" fontId="9" fillId="0" borderId="0" applyFont="0" applyFill="0" applyBorder="0" applyAlignment="0" applyProtection="0">
      <alignment vertical="center"/>
    </xf>
    <xf numFmtId="0" fontId="9" fillId="0" borderId="0">
      <alignment vertical="center"/>
    </xf>
    <xf numFmtId="40" fontId="9" fillId="0" borderId="0" applyFont="0" applyFill="0" applyBorder="0" applyAlignment="0" applyProtection="0">
      <alignment vertical="center"/>
    </xf>
    <xf numFmtId="43" fontId="0" fillId="0" borderId="0" applyFont="0" applyFill="0" applyBorder="0" applyAlignment="0" applyProtection="0">
      <alignment vertical="center"/>
    </xf>
    <xf numFmtId="182" fontId="9" fillId="0" borderId="0" applyFont="0" applyFill="0" applyBorder="0" applyAlignment="0" applyProtection="0">
      <alignment vertical="center"/>
    </xf>
    <xf numFmtId="191" fontId="9" fillId="0" borderId="0" applyFont="0" applyFill="0" applyBorder="0" applyAlignment="0" applyProtection="0">
      <alignment vertical="center"/>
    </xf>
    <xf numFmtId="40" fontId="87" fillId="34" borderId="22">
      <alignment horizontal="centerContinuous" vertical="center"/>
    </xf>
    <xf numFmtId="1" fontId="69" fillId="0" borderId="14" applyFill="0" applyProtection="0">
      <alignment horizontal="center" vertical="center"/>
    </xf>
    <xf numFmtId="0" fontId="64" fillId="0" borderId="13" applyNumberFormat="0" applyFill="0" applyAlignment="0" applyProtection="0">
      <alignment vertical="center"/>
    </xf>
    <xf numFmtId="40" fontId="87" fillId="34" borderId="22">
      <alignment horizontal="centerContinuous" vertical="center"/>
    </xf>
    <xf numFmtId="37" fontId="107" fillId="0" borderId="0">
      <alignment vertical="center"/>
    </xf>
    <xf numFmtId="0" fontId="77" fillId="0" borderId="17">
      <alignment horizontal="center" vertical="center"/>
    </xf>
    <xf numFmtId="9" fontId="9" fillId="0" borderId="0" applyFont="0" applyFill="0" applyBorder="0" applyAlignment="0" applyProtection="0">
      <alignment vertical="center"/>
    </xf>
    <xf numFmtId="37" fontId="107" fillId="0" borderId="0">
      <alignment vertical="center"/>
    </xf>
    <xf numFmtId="0" fontId="77" fillId="0" borderId="17">
      <alignment horizontal="center" vertical="center"/>
    </xf>
    <xf numFmtId="37" fontId="107" fillId="0" borderId="0">
      <alignment vertical="center"/>
    </xf>
    <xf numFmtId="0" fontId="77" fillId="0" borderId="17">
      <alignment horizontal="center" vertical="center"/>
    </xf>
    <xf numFmtId="37" fontId="107" fillId="0" borderId="0">
      <alignment vertical="center"/>
    </xf>
    <xf numFmtId="0" fontId="77" fillId="0" borderId="17">
      <alignment horizontal="center" vertical="center"/>
    </xf>
    <xf numFmtId="9" fontId="9" fillId="0" borderId="0" applyFont="0" applyFill="0" applyBorder="0" applyAlignment="0" applyProtection="0">
      <alignment vertical="center"/>
    </xf>
    <xf numFmtId="197" fontId="69" fillId="0" borderId="0">
      <alignment vertical="center"/>
    </xf>
    <xf numFmtId="0" fontId="72" fillId="0" borderId="0">
      <alignment vertical="center"/>
    </xf>
    <xf numFmtId="9" fontId="9" fillId="0" borderId="0" applyFont="0" applyFill="0" applyBorder="0" applyAlignment="0" applyProtection="0">
      <alignment vertical="center"/>
    </xf>
    <xf numFmtId="14" fontId="65" fillId="0" borderId="0">
      <alignment horizontal="center" vertical="center" wrapText="1"/>
      <protection locked="0"/>
    </xf>
    <xf numFmtId="3" fontId="9" fillId="0" borderId="0" applyFont="0" applyFill="0" applyBorder="0" applyAlignment="0" applyProtection="0">
      <alignment vertical="center"/>
    </xf>
    <xf numFmtId="10" fontId="9" fillId="0" borderId="0" applyFont="0" applyFill="0" applyBorder="0" applyAlignment="0" applyProtection="0">
      <alignment vertical="center"/>
    </xf>
    <xf numFmtId="0" fontId="9" fillId="0" borderId="0">
      <alignment vertical="center"/>
    </xf>
    <xf numFmtId="0" fontId="102" fillId="56" borderId="6">
      <alignment vertical="center"/>
      <protection locked="0"/>
    </xf>
    <xf numFmtId="9" fontId="9" fillId="0" borderId="0" applyFont="0" applyFill="0" applyBorder="0" applyAlignment="0" applyProtection="0">
      <alignment vertical="center"/>
    </xf>
    <xf numFmtId="196" fontId="9" fillId="0" borderId="0" applyFont="0" applyFill="0" applyProtection="0">
      <alignment vertical="center"/>
    </xf>
    <xf numFmtId="9" fontId="9" fillId="0" borderId="0" applyFont="0" applyFill="0" applyBorder="0" applyAlignment="0" applyProtection="0">
      <alignment vertical="center"/>
    </xf>
    <xf numFmtId="0" fontId="9" fillId="0" borderId="0" applyNumberFormat="0" applyFont="0" applyFill="0" applyBorder="0" applyAlignment="0" applyProtection="0">
      <alignment horizontal="left" vertical="center"/>
    </xf>
    <xf numFmtId="15" fontId="9" fillId="0" borderId="0" applyFont="0" applyFill="0" applyBorder="0" applyAlignment="0" applyProtection="0">
      <alignment vertical="center"/>
    </xf>
    <xf numFmtId="0" fontId="77" fillId="0" borderId="17">
      <alignment horizontal="center" vertical="center"/>
    </xf>
    <xf numFmtId="0" fontId="69" fillId="0" borderId="7" applyNumberFormat="0" applyFill="0" applyProtection="0">
      <alignment horizontal="right" vertical="center"/>
    </xf>
    <xf numFmtId="15" fontId="9" fillId="0" borderId="0" applyFont="0" applyFill="0" applyBorder="0" applyAlignment="0" applyProtection="0">
      <alignment vertical="center"/>
    </xf>
    <xf numFmtId="0" fontId="69" fillId="0" borderId="7" applyNumberFormat="0" applyFill="0" applyProtection="0">
      <alignment horizontal="right" vertical="center"/>
    </xf>
    <xf numFmtId="4" fontId="9" fillId="0" borderId="0" applyFont="0" applyFill="0" applyBorder="0" applyAlignment="0" applyProtection="0">
      <alignment vertical="center"/>
    </xf>
    <xf numFmtId="0" fontId="9" fillId="0" borderId="0">
      <alignment vertical="center"/>
    </xf>
    <xf numFmtId="4" fontId="9" fillId="0" borderId="0" applyFont="0" applyFill="0" applyBorder="0" applyAlignment="0" applyProtection="0">
      <alignment vertical="center"/>
    </xf>
    <xf numFmtId="0" fontId="69" fillId="0" borderId="7" applyNumberFormat="0" applyFill="0" applyProtection="0">
      <alignment horizontal="right" vertical="center"/>
    </xf>
    <xf numFmtId="0" fontId="77" fillId="0" borderId="17">
      <alignment horizontal="center" vertical="center"/>
    </xf>
    <xf numFmtId="0" fontId="77" fillId="0" borderId="17">
      <alignment horizontal="center" vertical="center"/>
    </xf>
    <xf numFmtId="0" fontId="77" fillId="0" borderId="17">
      <alignment horizontal="center" vertical="center"/>
    </xf>
    <xf numFmtId="0" fontId="77" fillId="0" borderId="17">
      <alignment horizontal="center" vertical="center"/>
    </xf>
    <xf numFmtId="3" fontId="9" fillId="0" borderId="0" applyFont="0" applyFill="0" applyBorder="0" applyAlignment="0" applyProtection="0">
      <alignment vertical="center"/>
    </xf>
    <xf numFmtId="0" fontId="9" fillId="61" borderId="0" applyNumberFormat="0" applyFont="0" applyBorder="0" applyAlignment="0" applyProtection="0">
      <alignment vertical="center"/>
    </xf>
    <xf numFmtId="0" fontId="102" fillId="56" borderId="6">
      <alignment vertical="center"/>
      <protection locked="0"/>
    </xf>
    <xf numFmtId="0" fontId="116" fillId="0" borderId="0">
      <alignment vertical="center"/>
    </xf>
    <xf numFmtId="0" fontId="102" fillId="56" borderId="6">
      <alignment vertical="center"/>
      <protection locked="0"/>
    </xf>
    <xf numFmtId="0" fontId="102" fillId="56" borderId="6">
      <alignment vertical="center"/>
      <protection locked="0"/>
    </xf>
    <xf numFmtId="0" fontId="9"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43" fontId="0"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105" fillId="0" borderId="0" applyNumberForma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pplyProtection="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111" fillId="0" borderId="33" applyNumberFormat="0" applyFill="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1" fillId="0" borderId="24" applyNumberFormat="0" applyFill="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69" fillId="0" borderId="7" applyNumberFormat="0" applyFill="0" applyProtection="0">
      <alignment horizontal="right" vertical="center"/>
    </xf>
    <xf numFmtId="9" fontId="9" fillId="0" borderId="0" applyFont="0" applyFill="0" applyBorder="0" applyAlignment="0" applyProtection="0">
      <alignment vertical="center"/>
    </xf>
    <xf numFmtId="0" fontId="108" fillId="0" borderId="32" applyNumberFormat="0" applyFill="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117" fillId="0" borderId="34" applyNumberFormat="0" applyFill="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195" fontId="9" fillId="0" borderId="0" applyFont="0" applyFill="0" applyBorder="0" applyAlignment="0" applyProtection="0">
      <alignment vertical="center"/>
    </xf>
    <xf numFmtId="0" fontId="69" fillId="0" borderId="7" applyNumberFormat="0" applyFill="0" applyProtection="0">
      <alignment horizontal="right" vertical="center"/>
    </xf>
    <xf numFmtId="0" fontId="69" fillId="0" borderId="7" applyNumberFormat="0" applyFill="0" applyProtection="0">
      <alignment horizontal="righ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91" fillId="0" borderId="24" applyNumberFormat="0" applyFill="0" applyAlignment="0" applyProtection="0">
      <alignment vertical="center"/>
    </xf>
    <xf numFmtId="0" fontId="64" fillId="0" borderId="13"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84" fillId="0" borderId="29" applyNumberFormat="0" applyFill="0" applyAlignment="0" applyProtection="0">
      <alignment vertical="center"/>
    </xf>
    <xf numFmtId="0" fontId="74" fillId="16" borderId="0" applyNumberFormat="0" applyBorder="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91" fillId="0" borderId="24" applyNumberFormat="0" applyFill="0" applyAlignment="0" applyProtection="0">
      <alignment vertical="center"/>
    </xf>
    <xf numFmtId="0" fontId="117" fillId="0" borderId="34" applyNumberFormat="0" applyFill="0" applyAlignment="0" applyProtection="0">
      <alignment vertical="center"/>
    </xf>
    <xf numFmtId="0" fontId="74" fillId="16" borderId="0" applyNumberFormat="0" applyBorder="0" applyAlignment="0" applyProtection="0">
      <alignment vertical="center"/>
    </xf>
    <xf numFmtId="0" fontId="84" fillId="0" borderId="29" applyNumberFormat="0" applyFill="0" applyAlignment="0" applyProtection="0">
      <alignment vertical="center"/>
    </xf>
    <xf numFmtId="0" fontId="74" fillId="16" borderId="0" applyNumberFormat="0" applyBorder="0" applyAlignment="0" applyProtection="0">
      <alignment vertical="center"/>
    </xf>
    <xf numFmtId="0" fontId="84" fillId="0" borderId="29" applyNumberFormat="0" applyFill="0" applyAlignment="0" applyProtection="0">
      <alignment vertical="center"/>
    </xf>
    <xf numFmtId="0" fontId="84" fillId="0" borderId="29" applyNumberFormat="0" applyFill="0" applyAlignment="0" applyProtection="0">
      <alignment vertical="center"/>
    </xf>
    <xf numFmtId="0" fontId="84" fillId="0" borderId="29" applyNumberFormat="0" applyFill="0" applyAlignment="0" applyProtection="0">
      <alignment vertical="center"/>
    </xf>
    <xf numFmtId="0" fontId="84" fillId="0" borderId="29" applyNumberFormat="0" applyFill="0" applyAlignment="0" applyProtection="0">
      <alignment vertical="center"/>
    </xf>
    <xf numFmtId="0" fontId="84" fillId="0" borderId="29" applyNumberFormat="0" applyFill="0" applyAlignment="0" applyProtection="0">
      <alignment vertical="center"/>
    </xf>
    <xf numFmtId="0" fontId="84" fillId="0" borderId="29" applyNumberFormat="0" applyFill="0" applyAlignment="0" applyProtection="0">
      <alignment vertical="center"/>
    </xf>
    <xf numFmtId="0" fontId="84" fillId="0" borderId="29" applyNumberFormat="0" applyFill="0" applyAlignment="0" applyProtection="0">
      <alignment vertical="center"/>
    </xf>
    <xf numFmtId="0" fontId="84" fillId="0" borderId="29" applyNumberFormat="0" applyFill="0" applyAlignment="0" applyProtection="0">
      <alignment vertical="center"/>
    </xf>
    <xf numFmtId="0" fontId="84" fillId="0" borderId="29" applyNumberFormat="0" applyFill="0" applyAlignment="0" applyProtection="0">
      <alignment vertical="center"/>
    </xf>
    <xf numFmtId="0" fontId="84" fillId="0" borderId="29" applyNumberFormat="0" applyFill="0" applyAlignment="0" applyProtection="0">
      <alignment vertical="center"/>
    </xf>
    <xf numFmtId="0" fontId="84" fillId="0" borderId="29" applyNumberFormat="0" applyFill="0" applyAlignment="0" applyProtection="0">
      <alignment vertical="center"/>
    </xf>
    <xf numFmtId="0" fontId="84" fillId="0" borderId="29" applyNumberFormat="0" applyFill="0" applyAlignment="0" applyProtection="0">
      <alignment vertical="center"/>
    </xf>
    <xf numFmtId="0" fontId="84" fillId="0" borderId="29" applyNumberFormat="0" applyFill="0" applyAlignment="0" applyProtection="0">
      <alignment vertical="center"/>
    </xf>
    <xf numFmtId="1" fontId="69" fillId="0" borderId="14" applyFill="0" applyProtection="0">
      <alignment horizontal="center" vertical="center"/>
    </xf>
    <xf numFmtId="0" fontId="117" fillId="0" borderId="0" applyNumberFormat="0" applyFill="0" applyBorder="0" applyAlignment="0" applyProtection="0">
      <alignment vertical="center"/>
    </xf>
    <xf numFmtId="201" fontId="0" fillId="0" borderId="0" applyFont="0" applyFill="0" applyBorder="0" applyAlignment="0" applyProtection="0">
      <alignment vertical="center"/>
    </xf>
    <xf numFmtId="0" fontId="117" fillId="0" borderId="0" applyNumberFormat="0" applyFill="0" applyBorder="0" applyAlignment="0" applyProtection="0">
      <alignment vertical="center"/>
    </xf>
    <xf numFmtId="201" fontId="0" fillId="0" borderId="0" applyFont="0" applyFill="0" applyBorder="0" applyAlignment="0" applyProtection="0">
      <alignment vertical="center"/>
    </xf>
    <xf numFmtId="0" fontId="84" fillId="0" borderId="0" applyNumberFormat="0" applyFill="0" applyBorder="0" applyAlignment="0" applyProtection="0">
      <alignment vertical="center"/>
    </xf>
    <xf numFmtId="43" fontId="0" fillId="0" borderId="0" applyFont="0" applyFill="0" applyBorder="0" applyAlignment="0" applyProtection="0">
      <alignment vertical="center"/>
    </xf>
    <xf numFmtId="0" fontId="84" fillId="0" borderId="0" applyNumberFormat="0" applyFill="0" applyBorder="0" applyAlignment="0" applyProtection="0">
      <alignment vertical="center"/>
    </xf>
    <xf numFmtId="43" fontId="0" fillId="0" borderId="0" applyFon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43" fontId="0" fillId="0" borderId="0" applyFont="0" applyFill="0" applyBorder="0" applyAlignment="0" applyProtection="0">
      <alignment vertical="center"/>
    </xf>
    <xf numFmtId="0" fontId="84" fillId="0" borderId="0" applyNumberFormat="0" applyFill="0" applyBorder="0" applyAlignment="0" applyProtection="0">
      <alignment vertical="center"/>
    </xf>
    <xf numFmtId="43" fontId="0" fillId="0" borderId="0" applyFon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43" fontId="0" fillId="0" borderId="0" applyFont="0" applyFill="0" applyBorder="0" applyAlignment="0" applyProtection="0">
      <alignment vertical="center"/>
    </xf>
    <xf numFmtId="0" fontId="84" fillId="0" borderId="0" applyNumberFormat="0" applyFill="0" applyBorder="0" applyAlignment="0" applyProtection="0">
      <alignment vertical="center"/>
    </xf>
    <xf numFmtId="43" fontId="0" fillId="0" borderId="0" applyFon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43" fontId="0" fillId="0" borderId="0" applyFont="0" applyFill="0" applyBorder="0" applyAlignment="0" applyProtection="0">
      <alignment vertical="center"/>
    </xf>
    <xf numFmtId="0" fontId="84" fillId="0" borderId="0" applyNumberFormat="0" applyFill="0" applyBorder="0" applyAlignment="0" applyProtection="0">
      <alignment vertical="center"/>
    </xf>
    <xf numFmtId="43" fontId="0" fillId="0" borderId="0" applyFon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43" fontId="0" fillId="0" borderId="0" applyFont="0" applyFill="0" applyBorder="0" applyAlignment="0" applyProtection="0">
      <alignment vertical="center"/>
    </xf>
    <xf numFmtId="0" fontId="84"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4"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0" fillId="0" borderId="0">
      <alignment vertical="center"/>
    </xf>
    <xf numFmtId="0" fontId="105" fillId="0" borderId="0" applyNumberFormat="0" applyFill="0" applyBorder="0" applyAlignment="0" applyProtection="0">
      <alignment vertical="center"/>
    </xf>
    <xf numFmtId="0" fontId="0" fillId="0" borderId="0">
      <alignment vertical="center"/>
    </xf>
    <xf numFmtId="0" fontId="79" fillId="26" borderId="18" applyNumberFormat="0" applyAlignment="0" applyProtection="0">
      <alignment vertical="center"/>
    </xf>
    <xf numFmtId="0" fontId="105" fillId="0" borderId="0" applyNumberFormat="0" applyFill="0" applyBorder="0" applyAlignment="0" applyProtection="0">
      <alignment vertical="center"/>
    </xf>
    <xf numFmtId="0" fontId="115" fillId="0" borderId="7" applyNumberFormat="0" applyFill="0" applyProtection="0">
      <alignment horizontal="center" vertical="center"/>
    </xf>
    <xf numFmtId="0" fontId="115" fillId="0" borderId="7" applyNumberFormat="0" applyFill="0" applyProtection="0">
      <alignment horizontal="center" vertical="center"/>
    </xf>
    <xf numFmtId="0" fontId="115" fillId="0" borderId="7" applyNumberFormat="0" applyFill="0" applyProtection="0">
      <alignment horizontal="center" vertical="center"/>
    </xf>
    <xf numFmtId="0" fontId="115" fillId="0" borderId="7" applyNumberFormat="0" applyFill="0" applyProtection="0">
      <alignment horizontal="center" vertical="center"/>
    </xf>
    <xf numFmtId="0" fontId="115" fillId="0" borderId="7" applyNumberFormat="0" applyFill="0" applyProtection="0">
      <alignment horizontal="center" vertical="center"/>
    </xf>
    <xf numFmtId="0" fontId="75" fillId="14" borderId="0" applyNumberFormat="0" applyBorder="0" applyAlignment="0" applyProtection="0">
      <alignment vertical="center"/>
    </xf>
    <xf numFmtId="0" fontId="115" fillId="0" borderId="7" applyNumberFormat="0" applyFill="0" applyProtection="0">
      <alignment horizontal="center" vertical="center"/>
    </xf>
    <xf numFmtId="0" fontId="115" fillId="0" borderId="7" applyNumberFormat="0" applyFill="0" applyProtection="0">
      <alignment horizontal="center" vertical="center"/>
    </xf>
    <xf numFmtId="0" fontId="115" fillId="0" borderId="7" applyNumberFormat="0" applyFill="0" applyProtection="0">
      <alignment horizontal="center"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67" fillId="0" borderId="14" applyNumberFormat="0" applyFill="0" applyProtection="0">
      <alignment horizontal="center" vertical="center"/>
    </xf>
    <xf numFmtId="0" fontId="67" fillId="0" borderId="14" applyNumberFormat="0" applyFill="0" applyProtection="0">
      <alignment horizontal="center" vertical="center"/>
    </xf>
    <xf numFmtId="0" fontId="67" fillId="0" borderId="14" applyNumberFormat="0" applyFill="0" applyProtection="0">
      <alignment horizontal="center" vertical="center"/>
    </xf>
    <xf numFmtId="0" fontId="67" fillId="0" borderId="14" applyNumberFormat="0" applyFill="0" applyProtection="0">
      <alignment horizontal="center" vertical="center"/>
    </xf>
    <xf numFmtId="0" fontId="67" fillId="0" borderId="14" applyNumberFormat="0" applyFill="0" applyProtection="0">
      <alignment horizontal="center" vertical="center"/>
    </xf>
    <xf numFmtId="0" fontId="67" fillId="0" borderId="14" applyNumberFormat="0" applyFill="0" applyProtection="0">
      <alignment horizontal="center" vertical="center"/>
    </xf>
    <xf numFmtId="0" fontId="67" fillId="0" borderId="14" applyNumberFormat="0" applyFill="0" applyProtection="0">
      <alignment horizontal="center" vertical="center"/>
    </xf>
    <xf numFmtId="0" fontId="75" fillId="14" borderId="0" applyNumberFormat="0" applyBorder="0" applyAlignment="0" applyProtection="0">
      <alignment vertical="center"/>
    </xf>
    <xf numFmtId="0" fontId="119" fillId="0" borderId="0" applyNumberFormat="0" applyFill="0" applyBorder="0" applyAlignment="0" applyProtection="0">
      <alignment vertical="center"/>
    </xf>
    <xf numFmtId="0" fontId="75" fillId="14" borderId="0" applyNumberFormat="0" applyBorder="0" applyAlignment="0" applyProtection="0">
      <alignment vertical="center"/>
    </xf>
    <xf numFmtId="0" fontId="119" fillId="0" borderId="0" applyNumberFormat="0" applyFill="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119" fillId="0" borderId="0" applyNumberFormat="0" applyFill="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119" fillId="0" borderId="0" applyNumberFormat="0" applyFill="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119" fillId="0" borderId="0" applyNumberFormat="0" applyFill="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113" fillId="59" borderId="0" applyNumberFormat="0" applyBorder="0" applyAlignment="0" applyProtection="0">
      <alignment vertical="center"/>
    </xf>
    <xf numFmtId="0" fontId="75" fillId="14" borderId="0" applyNumberFormat="0" applyBorder="0" applyAlignment="0" applyProtection="0">
      <alignment vertical="center"/>
    </xf>
    <xf numFmtId="0" fontId="113" fillId="59" borderId="0" applyNumberFormat="0" applyBorder="0" applyAlignment="0" applyProtection="0">
      <alignment vertical="center"/>
    </xf>
    <xf numFmtId="0" fontId="113" fillId="59" borderId="0" applyNumberFormat="0" applyBorder="0" applyAlignment="0" applyProtection="0">
      <alignment vertical="center"/>
    </xf>
    <xf numFmtId="0" fontId="113" fillId="59" borderId="0" applyNumberFormat="0" applyBorder="0" applyAlignment="0" applyProtection="0">
      <alignment vertical="center"/>
    </xf>
    <xf numFmtId="0" fontId="75" fillId="59" borderId="0" applyNumberFormat="0" applyBorder="0" applyAlignment="0" applyProtection="0">
      <alignment vertical="center"/>
    </xf>
    <xf numFmtId="0" fontId="75" fillId="59" borderId="0" applyNumberFormat="0" applyBorder="0" applyAlignment="0" applyProtection="0">
      <alignment vertical="center"/>
    </xf>
    <xf numFmtId="0" fontId="75" fillId="59" borderId="0" applyNumberFormat="0" applyBorder="0" applyAlignment="0" applyProtection="0">
      <alignment vertical="center"/>
    </xf>
    <xf numFmtId="0" fontId="75" fillId="59" borderId="0" applyNumberFormat="0" applyBorder="0" applyAlignment="0" applyProtection="0">
      <alignment vertical="center"/>
    </xf>
    <xf numFmtId="0" fontId="75" fillId="59" borderId="0" applyNumberFormat="0" applyBorder="0" applyAlignment="0" applyProtection="0">
      <alignment vertical="center"/>
    </xf>
    <xf numFmtId="0" fontId="75" fillId="59" borderId="0" applyNumberFormat="0" applyBorder="0" applyAlignment="0" applyProtection="0">
      <alignment vertical="center"/>
    </xf>
    <xf numFmtId="0" fontId="75" fillId="59" borderId="0" applyNumberFormat="0" applyBorder="0" applyAlignment="0" applyProtection="0">
      <alignment vertical="center"/>
    </xf>
    <xf numFmtId="0" fontId="75" fillId="59" borderId="0" applyNumberFormat="0" applyBorder="0" applyAlignment="0" applyProtection="0">
      <alignment vertical="center"/>
    </xf>
    <xf numFmtId="0" fontId="75" fillId="59" borderId="0" applyNumberFormat="0" applyBorder="0" applyAlignment="0" applyProtection="0">
      <alignment vertical="center"/>
    </xf>
    <xf numFmtId="0" fontId="75" fillId="59" borderId="0" applyNumberFormat="0" applyBorder="0" applyAlignment="0" applyProtection="0">
      <alignment vertical="center"/>
    </xf>
    <xf numFmtId="0" fontId="75" fillId="59" borderId="0" applyNumberFormat="0" applyBorder="0" applyAlignment="0" applyProtection="0">
      <alignment vertical="center"/>
    </xf>
    <xf numFmtId="0" fontId="75" fillId="59" borderId="0" applyNumberFormat="0" applyBorder="0" applyAlignment="0" applyProtection="0">
      <alignment vertical="center"/>
    </xf>
    <xf numFmtId="0" fontId="75" fillId="59" borderId="0" applyNumberFormat="0" applyBorder="0" applyAlignment="0" applyProtection="0">
      <alignment vertical="center"/>
    </xf>
    <xf numFmtId="0" fontId="75" fillId="59" borderId="0" applyNumberFormat="0" applyBorder="0" applyAlignment="0" applyProtection="0">
      <alignment vertical="center"/>
    </xf>
    <xf numFmtId="0" fontId="113" fillId="14" borderId="0" applyNumberFormat="0" applyBorder="0" applyAlignment="0" applyProtection="0">
      <alignment vertical="center"/>
    </xf>
    <xf numFmtId="0" fontId="113" fillId="14" borderId="0" applyNumberFormat="0" applyBorder="0" applyAlignment="0" applyProtection="0">
      <alignment vertical="center"/>
    </xf>
    <xf numFmtId="0" fontId="113" fillId="14" borderId="0" applyNumberFormat="0" applyBorder="0" applyAlignment="0" applyProtection="0">
      <alignment vertical="center"/>
    </xf>
    <xf numFmtId="0" fontId="113" fillId="14" borderId="0" applyNumberFormat="0" applyBorder="0" applyAlignment="0" applyProtection="0">
      <alignment vertical="center"/>
    </xf>
    <xf numFmtId="0" fontId="113" fillId="14" borderId="0" applyNumberFormat="0" applyBorder="0" applyAlignment="0" applyProtection="0">
      <alignment vertical="center"/>
    </xf>
    <xf numFmtId="0" fontId="0" fillId="0" borderId="0">
      <alignment vertical="center"/>
    </xf>
    <xf numFmtId="0" fontId="113" fillId="14" borderId="0" applyNumberFormat="0" applyBorder="0" applyAlignment="0" applyProtection="0">
      <alignment vertical="center"/>
    </xf>
    <xf numFmtId="0" fontId="113" fillId="14" borderId="0" applyNumberFormat="0" applyBorder="0" applyAlignment="0" applyProtection="0">
      <alignment vertical="center"/>
    </xf>
    <xf numFmtId="0" fontId="103" fillId="55" borderId="0" applyNumberFormat="0" applyBorder="0" applyAlignment="0" applyProtection="0">
      <alignment vertical="center"/>
    </xf>
    <xf numFmtId="0" fontId="113" fillId="14" borderId="0" applyNumberFormat="0" applyBorder="0" applyAlignment="0" applyProtection="0">
      <alignment vertical="center"/>
    </xf>
    <xf numFmtId="0" fontId="76" fillId="14" borderId="0" applyNumberFormat="0" applyBorder="0" applyAlignment="0" applyProtection="0">
      <alignment vertical="center"/>
    </xf>
    <xf numFmtId="0" fontId="75" fillId="59" borderId="0" applyNumberFormat="0" applyBorder="0" applyAlignment="0" applyProtection="0">
      <alignment vertical="center"/>
    </xf>
    <xf numFmtId="0" fontId="75" fillId="59" borderId="0" applyNumberFormat="0" applyBorder="0" applyAlignment="0" applyProtection="0">
      <alignment vertical="center"/>
    </xf>
    <xf numFmtId="0" fontId="104" fillId="0" borderId="0">
      <alignment vertical="center"/>
    </xf>
    <xf numFmtId="0" fontId="75" fillId="59" borderId="0" applyNumberFormat="0" applyBorder="0" applyAlignment="0" applyProtection="0">
      <alignment vertical="center"/>
    </xf>
    <xf numFmtId="0" fontId="75" fillId="5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57" fillId="0" borderId="11"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20" fillId="0" borderId="35" applyNumberFormat="0" applyFill="0" applyAlignment="0" applyProtection="0">
      <alignment vertical="center"/>
    </xf>
    <xf numFmtId="0" fontId="9" fillId="0" borderId="0">
      <alignment vertical="center"/>
    </xf>
    <xf numFmtId="0" fontId="74" fillId="16" borderId="0" applyNumberFormat="0" applyBorder="0" applyAlignment="0" applyProtection="0">
      <alignment vertical="center"/>
    </xf>
    <xf numFmtId="0" fontId="9" fillId="0" borderId="0">
      <alignment vertical="center"/>
    </xf>
    <xf numFmtId="0" fontId="74" fillId="16" borderId="0" applyNumberFormat="0" applyBorder="0" applyAlignment="0" applyProtection="0">
      <alignment vertical="center"/>
    </xf>
    <xf numFmtId="0" fontId="9" fillId="0" borderId="0">
      <alignment vertical="center"/>
    </xf>
    <xf numFmtId="0" fontId="74" fillId="16" borderId="0" applyNumberFormat="0" applyBorder="0" applyAlignment="0" applyProtection="0">
      <alignment vertical="center"/>
    </xf>
    <xf numFmtId="0" fontId="9" fillId="0" borderId="0">
      <alignment vertical="center"/>
    </xf>
    <xf numFmtId="0" fontId="9" fillId="0" borderId="0">
      <alignment vertical="center"/>
    </xf>
    <xf numFmtId="0" fontId="74" fillId="16" borderId="0" applyNumberFormat="0" applyBorder="0" applyAlignment="0" applyProtection="0">
      <alignment vertical="center"/>
    </xf>
    <xf numFmtId="0" fontId="9" fillId="0" borderId="0">
      <alignment vertical="center"/>
    </xf>
    <xf numFmtId="0" fontId="0" fillId="0" borderId="0">
      <alignment vertical="center"/>
    </xf>
    <xf numFmtId="0" fontId="0" fillId="0" borderId="0">
      <alignment vertical="center"/>
    </xf>
    <xf numFmtId="0" fontId="70" fillId="17" borderId="15" applyNumberFormat="0" applyAlignment="0" applyProtection="0">
      <alignment vertical="center"/>
    </xf>
    <xf numFmtId="0" fontId="0" fillId="0" borderId="0">
      <alignment vertical="center"/>
    </xf>
    <xf numFmtId="0" fontId="9" fillId="0" borderId="0">
      <alignment vertical="center"/>
    </xf>
    <xf numFmtId="0" fontId="0" fillId="0" borderId="0">
      <alignment vertical="center"/>
    </xf>
    <xf numFmtId="0" fontId="0" fillId="15" borderId="30" applyNumberFormat="0" applyFont="0" applyAlignment="0" applyProtection="0">
      <alignment vertical="center"/>
    </xf>
    <xf numFmtId="0" fontId="9" fillId="0" borderId="0">
      <alignment vertical="center"/>
    </xf>
    <xf numFmtId="0" fontId="0" fillId="15" borderId="30"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15" borderId="30" applyNumberFormat="0" applyFont="0" applyAlignment="0" applyProtection="0">
      <alignment vertical="center"/>
    </xf>
    <xf numFmtId="0" fontId="9" fillId="0" borderId="0">
      <alignment vertical="center"/>
    </xf>
    <xf numFmtId="0" fontId="9" fillId="0" borderId="0"/>
    <xf numFmtId="0" fontId="9" fillId="0" borderId="0">
      <alignment vertical="center"/>
    </xf>
    <xf numFmtId="0" fontId="9" fillId="0" borderId="0"/>
    <xf numFmtId="0" fontId="9" fillId="0" borderId="0">
      <alignment vertical="center"/>
    </xf>
    <xf numFmtId="0" fontId="9" fillId="0" borderId="0">
      <alignment vertical="center"/>
    </xf>
    <xf numFmtId="0" fontId="0" fillId="0" borderId="0">
      <alignment vertical="center"/>
    </xf>
    <xf numFmtId="0" fontId="0" fillId="15" borderId="30" applyNumberFormat="0" applyFon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3" fillId="64" borderId="0" applyNumberFormat="0" applyBorder="0" applyAlignment="0" applyProtection="0">
      <alignment vertical="center"/>
    </xf>
    <xf numFmtId="0" fontId="9" fillId="0" borderId="0">
      <alignment vertical="center"/>
    </xf>
    <xf numFmtId="0" fontId="63" fillId="6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10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3" fillId="57"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1" fillId="2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0" fillId="17" borderId="15" applyNumberFormat="0" applyAlignment="0" applyProtection="0">
      <alignment vertical="center"/>
    </xf>
    <xf numFmtId="0" fontId="9" fillId="0" borderId="0">
      <alignment vertical="center"/>
    </xf>
    <xf numFmtId="0" fontId="9" fillId="0" borderId="0">
      <alignment vertical="center"/>
    </xf>
    <xf numFmtId="0" fontId="70" fillId="17" borderId="15" applyNumberFormat="0" applyAlignment="0" applyProtection="0">
      <alignment vertical="center"/>
    </xf>
    <xf numFmtId="0" fontId="81" fillId="20" borderId="1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79" fillId="26" borderId="18" applyNumberFormat="0" applyAlignment="0" applyProtection="0">
      <alignment vertical="center"/>
    </xf>
    <xf numFmtId="0" fontId="9" fillId="0" borderId="0">
      <alignment vertical="center"/>
    </xf>
    <xf numFmtId="0" fontId="79" fillId="26" borderId="18" applyNumberFormat="0" applyAlignment="0" applyProtection="0">
      <alignment vertical="center"/>
    </xf>
    <xf numFmtId="0" fontId="9" fillId="0" borderId="0">
      <alignment vertical="center"/>
    </xf>
    <xf numFmtId="0" fontId="79" fillId="26" borderId="18" applyNumberFormat="0" applyAlignment="0" applyProtection="0">
      <alignment vertical="center"/>
    </xf>
    <xf numFmtId="0" fontId="9" fillId="0" borderId="0">
      <alignment vertical="center"/>
    </xf>
    <xf numFmtId="0" fontId="79" fillId="26" borderId="18" applyNumberFormat="0" applyAlignment="0" applyProtection="0">
      <alignment vertical="center"/>
    </xf>
    <xf numFmtId="0" fontId="9" fillId="0" borderId="0">
      <alignment vertical="center"/>
    </xf>
    <xf numFmtId="0" fontId="79" fillId="26" borderId="18" applyNumberFormat="0" applyAlignment="0" applyProtection="0">
      <alignment vertical="center"/>
    </xf>
    <xf numFmtId="0" fontId="9" fillId="0" borderId="0">
      <alignment vertical="center"/>
    </xf>
    <xf numFmtId="0" fontId="9" fillId="0" borderId="0">
      <alignment vertical="center"/>
    </xf>
    <xf numFmtId="0" fontId="78" fillId="16" borderId="0" applyNumberFormat="0" applyBorder="0" applyAlignment="0" applyProtection="0">
      <alignment vertical="center"/>
    </xf>
    <xf numFmtId="0" fontId="79" fillId="26" borderId="18"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81" fillId="20" borderId="19" applyNumberFormat="0" applyAlignment="0" applyProtection="0">
      <alignment vertical="center"/>
    </xf>
    <xf numFmtId="0" fontId="9" fillId="0" borderId="0">
      <alignment vertical="center"/>
    </xf>
    <xf numFmtId="0" fontId="81" fillId="20" borderId="19" applyNumberFormat="0" applyAlignment="0" applyProtection="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9" fillId="0" borderId="0">
      <alignment vertical="center"/>
    </xf>
    <xf numFmtId="0" fontId="9" fillId="0" borderId="0">
      <alignment vertical="center"/>
    </xf>
    <xf numFmtId="0" fontId="9" fillId="0" borderId="0">
      <alignment vertical="center"/>
    </xf>
    <xf numFmtId="0" fontId="9" fillId="0" borderId="0">
      <alignment vertical="center"/>
    </xf>
    <xf numFmtId="0" fontId="81" fillId="20" borderId="19" applyNumberFormat="0" applyAlignment="0" applyProtection="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120" fillId="0" borderId="35" applyNumberFormat="0" applyFill="0" applyAlignment="0" applyProtection="0">
      <alignment vertical="center"/>
    </xf>
    <xf numFmtId="0" fontId="0" fillId="0" borderId="0">
      <alignment vertical="center"/>
    </xf>
    <xf numFmtId="0" fontId="0" fillId="0" borderId="0">
      <alignment vertical="center"/>
    </xf>
    <xf numFmtId="0" fontId="120" fillId="0" borderId="3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0" fillId="0" borderId="35" applyNumberFormat="0" applyFill="0" applyAlignment="0" applyProtection="0">
      <alignment vertical="center"/>
    </xf>
    <xf numFmtId="0" fontId="0" fillId="0" borderId="0">
      <alignment vertical="center"/>
    </xf>
    <xf numFmtId="0" fontId="0" fillId="0" borderId="0">
      <alignment vertical="center"/>
    </xf>
    <xf numFmtId="0" fontId="120" fillId="0" borderId="35" applyNumberFormat="0" applyFill="0" applyAlignment="0" applyProtection="0">
      <alignment vertical="center"/>
    </xf>
    <xf numFmtId="0" fontId="0" fillId="0" borderId="0">
      <alignment vertical="center"/>
    </xf>
    <xf numFmtId="0" fontId="0" fillId="0" borderId="0">
      <alignment vertical="center"/>
    </xf>
    <xf numFmtId="0" fontId="120" fillId="0" borderId="35" applyNumberFormat="0" applyFill="0" applyAlignment="0" applyProtection="0">
      <alignment vertical="center"/>
    </xf>
    <xf numFmtId="0" fontId="0" fillId="0" borderId="0">
      <alignment vertical="center"/>
    </xf>
    <xf numFmtId="0" fontId="0" fillId="0" borderId="0">
      <alignment vertical="center"/>
    </xf>
    <xf numFmtId="0" fontId="120" fillId="0" borderId="3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pplyAlignment="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xf numFmtId="0" fontId="99" fillId="0" borderId="1">
      <alignment horizontal="left" vertical="center"/>
    </xf>
    <xf numFmtId="0" fontId="99" fillId="0" borderId="1">
      <alignment horizontal="left" vertical="center"/>
    </xf>
    <xf numFmtId="0" fontId="0" fillId="15" borderId="30" applyNumberFormat="0" applyFont="0" applyAlignment="0" applyProtection="0">
      <alignment vertical="center"/>
    </xf>
    <xf numFmtId="0" fontId="99" fillId="0" borderId="1">
      <alignment horizontal="left" vertical="center"/>
    </xf>
    <xf numFmtId="0" fontId="99" fillId="0" borderId="1">
      <alignment horizontal="left" vertical="center"/>
    </xf>
    <xf numFmtId="0" fontId="0" fillId="15" borderId="30" applyNumberFormat="0" applyFont="0" applyAlignment="0" applyProtection="0">
      <alignment vertical="center"/>
    </xf>
    <xf numFmtId="0" fontId="99" fillId="0" borderId="1">
      <alignment horizontal="left" vertical="center"/>
    </xf>
    <xf numFmtId="0" fontId="99" fillId="0" borderId="1">
      <alignment horizontal="left" vertical="center"/>
    </xf>
    <xf numFmtId="0" fontId="99"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21" fillId="20" borderId="18" applyNumberFormat="0" applyAlignment="0" applyProtection="0">
      <alignment vertical="center"/>
    </xf>
    <xf numFmtId="0" fontId="9" fillId="0" borderId="0">
      <alignment vertical="center"/>
    </xf>
    <xf numFmtId="1" fontId="69" fillId="0" borderId="14" applyFill="0" applyProtection="0">
      <alignment horizontal="center" vertical="center"/>
    </xf>
    <xf numFmtId="0" fontId="9" fillId="0" borderId="0">
      <alignment vertical="center"/>
    </xf>
    <xf numFmtId="0" fontId="121" fillId="20" borderId="18" applyNumberFormat="0" applyAlignment="0" applyProtection="0">
      <alignment vertical="center"/>
    </xf>
    <xf numFmtId="0" fontId="9" fillId="0" borderId="0">
      <alignment vertical="center"/>
    </xf>
    <xf numFmtId="0" fontId="9" fillId="0" borderId="0">
      <alignment vertical="center"/>
    </xf>
    <xf numFmtId="0" fontId="121" fillId="20" borderId="18" applyNumberFormat="0" applyAlignment="0" applyProtection="0">
      <alignment vertical="center"/>
    </xf>
    <xf numFmtId="0" fontId="8" fillId="0" borderId="0">
      <alignment vertical="center"/>
    </xf>
    <xf numFmtId="0" fontId="8" fillId="0" borderId="0">
      <alignment vertical="center"/>
    </xf>
    <xf numFmtId="0" fontId="121" fillId="20" borderId="18" applyNumberFormat="0" applyAlignment="0" applyProtection="0">
      <alignment vertical="center"/>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4" fillId="16" borderId="0" applyNumberFormat="0" applyBorder="0" applyAlignment="0" applyProtection="0">
      <alignment vertical="center"/>
    </xf>
    <xf numFmtId="0" fontId="78" fillId="23" borderId="0" applyNumberFormat="0" applyBorder="0" applyAlignment="0" applyProtection="0">
      <alignment vertical="center"/>
    </xf>
    <xf numFmtId="0" fontId="78" fillId="23" borderId="0" applyNumberFormat="0" applyBorder="0" applyAlignment="0" applyProtection="0">
      <alignment vertical="center"/>
    </xf>
    <xf numFmtId="0" fontId="78" fillId="23" borderId="0" applyNumberFormat="0" applyBorder="0" applyAlignment="0" applyProtection="0">
      <alignment vertical="center"/>
    </xf>
    <xf numFmtId="0" fontId="78"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119" fillId="0" borderId="0" applyNumberFormat="0" applyFill="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119" fillId="0" borderId="0" applyNumberFormat="0" applyFill="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8" fillId="16" borderId="0" applyNumberFormat="0" applyBorder="0" applyAlignment="0" applyProtection="0">
      <alignment vertical="center"/>
    </xf>
    <xf numFmtId="0" fontId="78" fillId="16" borderId="0" applyNumberFormat="0" applyBorder="0" applyAlignment="0" applyProtection="0">
      <alignment vertical="center"/>
    </xf>
    <xf numFmtId="0" fontId="78" fillId="16" borderId="0" applyNumberFormat="0" applyBorder="0" applyAlignment="0" applyProtection="0">
      <alignment vertical="center"/>
    </xf>
    <xf numFmtId="0" fontId="78" fillId="16" borderId="0" applyNumberFormat="0" applyBorder="0" applyAlignment="0" applyProtection="0">
      <alignment vertical="center"/>
    </xf>
    <xf numFmtId="0" fontId="78" fillId="16" borderId="0" applyNumberFormat="0" applyBorder="0" applyAlignment="0" applyProtection="0">
      <alignment vertical="center"/>
    </xf>
    <xf numFmtId="0" fontId="69" fillId="0" borderId="7" applyNumberFormat="0" applyFill="0" applyProtection="0">
      <alignment horizontal="left" vertical="center"/>
    </xf>
    <xf numFmtId="0" fontId="78" fillId="16" borderId="0" applyNumberFormat="0" applyBorder="0" applyAlignment="0" applyProtection="0">
      <alignment vertical="center"/>
    </xf>
    <xf numFmtId="0" fontId="78" fillId="16" borderId="0" applyNumberFormat="0" applyBorder="0" applyAlignment="0" applyProtection="0">
      <alignment vertical="center"/>
    </xf>
    <xf numFmtId="0" fontId="78" fillId="16"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74" fillId="23" borderId="0" applyNumberFormat="0" applyBorder="0" applyAlignment="0" applyProtection="0">
      <alignment vertical="center"/>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31" applyNumberFormat="0" applyFill="0" applyAlignment="0" applyProtection="0">
      <alignment vertical="center"/>
    </xf>
    <xf numFmtId="0" fontId="126" fillId="0" borderId="0" applyNumberFormat="0" applyFill="0" applyBorder="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3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126" fillId="0" borderId="0" applyNumberFormat="0" applyFill="0" applyBorder="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126" fillId="0" borderId="0" applyNumberFormat="0" applyFill="0" applyBorder="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4" fontId="0" fillId="0" borderId="0" applyFont="0" applyFill="0" applyBorder="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121" fillId="20" borderId="18" applyNumberFormat="0" applyAlignment="0" applyProtection="0">
      <alignment vertical="center"/>
    </xf>
    <xf numFmtId="0" fontId="121" fillId="20" borderId="18" applyNumberFormat="0" applyAlignment="0" applyProtection="0">
      <alignment vertical="center"/>
    </xf>
    <xf numFmtId="0" fontId="121" fillId="20" borderId="18" applyNumberFormat="0" applyAlignment="0" applyProtection="0">
      <alignment vertical="center"/>
    </xf>
    <xf numFmtId="0" fontId="121" fillId="20" borderId="18" applyNumberFormat="0" applyAlignment="0" applyProtection="0">
      <alignment vertical="center"/>
    </xf>
    <xf numFmtId="0" fontId="121" fillId="20" borderId="18" applyNumberFormat="0" applyAlignment="0" applyProtection="0">
      <alignment vertical="center"/>
    </xf>
    <xf numFmtId="0" fontId="121" fillId="20" borderId="18" applyNumberFormat="0" applyAlignment="0" applyProtection="0">
      <alignment vertical="center"/>
    </xf>
    <xf numFmtId="0" fontId="121" fillId="20" borderId="18" applyNumberFormat="0" applyAlignment="0" applyProtection="0">
      <alignment vertical="center"/>
    </xf>
    <xf numFmtId="0" fontId="121" fillId="20" borderId="18" applyNumberFormat="0" applyAlignment="0" applyProtection="0">
      <alignment vertical="center"/>
    </xf>
    <xf numFmtId="0" fontId="121" fillId="20" borderId="18" applyNumberFormat="0" applyAlignment="0" applyProtection="0">
      <alignment vertical="center"/>
    </xf>
    <xf numFmtId="0" fontId="121" fillId="20" borderId="18" applyNumberFormat="0" applyAlignment="0" applyProtection="0">
      <alignment vertical="center"/>
    </xf>
    <xf numFmtId="0" fontId="121" fillId="20" borderId="18" applyNumberFormat="0" applyAlignment="0" applyProtection="0">
      <alignment vertical="center"/>
    </xf>
    <xf numFmtId="0" fontId="121" fillId="20" borderId="18" applyNumberFormat="0" applyAlignment="0" applyProtection="0">
      <alignment vertical="center"/>
    </xf>
    <xf numFmtId="0" fontId="121" fillId="20" borderId="18" applyNumberFormat="0" applyAlignment="0" applyProtection="0">
      <alignment vertical="center"/>
    </xf>
    <xf numFmtId="0" fontId="121" fillId="20" borderId="18" applyNumberFormat="0" applyAlignment="0" applyProtection="0">
      <alignment vertical="center"/>
    </xf>
    <xf numFmtId="0" fontId="121" fillId="20" borderId="18" applyNumberFormat="0" applyAlignment="0" applyProtection="0">
      <alignment vertical="center"/>
    </xf>
    <xf numFmtId="0" fontId="121" fillId="20" borderId="18" applyNumberFormat="0" applyAlignment="0" applyProtection="0">
      <alignment vertical="center"/>
    </xf>
    <xf numFmtId="0" fontId="121" fillId="20" borderId="18" applyNumberFormat="0" applyAlignment="0" applyProtection="0">
      <alignment vertical="center"/>
    </xf>
    <xf numFmtId="0" fontId="70" fillId="17" borderId="15" applyNumberFormat="0" applyAlignment="0" applyProtection="0">
      <alignment vertical="center"/>
    </xf>
    <xf numFmtId="0" fontId="70" fillId="17" borderId="15" applyNumberFormat="0" applyAlignment="0" applyProtection="0">
      <alignment vertical="center"/>
    </xf>
    <xf numFmtId="0" fontId="70" fillId="17" borderId="15" applyNumberFormat="0" applyAlignment="0" applyProtection="0">
      <alignment vertical="center"/>
    </xf>
    <xf numFmtId="0" fontId="70" fillId="17" borderId="15" applyNumberFormat="0" applyAlignment="0" applyProtection="0">
      <alignment vertical="center"/>
    </xf>
    <xf numFmtId="0" fontId="70" fillId="17" borderId="15" applyNumberFormat="0" applyAlignment="0" applyProtection="0">
      <alignment vertical="center"/>
    </xf>
    <xf numFmtId="0" fontId="70" fillId="17" borderId="15" applyNumberFormat="0" applyAlignment="0" applyProtection="0">
      <alignment vertical="center"/>
    </xf>
    <xf numFmtId="0" fontId="70" fillId="17" borderId="15" applyNumberFormat="0" applyAlignment="0" applyProtection="0">
      <alignment vertical="center"/>
    </xf>
    <xf numFmtId="0" fontId="70" fillId="17" borderId="15" applyNumberFormat="0" applyAlignment="0" applyProtection="0">
      <alignment vertical="center"/>
    </xf>
    <xf numFmtId="0" fontId="70" fillId="17" borderId="15" applyNumberFormat="0" applyAlignment="0" applyProtection="0">
      <alignment vertical="center"/>
    </xf>
    <xf numFmtId="0" fontId="70" fillId="17" borderId="15" applyNumberFormat="0" applyAlignment="0" applyProtection="0">
      <alignment vertical="center"/>
    </xf>
    <xf numFmtId="0" fontId="70" fillId="17" borderId="15" applyNumberFormat="0" applyAlignment="0" applyProtection="0">
      <alignment vertical="center"/>
    </xf>
    <xf numFmtId="0" fontId="70" fillId="17" borderId="15" applyNumberFormat="0" applyAlignment="0" applyProtection="0">
      <alignment vertical="center"/>
    </xf>
    <xf numFmtId="0" fontId="70" fillId="17" borderId="15" applyNumberFormat="0" applyAlignment="0" applyProtection="0">
      <alignment vertical="center"/>
    </xf>
    <xf numFmtId="0" fontId="70" fillId="17" borderId="15" applyNumberFormat="0" applyAlignment="0" applyProtection="0">
      <alignment vertical="center"/>
    </xf>
    <xf numFmtId="0" fontId="70" fillId="17" borderId="15" applyNumberFormat="0" applyAlignment="0" applyProtection="0">
      <alignment vertical="center"/>
    </xf>
    <xf numFmtId="0" fontId="70" fillId="17" borderId="15" applyNumberFormat="0" applyAlignment="0" applyProtection="0">
      <alignment vertical="center"/>
    </xf>
    <xf numFmtId="0" fontId="70" fillId="17" borderId="15" applyNumberFormat="0" applyAlignment="0" applyProtection="0">
      <alignment vertical="center"/>
    </xf>
    <xf numFmtId="0" fontId="70" fillId="17" borderId="15" applyNumberFormat="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119" fillId="0" borderId="0" applyNumberFormat="0" applyFill="0" applyBorder="0" applyAlignment="0" applyProtection="0">
      <alignment vertical="center"/>
    </xf>
    <xf numFmtId="0" fontId="67" fillId="0" borderId="14" applyNumberFormat="0" applyFill="0" applyProtection="0">
      <alignment horizontal="left" vertical="center"/>
    </xf>
    <xf numFmtId="0" fontId="67" fillId="0" borderId="14" applyNumberFormat="0" applyFill="0" applyProtection="0">
      <alignment horizontal="left" vertical="center"/>
    </xf>
    <xf numFmtId="0" fontId="67" fillId="0" borderId="14" applyNumberFormat="0" applyFill="0" applyProtection="0">
      <alignment horizontal="left" vertical="center"/>
    </xf>
    <xf numFmtId="0" fontId="67" fillId="0" borderId="14" applyNumberFormat="0" applyFill="0" applyProtection="0">
      <alignment horizontal="left" vertical="center"/>
    </xf>
    <xf numFmtId="0" fontId="67" fillId="0" borderId="14" applyNumberFormat="0" applyFill="0" applyProtection="0">
      <alignment horizontal="left" vertical="center"/>
    </xf>
    <xf numFmtId="0" fontId="67" fillId="0" borderId="14" applyNumberFormat="0" applyFill="0" applyProtection="0">
      <alignment horizontal="left" vertical="center"/>
    </xf>
    <xf numFmtId="0" fontId="67" fillId="0" borderId="14" applyNumberFormat="0" applyFill="0" applyProtection="0">
      <alignment horizontal="left" vertical="center"/>
    </xf>
    <xf numFmtId="0" fontId="67" fillId="0" borderId="14" applyNumberFormat="0" applyFill="0" applyProtection="0">
      <alignment horizontal="lef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120" fillId="0" borderId="35" applyNumberFormat="0" applyFill="0" applyAlignment="0" applyProtection="0">
      <alignment vertical="center"/>
    </xf>
    <xf numFmtId="0" fontId="120" fillId="0" borderId="35" applyNumberFormat="0" applyFill="0" applyAlignment="0" applyProtection="0">
      <alignment vertical="center"/>
    </xf>
    <xf numFmtId="0" fontId="120" fillId="0" borderId="35" applyNumberFormat="0" applyFill="0" applyAlignment="0" applyProtection="0">
      <alignment vertical="center"/>
    </xf>
    <xf numFmtId="0" fontId="120" fillId="0" borderId="35" applyNumberFormat="0" applyFill="0" applyAlignment="0" applyProtection="0">
      <alignment vertical="center"/>
    </xf>
    <xf numFmtId="0" fontId="120" fillId="0" borderId="35" applyNumberFormat="0" applyFill="0" applyAlignment="0" applyProtection="0">
      <alignment vertical="center"/>
    </xf>
    <xf numFmtId="0" fontId="120" fillId="0" borderId="35" applyNumberFormat="0" applyFill="0" applyAlignment="0" applyProtection="0">
      <alignment vertical="center"/>
    </xf>
    <xf numFmtId="0" fontId="120" fillId="0" borderId="35" applyNumberFormat="0" applyFill="0" applyAlignment="0" applyProtection="0">
      <alignment vertical="center"/>
    </xf>
    <xf numFmtId="0" fontId="120" fillId="0" borderId="35" applyNumberFormat="0" applyFill="0" applyAlignment="0" applyProtection="0">
      <alignment vertical="center"/>
    </xf>
    <xf numFmtId="0" fontId="120" fillId="0" borderId="35" applyNumberFormat="0" applyFill="0" applyAlignment="0" applyProtection="0">
      <alignment vertical="center"/>
    </xf>
    <xf numFmtId="0" fontId="120" fillId="0" borderId="35" applyNumberFormat="0" applyFill="0" applyAlignment="0" applyProtection="0">
      <alignment vertical="center"/>
    </xf>
    <xf numFmtId="0" fontId="120" fillId="0" borderId="35" applyNumberFormat="0" applyFill="0" applyAlignment="0" applyProtection="0">
      <alignment vertical="center"/>
    </xf>
    <xf numFmtId="0" fontId="120" fillId="0" borderId="35" applyNumberFormat="0" applyFill="0" applyAlignment="0" applyProtection="0">
      <alignment vertical="center"/>
    </xf>
    <xf numFmtId="0" fontId="120" fillId="0" borderId="35" applyNumberFormat="0" applyFill="0" applyAlignment="0" applyProtection="0">
      <alignment vertical="center"/>
    </xf>
    <xf numFmtId="0" fontId="104" fillId="0" borderId="0">
      <alignment vertical="center"/>
    </xf>
    <xf numFmtId="181" fontId="0" fillId="0" borderId="0" applyFont="0" applyFill="0" applyBorder="0" applyAlignment="0" applyProtection="0">
      <alignment vertical="center"/>
    </xf>
    <xf numFmtId="0" fontId="79" fillId="26" borderId="18" applyNumberFormat="0" applyAlignment="0" applyProtection="0">
      <alignment vertical="center"/>
    </xf>
    <xf numFmtId="0" fontId="9"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201" fontId="0" fillId="0" borderId="0" applyFont="0" applyFill="0" applyBorder="0" applyAlignment="0" applyProtection="0">
      <alignment vertical="center"/>
    </xf>
    <xf numFmtId="43" fontId="0" fillId="0" borderId="0" applyFont="0" applyFill="0" applyBorder="0" applyAlignment="0" applyProtection="0">
      <alignment vertical="center"/>
    </xf>
    <xf numFmtId="20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2" fillId="65" borderId="0" applyNumberFormat="0" applyBorder="0" applyAlignment="0" applyProtection="0">
      <alignment vertical="center"/>
    </xf>
    <xf numFmtId="0" fontId="112" fillId="65" borderId="0" applyNumberFormat="0" applyBorder="0" applyAlignment="0" applyProtection="0">
      <alignment vertical="center"/>
    </xf>
    <xf numFmtId="0" fontId="112" fillId="63" borderId="0" applyNumberFormat="0" applyBorder="0" applyAlignment="0" applyProtection="0">
      <alignment vertical="center"/>
    </xf>
    <xf numFmtId="0" fontId="112" fillId="66" borderId="0" applyNumberFormat="0" applyBorder="0" applyAlignment="0" applyProtection="0">
      <alignment vertical="center"/>
    </xf>
    <xf numFmtId="0" fontId="112" fillId="66"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57" borderId="0" applyNumberFormat="0" applyBorder="0" applyAlignment="0" applyProtection="0">
      <alignment vertical="center"/>
    </xf>
    <xf numFmtId="0" fontId="63" fillId="67" borderId="0" applyNumberFormat="0" applyBorder="0" applyAlignment="0" applyProtection="0">
      <alignment vertical="center"/>
    </xf>
    <xf numFmtId="0" fontId="63" fillId="67"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10"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63" fillId="34" borderId="0" applyNumberFormat="0" applyBorder="0" applyAlignment="0" applyProtection="0">
      <alignment vertical="center"/>
    </xf>
    <xf numFmtId="0" fontId="63" fillId="68" borderId="0" applyNumberFormat="0" applyBorder="0" applyAlignment="0" applyProtection="0">
      <alignment vertical="center"/>
    </xf>
    <xf numFmtId="0" fontId="63" fillId="68" borderId="0" applyNumberFormat="0" applyBorder="0" applyAlignment="0" applyProtection="0">
      <alignment vertical="center"/>
    </xf>
    <xf numFmtId="0" fontId="63" fillId="68" borderId="0" applyNumberFormat="0" applyBorder="0" applyAlignment="0" applyProtection="0">
      <alignment vertical="center"/>
    </xf>
    <xf numFmtId="0" fontId="63" fillId="68" borderId="0" applyNumberFormat="0" applyBorder="0" applyAlignment="0" applyProtection="0">
      <alignment vertical="center"/>
    </xf>
    <xf numFmtId="0" fontId="63" fillId="58" borderId="0" applyNumberFormat="0" applyBorder="0" applyAlignment="0" applyProtection="0">
      <alignment vertical="center"/>
    </xf>
    <xf numFmtId="0" fontId="63" fillId="58" borderId="0" applyNumberFormat="0" applyBorder="0" applyAlignment="0" applyProtection="0">
      <alignment vertical="center"/>
    </xf>
    <xf numFmtId="0" fontId="63" fillId="11"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63" fillId="8" borderId="0" applyNumberFormat="0" applyBorder="0" applyAlignment="0" applyProtection="0">
      <alignment vertical="center"/>
    </xf>
    <xf numFmtId="0" fontId="63" fillId="69" borderId="0" applyNumberFormat="0" applyBorder="0" applyAlignment="0" applyProtection="0">
      <alignment vertical="center"/>
    </xf>
    <xf numFmtId="0" fontId="63" fillId="69" borderId="0" applyNumberFormat="0" applyBorder="0" applyAlignment="0" applyProtection="0">
      <alignment vertical="center"/>
    </xf>
    <xf numFmtId="186" fontId="69" fillId="0" borderId="14" applyFill="0" applyProtection="0">
      <alignment horizontal="right" vertical="center"/>
    </xf>
    <xf numFmtId="186" fontId="69" fillId="0" borderId="14" applyFill="0" applyProtection="0">
      <alignment horizontal="right" vertical="center"/>
    </xf>
    <xf numFmtId="186" fontId="69" fillId="0" borderId="14" applyFill="0" applyProtection="0">
      <alignment horizontal="right" vertical="center"/>
    </xf>
    <xf numFmtId="186" fontId="69" fillId="0" borderId="14" applyFill="0" applyProtection="0">
      <alignment horizontal="right" vertical="center"/>
    </xf>
    <xf numFmtId="186" fontId="69" fillId="0" borderId="14" applyFill="0" applyProtection="0">
      <alignment horizontal="right" vertical="center"/>
    </xf>
    <xf numFmtId="186" fontId="69" fillId="0" borderId="14" applyFill="0" applyProtection="0">
      <alignment horizontal="right" vertical="center"/>
    </xf>
    <xf numFmtId="186" fontId="69" fillId="0" borderId="14" applyFill="0" applyProtection="0">
      <alignment horizontal="right" vertical="center"/>
    </xf>
    <xf numFmtId="0" fontId="69" fillId="0" borderId="7" applyNumberFormat="0" applyFill="0" applyProtection="0">
      <alignment horizontal="left" vertical="center"/>
    </xf>
    <xf numFmtId="0" fontId="69" fillId="0" borderId="7" applyNumberFormat="0" applyFill="0" applyProtection="0">
      <alignment horizontal="left" vertical="center"/>
    </xf>
    <xf numFmtId="0" fontId="69" fillId="0" borderId="7" applyNumberFormat="0" applyFill="0" applyProtection="0">
      <alignment horizontal="left" vertical="center"/>
    </xf>
    <xf numFmtId="0" fontId="69" fillId="0" borderId="7" applyNumberFormat="0" applyFill="0" applyProtection="0">
      <alignment horizontal="left" vertical="center"/>
    </xf>
    <xf numFmtId="0" fontId="69" fillId="0" borderId="7" applyNumberFormat="0" applyFill="0" applyProtection="0">
      <alignment horizontal="left" vertical="center"/>
    </xf>
    <xf numFmtId="0" fontId="69" fillId="0" borderId="7" applyNumberFormat="0" applyFill="0" applyProtection="0">
      <alignment horizontal="left" vertical="center"/>
    </xf>
    <xf numFmtId="0" fontId="103" fillId="55" borderId="0" applyNumberFormat="0" applyBorder="0" applyAlignment="0" applyProtection="0">
      <alignment vertical="center"/>
    </xf>
    <xf numFmtId="0" fontId="103" fillId="55" borderId="0" applyNumberFormat="0" applyBorder="0" applyAlignment="0" applyProtection="0">
      <alignment vertical="center"/>
    </xf>
    <xf numFmtId="0" fontId="103" fillId="55" borderId="0" applyNumberFormat="0" applyBorder="0" applyAlignment="0" applyProtection="0">
      <alignment vertical="center"/>
    </xf>
    <xf numFmtId="0" fontId="103" fillId="55" borderId="0" applyNumberFormat="0" applyBorder="0" applyAlignment="0" applyProtection="0">
      <alignment vertical="center"/>
    </xf>
    <xf numFmtId="0" fontId="103" fillId="55" borderId="0" applyNumberFormat="0" applyBorder="0" applyAlignment="0" applyProtection="0">
      <alignment vertical="center"/>
    </xf>
    <xf numFmtId="0" fontId="103" fillId="55" borderId="0" applyNumberFormat="0" applyBorder="0" applyAlignment="0" applyProtection="0">
      <alignment vertical="center"/>
    </xf>
    <xf numFmtId="0" fontId="103" fillId="55" borderId="0" applyNumberFormat="0" applyBorder="0" applyAlignment="0" applyProtection="0">
      <alignment vertical="center"/>
    </xf>
    <xf numFmtId="0" fontId="103" fillId="55" borderId="0" applyNumberFormat="0" applyBorder="0" applyAlignment="0" applyProtection="0">
      <alignment vertical="center"/>
    </xf>
    <xf numFmtId="0" fontId="103" fillId="55" borderId="0" applyNumberFormat="0" applyBorder="0" applyAlignment="0" applyProtection="0">
      <alignment vertical="center"/>
    </xf>
    <xf numFmtId="0" fontId="103" fillId="55" borderId="0" applyNumberFormat="0" applyBorder="0" applyAlignment="0" applyProtection="0">
      <alignment vertical="center"/>
    </xf>
    <xf numFmtId="0" fontId="103" fillId="55" borderId="0" applyNumberFormat="0" applyBorder="0" applyAlignment="0" applyProtection="0">
      <alignment vertical="center"/>
    </xf>
    <xf numFmtId="0" fontId="103" fillId="55" borderId="0" applyNumberFormat="0" applyBorder="0" applyAlignment="0" applyProtection="0">
      <alignment vertical="center"/>
    </xf>
    <xf numFmtId="0" fontId="103" fillId="55" borderId="0" applyNumberFormat="0" applyBorder="0" applyAlignment="0" applyProtection="0">
      <alignment vertical="center"/>
    </xf>
    <xf numFmtId="0" fontId="103" fillId="55" borderId="0" applyNumberFormat="0" applyBorder="0" applyAlignment="0" applyProtection="0">
      <alignment vertical="center"/>
    </xf>
    <xf numFmtId="0" fontId="103" fillId="55" borderId="0" applyNumberFormat="0" applyBorder="0" applyAlignment="0" applyProtection="0">
      <alignment vertical="center"/>
    </xf>
    <xf numFmtId="0" fontId="103" fillId="55" borderId="0" applyNumberFormat="0" applyBorder="0" applyAlignment="0" applyProtection="0">
      <alignment vertical="center"/>
    </xf>
    <xf numFmtId="0" fontId="103" fillId="55" borderId="0" applyNumberFormat="0" applyBorder="0" applyAlignment="0" applyProtection="0">
      <alignment vertical="center"/>
    </xf>
    <xf numFmtId="0" fontId="103" fillId="55" borderId="0" applyNumberFormat="0" applyBorder="0" applyAlignment="0" applyProtection="0">
      <alignment vertical="center"/>
    </xf>
    <xf numFmtId="0" fontId="81" fillId="20" borderId="19" applyNumberFormat="0" applyAlignment="0" applyProtection="0">
      <alignment vertical="center"/>
    </xf>
    <xf numFmtId="0" fontId="81" fillId="20" borderId="19" applyNumberFormat="0" applyAlignment="0" applyProtection="0">
      <alignment vertical="center"/>
    </xf>
    <xf numFmtId="0" fontId="81" fillId="20" borderId="19" applyNumberFormat="0" applyAlignment="0" applyProtection="0">
      <alignment vertical="center"/>
    </xf>
    <xf numFmtId="0" fontId="81" fillId="20" borderId="19" applyNumberFormat="0" applyAlignment="0" applyProtection="0">
      <alignment vertical="center"/>
    </xf>
    <xf numFmtId="0" fontId="81" fillId="20" borderId="19" applyNumberFormat="0" applyAlignment="0" applyProtection="0">
      <alignment vertical="center"/>
    </xf>
    <xf numFmtId="0" fontId="81" fillId="20" borderId="19" applyNumberFormat="0" applyAlignment="0" applyProtection="0">
      <alignment vertical="center"/>
    </xf>
    <xf numFmtId="0" fontId="81" fillId="20" borderId="19" applyNumberFormat="0" applyAlignment="0" applyProtection="0">
      <alignment vertical="center"/>
    </xf>
    <xf numFmtId="0" fontId="81" fillId="20" borderId="19" applyNumberFormat="0" applyAlignment="0" applyProtection="0">
      <alignment vertical="center"/>
    </xf>
    <xf numFmtId="0" fontId="81" fillId="20" borderId="19" applyNumberFormat="0" applyAlignment="0" applyProtection="0">
      <alignment vertical="center"/>
    </xf>
    <xf numFmtId="0" fontId="81" fillId="20" borderId="19" applyNumberFormat="0" applyAlignment="0" applyProtection="0">
      <alignment vertical="center"/>
    </xf>
    <xf numFmtId="0" fontId="81" fillId="20" borderId="19" applyNumberFormat="0" applyAlignment="0" applyProtection="0">
      <alignment vertical="center"/>
    </xf>
    <xf numFmtId="0" fontId="81" fillId="20" borderId="19" applyNumberFormat="0" applyAlignment="0" applyProtection="0">
      <alignment vertical="center"/>
    </xf>
    <xf numFmtId="0" fontId="81" fillId="20" borderId="19" applyNumberFormat="0" applyAlignment="0" applyProtection="0">
      <alignment vertical="center"/>
    </xf>
    <xf numFmtId="0" fontId="81" fillId="20" borderId="19" applyNumberFormat="0" applyAlignment="0" applyProtection="0">
      <alignment vertical="center"/>
    </xf>
    <xf numFmtId="0" fontId="79" fillId="26" borderId="18" applyNumberFormat="0" applyAlignment="0" applyProtection="0">
      <alignment vertical="center"/>
    </xf>
    <xf numFmtId="0" fontId="79" fillId="26" borderId="18" applyNumberFormat="0" applyAlignment="0" applyProtection="0">
      <alignment vertical="center"/>
    </xf>
    <xf numFmtId="0" fontId="79" fillId="26" borderId="18" applyNumberFormat="0" applyAlignment="0" applyProtection="0">
      <alignment vertical="center"/>
    </xf>
    <xf numFmtId="0" fontId="79" fillId="26" borderId="18" applyNumberFormat="0" applyAlignment="0" applyProtection="0">
      <alignment vertical="center"/>
    </xf>
    <xf numFmtId="0" fontId="79" fillId="26" borderId="18" applyNumberFormat="0" applyAlignment="0" applyProtection="0">
      <alignment vertical="center"/>
    </xf>
    <xf numFmtId="0" fontId="79" fillId="26" borderId="18" applyNumberFormat="0" applyAlignment="0" applyProtection="0">
      <alignment vertical="center"/>
    </xf>
    <xf numFmtId="0" fontId="79" fillId="26" borderId="18" applyNumberFormat="0" applyAlignment="0" applyProtection="0">
      <alignment vertical="center"/>
    </xf>
    <xf numFmtId="0" fontId="79" fillId="26" borderId="18" applyNumberFormat="0" applyAlignment="0" applyProtection="0">
      <alignment vertical="center"/>
    </xf>
    <xf numFmtId="0" fontId="79" fillId="26" borderId="18" applyNumberFormat="0" applyAlignment="0" applyProtection="0">
      <alignment vertical="center"/>
    </xf>
    <xf numFmtId="0" fontId="79" fillId="26" borderId="18" applyNumberFormat="0" applyAlignment="0" applyProtection="0">
      <alignment vertical="center"/>
    </xf>
    <xf numFmtId="0" fontId="79" fillId="26" borderId="18" applyNumberFormat="0" applyAlignment="0" applyProtection="0">
      <alignment vertical="center"/>
    </xf>
    <xf numFmtId="0" fontId="79" fillId="26" borderId="18" applyNumberFormat="0" applyAlignment="0" applyProtection="0">
      <alignment vertical="center"/>
    </xf>
    <xf numFmtId="1" fontId="69" fillId="0" borderId="14" applyFill="0" applyProtection="0">
      <alignment horizontal="center" vertical="center"/>
    </xf>
    <xf numFmtId="1" fontId="69" fillId="0" borderId="14" applyFill="0" applyProtection="0">
      <alignment horizontal="center" vertical="center"/>
    </xf>
    <xf numFmtId="1" fontId="69" fillId="0" borderId="14" applyFill="0" applyProtection="0">
      <alignment horizontal="center" vertical="center"/>
    </xf>
    <xf numFmtId="1" fontId="69" fillId="0" borderId="14" applyFill="0" applyProtection="0">
      <alignment horizontal="center" vertical="center"/>
    </xf>
    <xf numFmtId="1" fontId="69" fillId="0" borderId="14" applyFill="0" applyProtection="0">
      <alignment horizontal="center" vertical="center"/>
    </xf>
    <xf numFmtId="0" fontId="127" fillId="0" borderId="0">
      <alignment vertical="center"/>
    </xf>
    <xf numFmtId="0" fontId="72"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5" borderId="30" applyNumberFormat="0" applyFont="0" applyAlignment="0" applyProtection="0">
      <alignment vertical="center"/>
    </xf>
    <xf numFmtId="0" fontId="0" fillId="15" borderId="30" applyNumberFormat="0" applyFont="0" applyAlignment="0" applyProtection="0">
      <alignment vertical="center"/>
    </xf>
    <xf numFmtId="0" fontId="0" fillId="15" borderId="30" applyNumberFormat="0" applyFont="0" applyAlignment="0" applyProtection="0">
      <alignment vertical="center"/>
    </xf>
    <xf numFmtId="0" fontId="0" fillId="15" borderId="30" applyNumberFormat="0" applyFont="0" applyAlignment="0" applyProtection="0">
      <alignment vertical="center"/>
    </xf>
    <xf numFmtId="0" fontId="0" fillId="15" borderId="30" applyNumberFormat="0" applyFont="0" applyAlignment="0" applyProtection="0">
      <alignment vertical="center"/>
    </xf>
    <xf numFmtId="0" fontId="0" fillId="15" borderId="30" applyNumberFormat="0" applyFont="0" applyAlignment="0" applyProtection="0">
      <alignment vertical="center"/>
    </xf>
    <xf numFmtId="0" fontId="0" fillId="15" borderId="30" applyNumberFormat="0" applyFont="0" applyAlignment="0" applyProtection="0">
      <alignment vertical="center"/>
    </xf>
    <xf numFmtId="0" fontId="0" fillId="15" borderId="30" applyNumberFormat="0" applyFont="0" applyAlignment="0" applyProtection="0">
      <alignment vertical="center"/>
    </xf>
    <xf numFmtId="0" fontId="0" fillId="15" borderId="30" applyNumberFormat="0" applyFont="0" applyAlignment="0" applyProtection="0">
      <alignment vertical="center"/>
    </xf>
    <xf numFmtId="0" fontId="0" fillId="15" borderId="30" applyNumberFormat="0" applyFont="0" applyAlignment="0" applyProtection="0">
      <alignment vertical="center"/>
    </xf>
    <xf numFmtId="0" fontId="0" fillId="15" borderId="30" applyNumberFormat="0" applyFont="0" applyAlignment="0" applyProtection="0">
      <alignment vertical="center"/>
    </xf>
    <xf numFmtId="0" fontId="0" fillId="15" borderId="30" applyNumberFormat="0" applyFont="0" applyAlignment="0" applyProtection="0">
      <alignment vertical="center"/>
    </xf>
    <xf numFmtId="0" fontId="0" fillId="15" borderId="30" applyNumberFormat="0" applyFont="0" applyAlignment="0" applyProtection="0">
      <alignment vertical="center"/>
    </xf>
    <xf numFmtId="0" fontId="0" fillId="15" borderId="30" applyNumberFormat="0" applyFont="0" applyAlignment="0" applyProtection="0">
      <alignment vertical="center"/>
    </xf>
    <xf numFmtId="0" fontId="128" fillId="0" borderId="0">
      <alignment vertical="top"/>
      <protection locked="0"/>
    </xf>
    <xf numFmtId="0" fontId="9" fillId="0" borderId="0"/>
  </cellStyleXfs>
  <cellXfs count="431">
    <xf numFmtId="0" fontId="0" fillId="0" borderId="0" xfId="0" applyAlignment="1"/>
    <xf numFmtId="0" fontId="1" fillId="0" borderId="0" xfId="0" applyFont="1" applyFill="1" applyBorder="1" applyAlignment="1">
      <alignment vertical="center"/>
    </xf>
    <xf numFmtId="0" fontId="2" fillId="0" borderId="0" xfId="1011" applyFont="1" applyFill="1" applyBorder="1" applyAlignment="1">
      <alignment horizontal="center" vertical="center"/>
    </xf>
    <xf numFmtId="0" fontId="3" fillId="0" borderId="1" xfId="101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011" applyFont="1" applyFill="1" applyBorder="1" applyAlignment="1">
      <alignment horizontal="center" vertical="center"/>
    </xf>
    <xf numFmtId="0" fontId="6" fillId="0" borderId="1" xfId="0" applyFont="1" applyFill="1" applyBorder="1" applyAlignment="1">
      <alignment horizontal="justify" vertical="center" wrapText="1"/>
    </xf>
    <xf numFmtId="0" fontId="7" fillId="0" borderId="0" xfId="225" applyFont="1" applyFill="1" applyBorder="1" applyAlignment="1">
      <alignment vertical="center"/>
    </xf>
    <xf numFmtId="0" fontId="8" fillId="0" borderId="0" xfId="225" applyFont="1" applyFill="1" applyBorder="1" applyAlignment="1">
      <alignment vertical="center"/>
    </xf>
    <xf numFmtId="0" fontId="9" fillId="0" borderId="0" xfId="0" applyFont="1" applyFill="1" applyBorder="1" applyAlignment="1">
      <alignment vertical="center"/>
    </xf>
    <xf numFmtId="0" fontId="10" fillId="0" borderId="0" xfId="225" applyNumberFormat="1" applyFont="1" applyFill="1" applyBorder="1" applyAlignment="1" applyProtection="1">
      <alignment horizontal="center" vertical="center"/>
    </xf>
    <xf numFmtId="0" fontId="11" fillId="0" borderId="1" xfId="897" applyFont="1" applyFill="1" applyBorder="1" applyAlignment="1">
      <alignment horizontal="center" vertical="center" wrapText="1"/>
    </xf>
    <xf numFmtId="0" fontId="12" fillId="0" borderId="1" xfId="897" applyFont="1" applyFill="1" applyBorder="1" applyAlignment="1">
      <alignment horizontal="center" vertical="center" wrapText="1"/>
    </xf>
    <xf numFmtId="0" fontId="8" fillId="2" borderId="2" xfId="225" applyFont="1" applyFill="1" applyBorder="1" applyAlignment="1">
      <alignment horizontal="left" vertical="center"/>
    </xf>
    <xf numFmtId="0" fontId="8" fillId="2" borderId="3" xfId="225" applyFont="1" applyFill="1" applyBorder="1" applyAlignment="1">
      <alignment horizontal="left" vertical="center"/>
    </xf>
    <xf numFmtId="0" fontId="13" fillId="0" borderId="1" xfId="897" applyFont="1" applyFill="1" applyBorder="1" applyAlignment="1">
      <alignment horizontal="center" vertical="center" wrapText="1"/>
    </xf>
    <xf numFmtId="49" fontId="13" fillId="0" borderId="1" xfId="889" applyNumberFormat="1" applyFont="1" applyFill="1" applyBorder="1" applyAlignment="1">
      <alignment horizontal="left" vertical="center" wrapText="1"/>
    </xf>
    <xf numFmtId="49" fontId="13" fillId="0" borderId="1" xfId="889" applyNumberFormat="1" applyFont="1" applyFill="1" applyBorder="1" applyAlignment="1">
      <alignment vertical="center" wrapText="1"/>
    </xf>
    <xf numFmtId="49" fontId="13" fillId="0" borderId="1" xfId="889" applyNumberFormat="1" applyFont="1" applyFill="1" applyBorder="1" applyAlignment="1">
      <alignment horizontal="center" vertical="center" wrapText="1"/>
    </xf>
    <xf numFmtId="49" fontId="13" fillId="0" borderId="1" xfId="889" applyNumberFormat="1" applyFont="1" applyFill="1" applyBorder="1" applyAlignment="1">
      <alignment vertical="center"/>
    </xf>
    <xf numFmtId="0" fontId="8" fillId="0" borderId="1" xfId="225" applyFont="1" applyFill="1" applyBorder="1" applyAlignment="1">
      <alignment horizontal="center" vertical="center" wrapText="1"/>
    </xf>
    <xf numFmtId="0" fontId="8" fillId="2" borderId="4" xfId="225" applyFont="1" applyFill="1" applyBorder="1" applyAlignment="1">
      <alignment horizontal="left" vertical="center"/>
    </xf>
    <xf numFmtId="0" fontId="8" fillId="0" borderId="1" xfId="225" applyFont="1" applyFill="1" applyBorder="1" applyAlignment="1">
      <alignment horizontal="center" vertical="center"/>
    </xf>
    <xf numFmtId="0" fontId="8" fillId="0" borderId="5" xfId="225" applyFont="1" applyFill="1" applyBorder="1" applyAlignment="1">
      <alignment horizontal="center" vertical="center" wrapText="1"/>
    </xf>
    <xf numFmtId="0" fontId="8" fillId="0" borderId="6" xfId="225" applyFont="1" applyFill="1" applyBorder="1" applyAlignment="1">
      <alignment horizontal="center" vertical="center" wrapText="1"/>
    </xf>
    <xf numFmtId="0" fontId="8" fillId="0" borderId="7" xfId="225" applyFont="1" applyFill="1" applyBorder="1" applyAlignment="1">
      <alignment horizontal="center" vertical="center" wrapText="1"/>
    </xf>
    <xf numFmtId="0" fontId="8" fillId="0" borderId="5" xfId="225" applyFont="1" applyFill="1" applyBorder="1" applyAlignment="1">
      <alignment vertical="center" wrapText="1"/>
    </xf>
    <xf numFmtId="0" fontId="8" fillId="0" borderId="6" xfId="225" applyFont="1" applyFill="1" applyBorder="1" applyAlignment="1">
      <alignment vertical="center" wrapText="1"/>
    </xf>
    <xf numFmtId="0" fontId="8" fillId="0" borderId="7" xfId="225" applyFont="1" applyFill="1" applyBorder="1" applyAlignment="1">
      <alignment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180" fontId="20" fillId="0" borderId="1" xfId="0" applyNumberFormat="1" applyFont="1" applyFill="1" applyBorder="1" applyAlignment="1">
      <alignment horizontal="left" vertical="center" wrapText="1"/>
    </xf>
    <xf numFmtId="180" fontId="20" fillId="0" borderId="1"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18" fillId="0" borderId="0" xfId="0" applyFont="1" applyFill="1" applyBorder="1" applyAlignment="1">
      <alignment horizontal="right" vertical="center" wrapText="1"/>
    </xf>
    <xf numFmtId="0" fontId="19" fillId="0" borderId="1" xfId="0" applyFont="1" applyFill="1" applyBorder="1" applyAlignment="1">
      <alignment vertical="center"/>
    </xf>
    <xf numFmtId="188"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xf>
    <xf numFmtId="0" fontId="19" fillId="0" borderId="1" xfId="0" applyFont="1" applyFill="1" applyBorder="1" applyAlignment="1">
      <alignment horizontal="lef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 fillId="0" borderId="0" xfId="0" applyFont="1" applyFill="1" applyBorder="1" applyAlignment="1">
      <alignment horizontal="center" vertical="center" wrapText="1"/>
    </xf>
    <xf numFmtId="0" fontId="19" fillId="0" borderId="1" xfId="0" applyFont="1" applyFill="1" applyBorder="1" applyAlignment="1">
      <alignment horizontal="left" vertical="center" wrapText="1"/>
    </xf>
    <xf numFmtId="4"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wrapText="1"/>
    </xf>
    <xf numFmtId="0" fontId="9" fillId="0" borderId="0" xfId="0" applyFont="1" applyFill="1" applyBorder="1" applyAlignment="1">
      <alignment vertical="center" wrapText="1"/>
    </xf>
    <xf numFmtId="0" fontId="23" fillId="0" borderId="0" xfId="0" applyFont="1" applyFill="1" applyBorder="1" applyAlignment="1">
      <alignment vertical="center" wrapText="1"/>
    </xf>
    <xf numFmtId="0" fontId="24" fillId="0" borderId="0" xfId="0" applyFont="1" applyFill="1" applyBorder="1" applyAlignment="1">
      <alignment vertical="center" wrapText="1"/>
    </xf>
    <xf numFmtId="0" fontId="25" fillId="0" borderId="1" xfId="0" applyFont="1" applyFill="1" applyBorder="1" applyAlignment="1">
      <alignment horizontal="center" vertical="center" wrapText="1"/>
    </xf>
    <xf numFmtId="0" fontId="20" fillId="0" borderId="1" xfId="0" applyFont="1" applyFill="1" applyBorder="1" applyAlignment="1">
      <alignment vertical="center" wrapText="1"/>
    </xf>
    <xf numFmtId="4" fontId="20" fillId="0" borderId="1" xfId="0" applyNumberFormat="1" applyFont="1" applyFill="1" applyBorder="1" applyAlignment="1">
      <alignment vertical="center" wrapText="1"/>
    </xf>
    <xf numFmtId="0" fontId="22" fillId="0" borderId="0" xfId="0" applyFont="1" applyFill="1" applyBorder="1" applyAlignment="1">
      <alignment horizontal="left" vertical="center" wrapText="1"/>
    </xf>
    <xf numFmtId="0" fontId="22"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2" fillId="0" borderId="0" xfId="745" applyNumberFormat="1" applyFont="1" applyFill="1" applyBorder="1" applyAlignment="1" applyProtection="1">
      <alignment horizontal="center" vertical="center" wrapText="1"/>
    </xf>
    <xf numFmtId="0" fontId="14" fillId="0" borderId="0" xfId="0" applyFont="1" applyFill="1" applyBorder="1" applyAlignment="1">
      <alignment horizontal="right" vertical="center"/>
    </xf>
    <xf numFmtId="0" fontId="19" fillId="0" borderId="1" xfId="0" applyFont="1" applyFill="1" applyBorder="1" applyAlignment="1">
      <alignment vertical="center" wrapText="1"/>
    </xf>
    <xf numFmtId="0" fontId="26" fillId="0" borderId="0" xfId="0" applyFont="1" applyFill="1" applyBorder="1" applyAlignment="1">
      <alignment vertical="center" wrapText="1"/>
    </xf>
    <xf numFmtId="0" fontId="12" fillId="0" borderId="0" xfId="0" applyFont="1" applyFill="1" applyBorder="1" applyAlignment="1">
      <alignment vertical="center"/>
    </xf>
    <xf numFmtId="0" fontId="27" fillId="0" borderId="0" xfId="0" applyFont="1" applyFill="1" applyBorder="1" applyAlignment="1">
      <alignment vertical="center"/>
    </xf>
    <xf numFmtId="0" fontId="23" fillId="0" borderId="0" xfId="0" applyFont="1" applyFill="1" applyBorder="1" applyAlignment="1">
      <alignment horizontal="right" vertical="center" wrapText="1"/>
    </xf>
    <xf numFmtId="0" fontId="2" fillId="0" borderId="0" xfId="745" applyNumberFormat="1" applyFont="1" applyFill="1" applyAlignment="1" applyProtection="1">
      <alignment horizontal="center" vertical="center" wrapText="1"/>
    </xf>
    <xf numFmtId="0" fontId="9" fillId="0" borderId="0" xfId="745" applyFill="1" applyAlignment="1"/>
    <xf numFmtId="0" fontId="9" fillId="0" borderId="0" xfId="745" applyFill="1" applyAlignment="1">
      <alignment horizontal="right" vertical="center"/>
    </xf>
    <xf numFmtId="0" fontId="2" fillId="0" borderId="0" xfId="745" applyNumberFormat="1" applyFont="1" applyFill="1" applyAlignment="1" applyProtection="1">
      <alignment horizontal="right" vertical="center" wrapText="1"/>
    </xf>
    <xf numFmtId="0" fontId="12" fillId="0" borderId="0" xfId="800" applyFont="1" applyFill="1" applyAlignment="1" applyProtection="1">
      <alignment horizontal="left" vertical="center"/>
    </xf>
    <xf numFmtId="192" fontId="28" fillId="0" borderId="0" xfId="800" applyNumberFormat="1" applyFont="1" applyFill="1" applyAlignment="1">
      <alignment horizontal="right" vertical="center"/>
    </xf>
    <xf numFmtId="0" fontId="28" fillId="0" borderId="0" xfId="800" applyFont="1" applyFill="1" applyAlignment="1">
      <alignment horizontal="right" vertical="center"/>
    </xf>
    <xf numFmtId="187" fontId="28" fillId="0" borderId="0" xfId="800" applyNumberFormat="1" applyFont="1" applyFill="1" applyBorder="1" applyAlignment="1" applyProtection="1">
      <alignment horizontal="right" vertical="center"/>
    </xf>
    <xf numFmtId="2" fontId="19" fillId="0" borderId="1" xfId="799" applyNumberFormat="1" applyFont="1" applyFill="1" applyBorder="1" applyAlignment="1" applyProtection="1">
      <alignment horizontal="center" vertical="center" wrapText="1"/>
    </xf>
    <xf numFmtId="179" fontId="19" fillId="0" borderId="1" xfId="1012" applyNumberFormat="1" applyFont="1" applyFill="1" applyBorder="1" applyAlignment="1">
      <alignment horizontal="center" vertical="center" wrapText="1"/>
    </xf>
    <xf numFmtId="49" fontId="19" fillId="0" borderId="1" xfId="801" applyNumberFormat="1" applyFont="1" applyFill="1" applyBorder="1" applyAlignment="1" applyProtection="1">
      <alignment horizontal="left" vertical="center"/>
    </xf>
    <xf numFmtId="190" fontId="19" fillId="0" borderId="1" xfId="934" applyNumberFormat="1" applyFont="1" applyFill="1" applyBorder="1" applyAlignment="1">
      <alignment horizontal="right" vertical="center" wrapText="1"/>
    </xf>
    <xf numFmtId="190" fontId="19" fillId="0" borderId="1" xfId="23" applyNumberFormat="1" applyFont="1" applyFill="1" applyBorder="1" applyAlignment="1" applyProtection="1">
      <alignment horizontal="right" vertical="center" wrapText="1"/>
    </xf>
    <xf numFmtId="177" fontId="19" fillId="0" borderId="1" xfId="32" applyNumberFormat="1" applyFont="1" applyFill="1" applyBorder="1" applyAlignment="1">
      <alignment horizontal="right" vertical="center" wrapText="1"/>
    </xf>
    <xf numFmtId="49" fontId="20" fillId="0" borderId="1" xfId="801" applyNumberFormat="1" applyFont="1" applyFill="1" applyBorder="1" applyAlignment="1" applyProtection="1">
      <alignment horizontal="left" vertical="center"/>
    </xf>
    <xf numFmtId="190" fontId="20" fillId="0" borderId="1" xfId="934" applyNumberFormat="1" applyFont="1" applyFill="1" applyBorder="1" applyAlignment="1">
      <alignment horizontal="right" vertical="center" wrapText="1"/>
    </xf>
    <xf numFmtId="190" fontId="20" fillId="0" borderId="1" xfId="23" applyNumberFormat="1" applyFont="1" applyFill="1" applyBorder="1" applyAlignment="1" applyProtection="1">
      <alignment vertical="center" wrapText="1"/>
    </xf>
    <xf numFmtId="177" fontId="20" fillId="0" borderId="1" xfId="32" applyNumberFormat="1" applyFont="1" applyFill="1" applyBorder="1" applyAlignment="1">
      <alignment horizontal="right" vertical="center" wrapText="1"/>
    </xf>
    <xf numFmtId="190" fontId="20" fillId="0" borderId="1" xfId="23" applyNumberFormat="1" applyFont="1" applyFill="1" applyBorder="1" applyAlignment="1" applyProtection="1">
      <alignment horizontal="right" vertical="center" wrapText="1"/>
    </xf>
    <xf numFmtId="190" fontId="19" fillId="0" borderId="1" xfId="23" applyNumberFormat="1" applyFont="1" applyFill="1" applyBorder="1" applyAlignment="1">
      <alignment horizontal="right" vertical="center" wrapText="1"/>
    </xf>
    <xf numFmtId="190" fontId="20" fillId="0" borderId="1" xfId="23" applyNumberFormat="1" applyFont="1" applyFill="1" applyBorder="1" applyAlignment="1">
      <alignment horizontal="right" vertical="center" wrapText="1"/>
    </xf>
    <xf numFmtId="0" fontId="19" fillId="0" borderId="1" xfId="23" applyNumberFormat="1" applyFont="1" applyFill="1" applyBorder="1" applyAlignment="1">
      <alignment horizontal="right" vertical="center" wrapText="1"/>
    </xf>
    <xf numFmtId="0" fontId="20" fillId="0" borderId="1" xfId="23" applyNumberFormat="1" applyFont="1" applyFill="1" applyBorder="1" applyAlignment="1">
      <alignment horizontal="right" vertical="center" wrapText="1"/>
    </xf>
    <xf numFmtId="3" fontId="19" fillId="0" borderId="1" xfId="23" applyNumberFormat="1" applyFont="1" applyFill="1" applyBorder="1" applyAlignment="1">
      <alignment horizontal="right" vertical="center" wrapText="1"/>
    </xf>
    <xf numFmtId="3" fontId="20" fillId="0" borderId="1" xfId="23" applyNumberFormat="1" applyFont="1" applyFill="1" applyBorder="1" applyAlignment="1">
      <alignment horizontal="right" vertical="center" wrapText="1"/>
    </xf>
    <xf numFmtId="49" fontId="19" fillId="0" borderId="1" xfId="759" applyNumberFormat="1" applyFont="1" applyFill="1" applyBorder="1" applyAlignment="1" applyProtection="1">
      <alignment horizontal="distributed" vertical="center"/>
    </xf>
    <xf numFmtId="49" fontId="19" fillId="0" borderId="1" xfId="759" applyNumberFormat="1" applyFont="1" applyFill="1" applyBorder="1" applyAlignment="1" applyProtection="1">
      <alignment horizontal="left" vertical="center"/>
    </xf>
    <xf numFmtId="190" fontId="9" fillId="0" borderId="0" xfId="745" applyNumberFormat="1" applyFill="1" applyAlignment="1">
      <alignment horizontal="right" vertical="center"/>
    </xf>
    <xf numFmtId="0" fontId="9" fillId="0" borderId="0" xfId="546" applyFill="1" applyAlignment="1"/>
    <xf numFmtId="0" fontId="9" fillId="0" borderId="0" xfId="546" applyAlignment="1"/>
    <xf numFmtId="0" fontId="2" fillId="0" borderId="0" xfId="546" applyNumberFormat="1" applyFont="1" applyFill="1" applyAlignment="1" applyProtection="1">
      <alignment horizontal="center" vertical="center" wrapText="1"/>
    </xf>
    <xf numFmtId="0" fontId="20" fillId="0" borderId="0" xfId="546" applyFont="1" applyFill="1" applyAlignment="1" applyProtection="1">
      <alignment horizontal="left" vertical="center"/>
    </xf>
    <xf numFmtId="192" fontId="20" fillId="0" borderId="0" xfId="546" applyNumberFormat="1" applyFont="1" applyFill="1" applyAlignment="1" applyProtection="1">
      <alignment horizontal="right"/>
    </xf>
    <xf numFmtId="0" fontId="29" fillId="0" borderId="0" xfId="546" applyFont="1" applyFill="1" applyAlignment="1">
      <alignment vertical="center"/>
    </xf>
    <xf numFmtId="0" fontId="20" fillId="0" borderId="0" xfId="546" applyFont="1" applyFill="1" applyAlignment="1">
      <alignment horizontal="right" vertical="center"/>
    </xf>
    <xf numFmtId="0" fontId="19" fillId="0" borderId="1" xfId="546" applyNumberFormat="1" applyFont="1" applyFill="1" applyBorder="1" applyAlignment="1" applyProtection="1">
      <alignment horizontal="center" vertical="center"/>
    </xf>
    <xf numFmtId="49" fontId="19" fillId="0" borderId="1" xfId="344" applyNumberFormat="1" applyFont="1" applyFill="1" applyBorder="1" applyAlignment="1" applyProtection="1">
      <alignment vertical="center"/>
    </xf>
    <xf numFmtId="190" fontId="19" fillId="0" borderId="1" xfId="722" applyNumberFormat="1" applyFont="1" applyFill="1" applyBorder="1" applyAlignment="1">
      <alignment vertical="center" wrapText="1"/>
    </xf>
    <xf numFmtId="190" fontId="19" fillId="0" borderId="1" xfId="23" applyNumberFormat="1" applyFont="1" applyFill="1" applyBorder="1" applyAlignment="1" applyProtection="1">
      <alignment vertical="center" wrapText="1"/>
    </xf>
    <xf numFmtId="49" fontId="20" fillId="0" borderId="1" xfId="344" applyNumberFormat="1" applyFont="1" applyFill="1" applyBorder="1" applyAlignment="1" applyProtection="1">
      <alignment vertical="center"/>
    </xf>
    <xf numFmtId="190" fontId="20" fillId="0" borderId="1" xfId="722" applyNumberFormat="1" applyFont="1" applyFill="1" applyBorder="1" applyAlignment="1">
      <alignment vertical="center" wrapText="1"/>
    </xf>
    <xf numFmtId="49" fontId="19" fillId="0" borderId="1" xfId="344" applyNumberFormat="1" applyFont="1" applyFill="1" applyBorder="1" applyAlignment="1" applyProtection="1">
      <alignment vertical="center" wrapText="1"/>
    </xf>
    <xf numFmtId="190" fontId="20" fillId="0" borderId="1" xfId="23" applyNumberFormat="1" applyFont="1" applyFill="1" applyBorder="1" applyAlignment="1">
      <alignment vertical="center" wrapText="1"/>
    </xf>
    <xf numFmtId="190" fontId="19" fillId="0" borderId="1" xfId="722" applyNumberFormat="1" applyFont="1" applyFill="1" applyBorder="1" applyAlignment="1">
      <alignment horizontal="right" vertical="center" wrapText="1"/>
    </xf>
    <xf numFmtId="190" fontId="9" fillId="0" borderId="0" xfId="546" applyNumberFormat="1" applyFill="1" applyAlignment="1"/>
    <xf numFmtId="0" fontId="9" fillId="0" borderId="0" xfId="782" applyFill="1" applyAlignment="1"/>
    <xf numFmtId="0" fontId="9" fillId="0" borderId="0" xfId="782" applyAlignment="1"/>
    <xf numFmtId="0" fontId="2" fillId="0" borderId="0" xfId="782" applyNumberFormat="1" applyFont="1" applyFill="1" applyAlignment="1" applyProtection="1">
      <alignment horizontal="center" vertical="center" wrapText="1"/>
    </xf>
    <xf numFmtId="0" fontId="12" fillId="0" borderId="0" xfId="560" applyFont="1" applyAlignment="1" applyProtection="1">
      <alignment horizontal="left" vertical="center"/>
    </xf>
    <xf numFmtId="0" fontId="28" fillId="0" borderId="0" xfId="560" applyFont="1" applyAlignment="1"/>
    <xf numFmtId="200" fontId="28" fillId="0" borderId="0" xfId="560" applyNumberFormat="1" applyFont="1" applyAlignment="1"/>
    <xf numFmtId="187" fontId="30" fillId="0" borderId="0" xfId="560" applyNumberFormat="1" applyFont="1" applyFill="1" applyBorder="1" applyAlignment="1" applyProtection="1">
      <alignment horizontal="right" vertical="center"/>
    </xf>
    <xf numFmtId="179" fontId="19" fillId="0" borderId="1" xfId="1012" applyNumberFormat="1" applyFont="1" applyBorder="1" applyAlignment="1">
      <alignment horizontal="center" vertical="center" wrapText="1"/>
    </xf>
    <xf numFmtId="0" fontId="9" fillId="0" borderId="0" xfId="782" applyAlignment="1">
      <alignment horizontal="center" vertical="center"/>
    </xf>
    <xf numFmtId="0" fontId="18" fillId="0" borderId="0" xfId="1011" applyFont="1" applyAlignment="1">
      <alignment horizontal="center" vertical="center"/>
    </xf>
    <xf numFmtId="49" fontId="19" fillId="0" borderId="1" xfId="801" applyNumberFormat="1" applyFont="1" applyFill="1" applyBorder="1" applyAlignment="1" applyProtection="1">
      <alignment horizontal="left" vertical="center" wrapText="1"/>
    </xf>
    <xf numFmtId="190" fontId="30" fillId="0" borderId="1" xfId="23" applyNumberFormat="1" applyFont="1" applyFill="1" applyBorder="1" applyAlignment="1" applyProtection="1">
      <alignment vertical="center" wrapText="1"/>
    </xf>
    <xf numFmtId="49" fontId="19" fillId="0" borderId="1" xfId="759" applyNumberFormat="1" applyFont="1" applyFill="1" applyBorder="1" applyAlignment="1" applyProtection="1">
      <alignment horizontal="left" vertical="center" wrapText="1"/>
    </xf>
    <xf numFmtId="190" fontId="9" fillId="0" borderId="0" xfId="782" applyNumberFormat="1" applyAlignment="1"/>
    <xf numFmtId="0" fontId="9" fillId="0" borderId="0" xfId="782" applyAlignment="1">
      <alignment vertical="center"/>
    </xf>
    <xf numFmtId="0" fontId="20" fillId="0" borderId="0" xfId="782" applyFont="1" applyFill="1" applyAlignment="1" applyProtection="1">
      <alignment horizontal="left" vertical="center"/>
    </xf>
    <xf numFmtId="4" fontId="20" fillId="0" borderId="0" xfId="782" applyNumberFormat="1" applyFont="1" applyFill="1" applyAlignment="1" applyProtection="1">
      <alignment horizontal="right" vertical="center"/>
    </xf>
    <xf numFmtId="200" fontId="29" fillId="0" borderId="0" xfId="782" applyNumberFormat="1" applyFont="1" applyFill="1" applyAlignment="1">
      <alignment vertical="center"/>
    </xf>
    <xf numFmtId="0" fontId="20" fillId="0" borderId="0" xfId="782" applyFont="1" applyFill="1" applyAlignment="1">
      <alignment horizontal="right" vertical="center"/>
    </xf>
    <xf numFmtId="0" fontId="19" fillId="0" borderId="1" xfId="778" applyNumberFormat="1" applyFont="1" applyFill="1" applyBorder="1" applyAlignment="1" applyProtection="1">
      <alignment horizontal="center" vertical="center"/>
    </xf>
    <xf numFmtId="49" fontId="19" fillId="0" borderId="1" xfId="783" applyNumberFormat="1" applyFont="1" applyFill="1" applyBorder="1" applyAlignment="1" applyProtection="1">
      <alignment vertical="center"/>
    </xf>
    <xf numFmtId="190" fontId="19" fillId="0" borderId="1" xfId="951" applyNumberFormat="1" applyFont="1" applyBorder="1" applyAlignment="1">
      <alignment horizontal="right" vertical="center" wrapText="1"/>
    </xf>
    <xf numFmtId="190" fontId="19" fillId="0" borderId="1" xfId="722" applyNumberFormat="1" applyFont="1" applyBorder="1" applyAlignment="1">
      <alignment horizontal="right" vertical="center" wrapText="1"/>
    </xf>
    <xf numFmtId="49" fontId="20" fillId="0" borderId="1" xfId="783" applyNumberFormat="1" applyFont="1" applyFill="1" applyBorder="1" applyAlignment="1" applyProtection="1">
      <alignment vertical="center"/>
    </xf>
    <xf numFmtId="190" fontId="20" fillId="0" borderId="1" xfId="951" applyNumberFormat="1" applyFont="1" applyBorder="1" applyAlignment="1">
      <alignment horizontal="right" vertical="center" wrapText="1"/>
    </xf>
    <xf numFmtId="190" fontId="20" fillId="0" borderId="1" xfId="722" applyNumberFormat="1" applyFont="1" applyBorder="1" applyAlignment="1">
      <alignment horizontal="right" vertical="center" wrapText="1"/>
    </xf>
    <xf numFmtId="190" fontId="20" fillId="0" borderId="1" xfId="722" applyNumberFormat="1" applyFont="1" applyFill="1" applyBorder="1" applyAlignment="1">
      <alignment horizontal="right" vertical="center" wrapText="1"/>
    </xf>
    <xf numFmtId="190" fontId="19" fillId="0" borderId="1" xfId="951" applyNumberFormat="1" applyFont="1" applyFill="1" applyBorder="1" applyAlignment="1">
      <alignment horizontal="right" vertical="center" wrapText="1"/>
    </xf>
    <xf numFmtId="190" fontId="20" fillId="0" borderId="1" xfId="951" applyNumberFormat="1" applyFont="1" applyFill="1" applyBorder="1" applyAlignment="1">
      <alignment horizontal="right" vertical="center" wrapText="1"/>
    </xf>
    <xf numFmtId="49" fontId="19" fillId="0" borderId="1" xfId="759" applyNumberFormat="1" applyFont="1" applyFill="1" applyBorder="1" applyAlignment="1" applyProtection="1">
      <alignment vertical="center"/>
    </xf>
    <xf numFmtId="0" fontId="9" fillId="0" borderId="0" xfId="1012">
      <alignment vertical="center"/>
    </xf>
    <xf numFmtId="0" fontId="7" fillId="0" borderId="0" xfId="1012" applyFont="1" applyAlignment="1">
      <alignment horizontal="center" vertical="center" wrapText="1"/>
    </xf>
    <xf numFmtId="0" fontId="9" fillId="0" borderId="0" xfId="1012" applyFill="1" applyBorder="1" applyAlignment="1">
      <alignment vertical="center"/>
    </xf>
    <xf numFmtId="0" fontId="9" fillId="0" borderId="0" xfId="1012" applyFill="1">
      <alignment vertical="center"/>
    </xf>
    <xf numFmtId="0" fontId="1" fillId="0" borderId="0" xfId="0" applyFont="1" applyFill="1" applyAlignment="1">
      <alignment vertical="center"/>
    </xf>
    <xf numFmtId="0" fontId="31" fillId="0" borderId="0" xfId="834" applyFont="1" applyAlignment="1">
      <alignment horizontal="center" vertical="center" shrinkToFit="1"/>
    </xf>
    <xf numFmtId="0" fontId="10" fillId="0" borderId="0" xfId="834" applyFont="1" applyAlignment="1">
      <alignment horizontal="center" vertical="center" shrinkToFit="1"/>
    </xf>
    <xf numFmtId="0" fontId="12" fillId="0" borderId="0" xfId="834" applyFont="1" applyBorder="1" applyAlignment="1">
      <alignment horizontal="left" vertical="center" wrapText="1"/>
    </xf>
    <xf numFmtId="0" fontId="12" fillId="0" borderId="0" xfId="0" applyFont="1" applyFill="1" applyAlignment="1">
      <alignment horizontal="right"/>
    </xf>
    <xf numFmtId="0" fontId="19" fillId="0" borderId="1" xfId="1015" applyFont="1" applyBorder="1" applyAlignment="1">
      <alignment horizontal="center" vertical="center"/>
    </xf>
    <xf numFmtId="49" fontId="19" fillId="0" borderId="1" xfId="0" applyNumberFormat="1" applyFont="1" applyFill="1" applyBorder="1" applyAlignment="1" applyProtection="1">
      <alignment vertical="center" wrapText="1"/>
    </xf>
    <xf numFmtId="190" fontId="20" fillId="0" borderId="1" xfId="23" applyNumberFormat="1" applyFont="1" applyBorder="1" applyAlignment="1">
      <alignment horizontal="right" vertical="center" wrapText="1"/>
    </xf>
    <xf numFmtId="0" fontId="20" fillId="0" borderId="1" xfId="510"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32" fillId="0" borderId="1" xfId="1012" applyFont="1" applyFill="1" applyBorder="1">
      <alignment vertical="center"/>
    </xf>
    <xf numFmtId="0" fontId="12" fillId="0" borderId="0" xfId="0" applyFont="1" applyFill="1" applyBorder="1" applyAlignment="1">
      <alignment horizontal="left" vertical="center" wrapText="1"/>
    </xf>
    <xf numFmtId="0" fontId="33" fillId="0" borderId="1" xfId="0" applyFont="1" applyFill="1" applyBorder="1" applyAlignment="1">
      <alignment horizontal="center" vertical="center"/>
    </xf>
    <xf numFmtId="190" fontId="33" fillId="0" borderId="1" xfId="23" applyNumberFormat="1" applyFont="1" applyBorder="1" applyAlignment="1">
      <alignment horizontal="right" vertical="center" wrapText="1"/>
    </xf>
    <xf numFmtId="0" fontId="10" fillId="0" borderId="0" xfId="833" applyFont="1" applyFill="1" applyAlignment="1">
      <alignment horizontal="center" vertical="center" shrinkToFit="1"/>
    </xf>
    <xf numFmtId="0" fontId="12" fillId="0" borderId="0" xfId="833" applyFont="1" applyFill="1" applyAlignment="1">
      <alignment horizontal="left" vertical="center" wrapText="1"/>
    </xf>
    <xf numFmtId="179" fontId="20" fillId="0" borderId="0" xfId="1013" applyNumberFormat="1" applyFont="1" applyFill="1" applyBorder="1" applyAlignment="1">
      <alignment horizontal="right" vertical="center"/>
    </xf>
    <xf numFmtId="0" fontId="19" fillId="0" borderId="1" xfId="1013" applyFont="1" applyFill="1" applyBorder="1" applyAlignment="1">
      <alignment horizontal="center" vertical="center"/>
    </xf>
    <xf numFmtId="190" fontId="19" fillId="0" borderId="1" xfId="1012" applyNumberFormat="1" applyFont="1" applyFill="1" applyBorder="1" applyAlignment="1">
      <alignment horizontal="right" vertical="center" wrapText="1"/>
    </xf>
    <xf numFmtId="190" fontId="20" fillId="0" borderId="1" xfId="1012" applyNumberFormat="1" applyFont="1" applyFill="1" applyBorder="1" applyAlignment="1">
      <alignment horizontal="right" vertical="center" wrapText="1"/>
    </xf>
    <xf numFmtId="49" fontId="20" fillId="0" borderId="1" xfId="0" applyNumberFormat="1" applyFont="1" applyFill="1" applyBorder="1" applyAlignment="1" applyProtection="1">
      <alignment vertical="center" wrapText="1"/>
    </xf>
    <xf numFmtId="0" fontId="19" fillId="0" borderId="1" xfId="1012" applyFont="1" applyFill="1" applyBorder="1" applyAlignment="1">
      <alignment horizontal="distributed" vertical="center" wrapText="1"/>
    </xf>
    <xf numFmtId="0" fontId="19" fillId="0" borderId="1" xfId="510" applyNumberFormat="1" applyFont="1" applyFill="1" applyBorder="1" applyAlignment="1">
      <alignment horizontal="left" vertical="center" wrapText="1"/>
    </xf>
    <xf numFmtId="0" fontId="20" fillId="0" borderId="1" xfId="510" applyNumberFormat="1" applyFont="1" applyFill="1" applyBorder="1" applyAlignment="1">
      <alignment horizontal="left" vertical="center" wrapText="1" indent="1"/>
    </xf>
    <xf numFmtId="190" fontId="12" fillId="0" borderId="1" xfId="0" applyNumberFormat="1" applyFont="1" applyFill="1" applyBorder="1" applyAlignment="1">
      <alignment horizontal="right" vertical="center" wrapText="1"/>
    </xf>
    <xf numFmtId="0" fontId="19" fillId="0" borderId="1" xfId="1012" applyFont="1" applyFill="1" applyBorder="1" applyAlignment="1">
      <alignment horizontal="left" vertical="center" wrapText="1"/>
    </xf>
    <xf numFmtId="190" fontId="11" fillId="0" borderId="1" xfId="0" applyNumberFormat="1" applyFont="1" applyFill="1" applyBorder="1" applyAlignment="1">
      <alignment horizontal="right" vertical="center" wrapText="1"/>
    </xf>
    <xf numFmtId="41" fontId="0" fillId="0" borderId="0" xfId="0" applyNumberFormat="1" applyAlignment="1"/>
    <xf numFmtId="190" fontId="0" fillId="0" borderId="0" xfId="0" applyNumberFormat="1" applyAlignment="1"/>
    <xf numFmtId="0" fontId="9" fillId="0" borderId="0" xfId="510" applyFill="1" applyAlignment="1"/>
    <xf numFmtId="0" fontId="34" fillId="0" borderId="0" xfId="510" applyFont="1" applyFill="1" applyAlignment="1"/>
    <xf numFmtId="0" fontId="35" fillId="0" borderId="0" xfId="833" applyFont="1" applyFill="1" applyAlignment="1">
      <alignment horizontal="center" vertical="center" shrinkToFit="1"/>
    </xf>
    <xf numFmtId="0" fontId="36" fillId="0" borderId="0" xfId="833" applyFont="1" applyFill="1" applyAlignment="1">
      <alignment horizontal="left" vertical="center" wrapText="1"/>
    </xf>
    <xf numFmtId="0" fontId="20" fillId="0" borderId="0" xfId="510" applyFont="1" applyFill="1" applyAlignment="1">
      <alignment horizontal="right" vertical="center"/>
    </xf>
    <xf numFmtId="0" fontId="19" fillId="0" borderId="1" xfId="510" applyFont="1" applyFill="1" applyBorder="1" applyAlignment="1">
      <alignment horizontal="center" vertical="center" wrapText="1"/>
    </xf>
    <xf numFmtId="0" fontId="30" fillId="0" borderId="1" xfId="0" applyFont="1" applyFill="1" applyBorder="1" applyAlignment="1" applyProtection="1">
      <alignment horizontal="right" vertical="center"/>
      <protection locked="0"/>
    </xf>
    <xf numFmtId="177" fontId="11" fillId="0" borderId="1" xfId="833" applyNumberFormat="1" applyFont="1" applyFill="1" applyBorder="1" applyAlignment="1">
      <alignment horizontal="right" vertical="center" wrapText="1"/>
    </xf>
    <xf numFmtId="177" fontId="12" fillId="0" borderId="1" xfId="0" applyNumberFormat="1" applyFont="1" applyFill="1" applyBorder="1" applyAlignment="1">
      <alignment horizontal="right" vertical="center" wrapText="1"/>
    </xf>
    <xf numFmtId="0" fontId="30" fillId="0" borderId="1" xfId="0" applyNumberFormat="1" applyFont="1" applyFill="1" applyBorder="1" applyAlignment="1" applyProtection="1">
      <alignment horizontal="right" vertical="center"/>
    </xf>
    <xf numFmtId="177" fontId="12" fillId="0" borderId="1" xfId="833" applyNumberFormat="1" applyFont="1" applyFill="1" applyBorder="1" applyAlignment="1">
      <alignment horizontal="right" vertical="center" wrapText="1"/>
    </xf>
    <xf numFmtId="3" fontId="30" fillId="0" borderId="1" xfId="0" applyNumberFormat="1" applyFont="1" applyFill="1" applyBorder="1" applyAlignment="1" applyProtection="1">
      <alignment horizontal="right" vertical="center" wrapText="1"/>
      <protection locked="0"/>
    </xf>
    <xf numFmtId="4" fontId="37" fillId="0" borderId="1" xfId="1333" applyNumberFormat="1" applyFont="1" applyFill="1" applyBorder="1" applyAlignment="1" applyProtection="1">
      <alignment horizontal="right" vertical="center"/>
    </xf>
    <xf numFmtId="4" fontId="38" fillId="0" borderId="1" xfId="1333" applyNumberFormat="1" applyFont="1" applyFill="1" applyBorder="1" applyAlignment="1" applyProtection="1">
      <alignment horizontal="right" vertical="center"/>
    </xf>
    <xf numFmtId="190" fontId="19" fillId="0" borderId="1" xfId="833" applyNumberFormat="1" applyFont="1" applyFill="1" applyBorder="1" applyAlignment="1">
      <alignment horizontal="right" vertical="center" wrapText="1"/>
    </xf>
    <xf numFmtId="190" fontId="20" fillId="0" borderId="1" xfId="833" applyNumberFormat="1" applyFont="1" applyFill="1" applyBorder="1" applyAlignment="1">
      <alignment horizontal="right" vertical="center" wrapText="1"/>
    </xf>
    <xf numFmtId="177" fontId="11" fillId="0" borderId="1" xfId="0" applyNumberFormat="1" applyFont="1" applyFill="1" applyBorder="1" applyAlignment="1">
      <alignment horizontal="right" vertical="center" wrapText="1"/>
    </xf>
    <xf numFmtId="190" fontId="20" fillId="0" borderId="1" xfId="1213" applyNumberFormat="1" applyFont="1" applyFill="1" applyBorder="1" applyAlignment="1">
      <alignment horizontal="right" vertical="center" wrapText="1"/>
    </xf>
    <xf numFmtId="190" fontId="19" fillId="0" borderId="1" xfId="1213" applyNumberFormat="1" applyFont="1" applyFill="1" applyBorder="1" applyAlignment="1">
      <alignment horizontal="right" vertical="center" wrapText="1"/>
    </xf>
    <xf numFmtId="0" fontId="11" fillId="0" borderId="1" xfId="0" applyFont="1" applyFill="1" applyBorder="1" applyAlignment="1">
      <alignment horizontal="distributed" vertical="center" wrapText="1"/>
    </xf>
    <xf numFmtId="49" fontId="20" fillId="0" borderId="1" xfId="0" applyNumberFormat="1" applyFont="1" applyFill="1" applyBorder="1" applyAlignment="1" applyProtection="1">
      <alignment horizontal="left" vertical="center" wrapText="1"/>
    </xf>
    <xf numFmtId="190" fontId="20" fillId="0" borderId="1" xfId="0" applyNumberFormat="1" applyFont="1" applyFill="1" applyBorder="1" applyAlignment="1">
      <alignment horizontal="right" vertical="center" wrapText="1"/>
    </xf>
    <xf numFmtId="41" fontId="9" fillId="0" borderId="0" xfId="510" applyNumberFormat="1" applyFill="1" applyAlignment="1"/>
    <xf numFmtId="190" fontId="9" fillId="0" borderId="0" xfId="510" applyNumberFormat="1" applyFill="1" applyAlignment="1"/>
    <xf numFmtId="0" fontId="20" fillId="0" borderId="0" xfId="510" applyFont="1" applyFill="1" applyAlignment="1"/>
    <xf numFmtId="0" fontId="19" fillId="0" borderId="1" xfId="1013" applyFont="1" applyFill="1" applyBorder="1" applyAlignment="1">
      <alignment horizontal="distributed" vertical="center" wrapText="1" indent="3"/>
    </xf>
    <xf numFmtId="3" fontId="11" fillId="0" borderId="1" xfId="0" applyNumberFormat="1" applyFont="1" applyFill="1" applyBorder="1" applyAlignment="1" applyProtection="1">
      <alignment horizontal="right" vertical="center"/>
    </xf>
    <xf numFmtId="41" fontId="11" fillId="0" borderId="1" xfId="0" applyNumberFormat="1" applyFont="1" applyFill="1" applyBorder="1" applyAlignment="1">
      <alignment horizontal="right" vertical="center" wrapText="1"/>
    </xf>
    <xf numFmtId="41" fontId="20" fillId="0" borderId="1" xfId="1012" applyNumberFormat="1" applyFont="1" applyFill="1" applyBorder="1" applyAlignment="1">
      <alignment horizontal="right" vertical="center" wrapText="1"/>
    </xf>
    <xf numFmtId="3" fontId="12" fillId="0" borderId="1" xfId="0" applyNumberFormat="1" applyFont="1" applyFill="1" applyBorder="1" applyAlignment="1" applyProtection="1">
      <alignment horizontal="right" vertical="center"/>
    </xf>
    <xf numFmtId="41" fontId="19" fillId="0" borderId="1" xfId="1012" applyNumberFormat="1" applyFont="1" applyFill="1" applyBorder="1" applyAlignment="1">
      <alignment horizontal="right" vertical="center" wrapText="1"/>
    </xf>
    <xf numFmtId="0" fontId="20" fillId="0" borderId="1" xfId="738" applyNumberFormat="1" applyFont="1" applyFill="1" applyBorder="1" applyAlignment="1">
      <alignment horizontal="left" vertical="center" wrapText="1"/>
    </xf>
    <xf numFmtId="0" fontId="19" fillId="0" borderId="1" xfId="1013" applyFont="1" applyFill="1" applyBorder="1" applyAlignment="1">
      <alignment horizontal="left" vertical="center" wrapText="1"/>
    </xf>
    <xf numFmtId="0" fontId="20" fillId="0" borderId="1" xfId="738" applyNumberFormat="1" applyFont="1" applyFill="1" applyBorder="1" applyAlignment="1">
      <alignment horizontal="left" vertical="center" wrapText="1" indent="2"/>
    </xf>
    <xf numFmtId="0" fontId="20" fillId="0" borderId="1" xfId="738" applyNumberFormat="1" applyFont="1" applyFill="1" applyBorder="1" applyAlignment="1">
      <alignment horizontal="left" vertical="center" wrapText="1" indent="1"/>
    </xf>
    <xf numFmtId="0" fontId="19" fillId="0" borderId="1" xfId="738" applyNumberFormat="1" applyFont="1" applyFill="1" applyBorder="1" applyAlignment="1">
      <alignment horizontal="left" vertical="center" wrapText="1"/>
    </xf>
    <xf numFmtId="187" fontId="20" fillId="0" borderId="0" xfId="745" applyNumberFormat="1" applyFont="1" applyFill="1" applyBorder="1" applyAlignment="1" applyProtection="1">
      <alignment horizontal="left" vertical="center"/>
    </xf>
    <xf numFmtId="0" fontId="20" fillId="0" borderId="0" xfId="510" applyFont="1" applyFill="1" applyBorder="1" applyAlignment="1">
      <alignment vertical="center"/>
    </xf>
    <xf numFmtId="0" fontId="20" fillId="0" borderId="0" xfId="510" applyFont="1" applyFill="1" applyAlignment="1">
      <alignment vertical="center"/>
    </xf>
    <xf numFmtId="187" fontId="28" fillId="0" borderId="0" xfId="745" applyNumberFormat="1" applyFont="1" applyFill="1" applyBorder="1" applyAlignment="1" applyProtection="1">
      <alignment horizontal="right" vertical="center"/>
    </xf>
    <xf numFmtId="41" fontId="19" fillId="0" borderId="1" xfId="1213" applyNumberFormat="1" applyFont="1" applyFill="1" applyBorder="1" applyAlignment="1">
      <alignment horizontal="right" vertical="center" wrapText="1"/>
    </xf>
    <xf numFmtId="41" fontId="20" fillId="0" borderId="1" xfId="1213" applyNumberFormat="1" applyFont="1" applyFill="1" applyBorder="1" applyAlignment="1">
      <alignment horizontal="right" vertical="center" wrapText="1"/>
    </xf>
    <xf numFmtId="41" fontId="39" fillId="0" borderId="1" xfId="0" applyNumberFormat="1" applyFont="1" applyFill="1" applyBorder="1" applyAlignment="1">
      <alignment horizontal="right" vertical="center" wrapText="1"/>
    </xf>
    <xf numFmtId="41" fontId="30" fillId="0" borderId="1" xfId="0" applyNumberFormat="1" applyFont="1" applyFill="1" applyBorder="1" applyAlignment="1">
      <alignment horizontal="right" vertical="center" wrapText="1"/>
    </xf>
    <xf numFmtId="41" fontId="20" fillId="0" borderId="1" xfId="0" applyNumberFormat="1" applyFont="1" applyFill="1" applyBorder="1" applyAlignment="1" applyProtection="1">
      <alignment horizontal="right" vertical="center" wrapText="1"/>
    </xf>
    <xf numFmtId="41" fontId="12" fillId="0" borderId="1" xfId="0" applyNumberFormat="1" applyFont="1" applyFill="1" applyBorder="1" applyAlignment="1">
      <alignment horizontal="right" vertical="center" wrapText="1"/>
    </xf>
    <xf numFmtId="41" fontId="20" fillId="0" borderId="1" xfId="833" applyNumberFormat="1" applyFont="1" applyFill="1" applyBorder="1" applyAlignment="1">
      <alignment horizontal="right" vertical="center" wrapText="1"/>
    </xf>
    <xf numFmtId="41" fontId="19" fillId="0" borderId="1" xfId="0" applyNumberFormat="1" applyFont="1" applyFill="1" applyBorder="1" applyAlignment="1" applyProtection="1">
      <alignment horizontal="right" vertical="center" wrapText="1"/>
    </xf>
    <xf numFmtId="41" fontId="19" fillId="0" borderId="1" xfId="833" applyNumberFormat="1" applyFont="1" applyFill="1" applyBorder="1" applyAlignment="1">
      <alignment horizontal="right" vertical="center" wrapText="1"/>
    </xf>
    <xf numFmtId="0" fontId="11" fillId="0" borderId="1" xfId="0" applyFont="1" applyBorder="1" applyAlignment="1">
      <alignment horizontal="distributed" vertical="center" wrapText="1"/>
    </xf>
    <xf numFmtId="0" fontId="40" fillId="0" borderId="0" xfId="0" applyFont="1" applyAlignment="1"/>
    <xf numFmtId="0" fontId="0" fillId="0" borderId="0" xfId="0" applyFill="1" applyAlignment="1"/>
    <xf numFmtId="0" fontId="10" fillId="0" borderId="0" xfId="759" applyFont="1" applyFill="1" applyAlignment="1">
      <alignment horizontal="center" vertical="center"/>
    </xf>
    <xf numFmtId="0" fontId="40" fillId="0" borderId="0" xfId="0" applyFont="1" applyFill="1" applyAlignment="1"/>
    <xf numFmtId="0" fontId="12" fillId="0" borderId="0" xfId="759" applyFont="1" applyFill="1" applyAlignment="1">
      <alignment horizontal="left" vertical="center"/>
    </xf>
    <xf numFmtId="0" fontId="12" fillId="0" borderId="0" xfId="0" applyFont="1" applyFill="1" applyAlignment="1">
      <alignment vertical="center"/>
    </xf>
    <xf numFmtId="0" fontId="12" fillId="0" borderId="0" xfId="759" applyFont="1" applyFill="1" applyAlignment="1">
      <alignment horizontal="right" vertical="center"/>
    </xf>
    <xf numFmtId="190" fontId="9" fillId="0" borderId="0" xfId="510" applyNumberFormat="1" applyFont="1" applyFill="1" applyAlignment="1">
      <alignment horizontal="center" vertical="center" wrapText="1"/>
    </xf>
    <xf numFmtId="190" fontId="33" fillId="0" borderId="1" xfId="0" applyNumberFormat="1" applyFont="1" applyFill="1" applyBorder="1" applyAlignment="1">
      <alignment vertical="center" wrapText="1"/>
    </xf>
    <xf numFmtId="177" fontId="33" fillId="0" borderId="1" xfId="32" applyNumberFormat="1" applyFont="1" applyFill="1" applyBorder="1" applyAlignment="1">
      <alignment vertical="center" wrapText="1"/>
    </xf>
    <xf numFmtId="0" fontId="18" fillId="0" borderId="0" xfId="1011" applyFont="1" applyFill="1" applyAlignment="1">
      <alignment horizontal="center" vertical="center"/>
    </xf>
    <xf numFmtId="0" fontId="20" fillId="0" borderId="1" xfId="0" applyFont="1" applyBorder="1" applyAlignment="1">
      <alignment horizontal="left" vertical="center" wrapText="1"/>
    </xf>
    <xf numFmtId="190" fontId="20" fillId="0" borderId="1" xfId="0" applyNumberFormat="1" applyFont="1" applyFill="1" applyBorder="1" applyAlignment="1">
      <alignment vertical="center" wrapText="1"/>
    </xf>
    <xf numFmtId="177" fontId="20" fillId="0" borderId="1" xfId="32" applyNumberFormat="1" applyFont="1" applyFill="1" applyBorder="1" applyAlignment="1">
      <alignment vertical="center" wrapText="1"/>
    </xf>
    <xf numFmtId="0" fontId="18" fillId="3" borderId="0" xfId="1011" applyFont="1" applyFill="1" applyAlignment="1">
      <alignment horizontal="center" vertical="center"/>
    </xf>
    <xf numFmtId="0" fontId="12" fillId="0"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1" fillId="0" borderId="1" xfId="0" applyFont="1" applyFill="1" applyBorder="1" applyAlignment="1">
      <alignment horizontal="center" vertical="center" wrapText="1"/>
    </xf>
    <xf numFmtId="190" fontId="19" fillId="0" borderId="1" xfId="0" applyNumberFormat="1" applyFont="1" applyFill="1" applyBorder="1" applyAlignment="1">
      <alignment vertical="center" wrapText="1"/>
    </xf>
    <xf numFmtId="177" fontId="19" fillId="0" borderId="1" xfId="32" applyNumberFormat="1" applyFont="1" applyFill="1" applyBorder="1" applyAlignment="1">
      <alignment vertical="center" wrapText="1"/>
    </xf>
    <xf numFmtId="0" fontId="9" fillId="0" borderId="0" xfId="1012" applyFill="1" applyProtection="1">
      <alignment vertical="center"/>
    </xf>
    <xf numFmtId="0" fontId="18" fillId="0" borderId="0" xfId="1012" applyFont="1" applyFill="1" applyProtection="1">
      <alignment vertical="center"/>
    </xf>
    <xf numFmtId="0" fontId="32" fillId="0" borderId="0" xfId="1012" applyFont="1" applyFill="1" applyAlignment="1" applyProtection="1">
      <alignment horizontal="center" vertical="center"/>
    </xf>
    <xf numFmtId="0" fontId="32" fillId="0" borderId="0" xfId="1012" applyFont="1" applyFill="1" applyProtection="1">
      <alignment vertical="center"/>
    </xf>
    <xf numFmtId="179" fontId="9" fillId="0" borderId="0" xfId="1012" applyNumberFormat="1" applyFill="1" applyProtection="1">
      <alignment vertical="center"/>
    </xf>
    <xf numFmtId="0" fontId="41" fillId="0" borderId="0" xfId="0" applyFont="1" applyFill="1" applyAlignment="1">
      <alignment horizontal="center" vertical="center"/>
    </xf>
    <xf numFmtId="0" fontId="20" fillId="0" borderId="0" xfId="1012" applyFont="1" applyFill="1" applyProtection="1">
      <alignment vertical="center"/>
    </xf>
    <xf numFmtId="179" fontId="20" fillId="0" borderId="0" xfId="1012" applyNumberFormat="1" applyFont="1" applyFill="1" applyBorder="1" applyAlignment="1" applyProtection="1">
      <alignment horizontal="right" vertical="center"/>
    </xf>
    <xf numFmtId="179" fontId="19" fillId="0" borderId="2" xfId="1012" applyNumberFormat="1" applyFont="1" applyFill="1" applyBorder="1" applyAlignment="1" applyProtection="1">
      <alignment horizontal="center" vertical="center" wrapText="1"/>
    </xf>
    <xf numFmtId="0" fontId="19" fillId="0" borderId="1" xfId="1012" applyFont="1" applyFill="1" applyBorder="1" applyAlignment="1" applyProtection="1">
      <alignment horizontal="distributed" vertical="center" wrapText="1" indent="3"/>
    </xf>
    <xf numFmtId="179" fontId="19" fillId="0" borderId="1" xfId="1012" applyNumberFormat="1" applyFont="1" applyFill="1" applyBorder="1" applyAlignment="1" applyProtection="1">
      <alignment horizontal="center" vertical="center" wrapText="1"/>
    </xf>
    <xf numFmtId="0" fontId="11" fillId="0" borderId="8" xfId="0" applyFont="1" applyFill="1" applyBorder="1" applyAlignment="1" applyProtection="1">
      <alignment horizontal="left" vertical="center"/>
    </xf>
    <xf numFmtId="49" fontId="11" fillId="0" borderId="1" xfId="0" applyNumberFormat="1" applyFont="1" applyFill="1" applyBorder="1" applyAlignment="1" applyProtection="1">
      <alignment horizontal="left" vertical="center" wrapText="1"/>
    </xf>
    <xf numFmtId="177" fontId="19" fillId="0" borderId="1" xfId="32" applyNumberFormat="1" applyFont="1" applyFill="1" applyBorder="1" applyAlignment="1" applyProtection="1">
      <alignment horizontal="right" vertical="center" wrapText="1" shrinkToFit="1"/>
    </xf>
    <xf numFmtId="49" fontId="12" fillId="0" borderId="1" xfId="0" applyNumberFormat="1" applyFont="1" applyFill="1" applyBorder="1" applyAlignment="1" applyProtection="1">
      <alignment horizontal="left" vertical="center" wrapText="1"/>
    </xf>
    <xf numFmtId="0" fontId="12" fillId="0" borderId="8" xfId="0" applyFont="1" applyFill="1" applyBorder="1" applyAlignment="1" applyProtection="1">
      <alignment horizontal="left" vertical="center"/>
    </xf>
    <xf numFmtId="177" fontId="20" fillId="0" borderId="1" xfId="32" applyNumberFormat="1" applyFont="1" applyFill="1" applyBorder="1" applyAlignment="1" applyProtection="1">
      <alignment horizontal="right" vertical="center" wrapText="1" shrinkToFit="1"/>
    </xf>
    <xf numFmtId="49" fontId="20" fillId="0" borderId="1" xfId="0" applyNumberFormat="1" applyFont="1" applyFill="1" applyBorder="1" applyAlignment="1" applyProtection="1">
      <alignment horizontal="left" vertical="center" wrapText="1" indent="4"/>
    </xf>
    <xf numFmtId="3" fontId="12" fillId="0" borderId="1" xfId="0" applyNumberFormat="1" applyFont="1" applyFill="1" applyBorder="1" applyAlignment="1" applyProtection="1">
      <alignment horizontal="right" vertical="center"/>
      <protection locked="0"/>
    </xf>
    <xf numFmtId="49" fontId="11" fillId="0" borderId="8" xfId="0" applyNumberFormat="1" applyFont="1" applyFill="1" applyBorder="1" applyAlignment="1" applyProtection="1">
      <alignment horizontal="left" vertical="center" wrapText="1"/>
    </xf>
    <xf numFmtId="49" fontId="12" fillId="0" borderId="8" xfId="0" applyNumberFormat="1" applyFont="1" applyFill="1" applyBorder="1" applyAlignment="1" applyProtection="1">
      <alignment horizontal="left" vertical="center" wrapText="1"/>
    </xf>
    <xf numFmtId="49" fontId="42" fillId="0" borderId="8" xfId="0" applyNumberFormat="1" applyFont="1" applyFill="1" applyBorder="1" applyAlignment="1" applyProtection="1">
      <alignment horizontal="distributed" vertical="center"/>
    </xf>
    <xf numFmtId="49" fontId="42" fillId="0" borderId="1" xfId="0" applyNumberFormat="1" applyFont="1" applyFill="1" applyBorder="1" applyAlignment="1" applyProtection="1">
      <alignment horizontal="distributed" vertical="center" wrapText="1"/>
    </xf>
    <xf numFmtId="49" fontId="19" fillId="0" borderId="2" xfId="1012" applyNumberFormat="1" applyFont="1" applyFill="1" applyBorder="1" applyAlignment="1" applyProtection="1">
      <alignment horizontal="left" vertical="center"/>
    </xf>
    <xf numFmtId="0" fontId="19" fillId="0" borderId="1" xfId="1012" applyFont="1" applyFill="1" applyBorder="1" applyAlignment="1" applyProtection="1">
      <alignment horizontal="left" vertical="center" wrapText="1"/>
    </xf>
    <xf numFmtId="49" fontId="20" fillId="4" borderId="2" xfId="1012" applyNumberFormat="1" applyFont="1" applyFill="1" applyBorder="1" applyAlignment="1" applyProtection="1">
      <alignment horizontal="left" vertical="center"/>
    </xf>
    <xf numFmtId="0" fontId="20" fillId="0" borderId="1" xfId="1012" applyFont="1" applyFill="1" applyBorder="1" applyAlignment="1" applyProtection="1">
      <alignment horizontal="left" vertical="center" wrapText="1"/>
    </xf>
    <xf numFmtId="49" fontId="20" fillId="0" borderId="2" xfId="1012" applyNumberFormat="1" applyFont="1" applyFill="1" applyBorder="1" applyAlignment="1" applyProtection="1">
      <alignment horizontal="left" vertical="center"/>
    </xf>
    <xf numFmtId="0" fontId="20" fillId="0" borderId="1" xfId="1011" applyFont="1" applyFill="1" applyBorder="1" applyAlignment="1" applyProtection="1">
      <alignment horizontal="left" vertical="center" wrapText="1"/>
    </xf>
    <xf numFmtId="0" fontId="19" fillId="0" borderId="1" xfId="1011" applyFont="1" applyFill="1" applyBorder="1" applyAlignment="1" applyProtection="1">
      <alignment horizontal="left" vertical="center" wrapText="1"/>
    </xf>
    <xf numFmtId="49" fontId="19" fillId="0" borderId="2" xfId="1012" applyNumberFormat="1" applyFont="1" applyFill="1" applyBorder="1" applyAlignment="1" applyProtection="1">
      <alignment horizontal="distributed" vertical="center" indent="1"/>
    </xf>
    <xf numFmtId="0" fontId="19" fillId="0" borderId="1" xfId="1012" applyFont="1" applyFill="1" applyBorder="1" applyAlignment="1" applyProtection="1">
      <alignment horizontal="distributed" vertical="center" wrapText="1" indent="1"/>
    </xf>
    <xf numFmtId="190" fontId="9" fillId="0" borderId="0" xfId="1012" applyNumberFormat="1" applyFill="1" applyProtection="1">
      <alignment vertical="center"/>
    </xf>
    <xf numFmtId="0" fontId="18" fillId="0" borderId="0" xfId="1012" applyFont="1" applyFill="1">
      <alignment vertical="center"/>
    </xf>
    <xf numFmtId="0" fontId="32" fillId="0" borderId="0" xfId="1012" applyFont="1" applyFill="1" applyAlignment="1">
      <alignment horizontal="center" vertical="center"/>
    </xf>
    <xf numFmtId="179" fontId="9" fillId="0" borderId="0" xfId="1012" applyNumberFormat="1" applyFill="1">
      <alignment vertical="center"/>
    </xf>
    <xf numFmtId="0" fontId="20" fillId="0" borderId="0" xfId="1012" applyFont="1" applyFill="1">
      <alignment vertical="center"/>
    </xf>
    <xf numFmtId="0" fontId="43" fillId="0" borderId="0" xfId="1012" applyFont="1" applyFill="1">
      <alignment vertical="center"/>
    </xf>
    <xf numFmtId="179" fontId="20" fillId="0" borderId="0" xfId="1012" applyNumberFormat="1" applyFont="1" applyFill="1" applyAlignment="1">
      <alignment horizontal="right" vertical="center"/>
    </xf>
    <xf numFmtId="179" fontId="19" fillId="0" borderId="2" xfId="1012" applyNumberFormat="1" applyFont="1" applyFill="1" applyBorder="1" applyAlignment="1">
      <alignment horizontal="center" vertical="center" wrapText="1"/>
    </xf>
    <xf numFmtId="0" fontId="19" fillId="0" borderId="1" xfId="1012" applyFont="1" applyFill="1" applyBorder="1" applyAlignment="1">
      <alignment horizontal="distributed" vertical="center" wrapText="1" indent="3"/>
    </xf>
    <xf numFmtId="3" fontId="11" fillId="0" borderId="1" xfId="0" applyNumberFormat="1" applyFont="1" applyFill="1" applyBorder="1" applyAlignment="1" applyProtection="1">
      <alignment horizontal="right" vertical="center"/>
      <protection locked="0"/>
    </xf>
    <xf numFmtId="177" fontId="19" fillId="0" borderId="1" xfId="32" applyNumberFormat="1" applyFont="1" applyFill="1" applyBorder="1" applyAlignment="1" applyProtection="1">
      <alignment horizontal="right" vertical="center" wrapText="1" shrinkToFit="1"/>
      <protection locked="0"/>
    </xf>
    <xf numFmtId="177" fontId="20" fillId="0" borderId="1" xfId="32" applyNumberFormat="1" applyFont="1" applyFill="1" applyBorder="1" applyAlignment="1" applyProtection="1">
      <alignment horizontal="right" vertical="center" wrapText="1" shrinkToFit="1"/>
      <protection locked="0"/>
    </xf>
    <xf numFmtId="0" fontId="20" fillId="0" borderId="8" xfId="0" applyFont="1" applyFill="1" applyBorder="1" applyAlignment="1" applyProtection="1">
      <alignment vertical="center"/>
    </xf>
    <xf numFmtId="0" fontId="19" fillId="0" borderId="2" xfId="1012" applyFont="1" applyFill="1" applyBorder="1" applyAlignment="1">
      <alignment horizontal="left" vertical="center"/>
    </xf>
    <xf numFmtId="0" fontId="19" fillId="0" borderId="1" xfId="1011" applyFont="1" applyFill="1" applyBorder="1" applyAlignment="1">
      <alignment horizontal="left" vertical="center"/>
    </xf>
    <xf numFmtId="176" fontId="19" fillId="0" borderId="1" xfId="23" applyNumberFormat="1" applyFont="1" applyFill="1" applyBorder="1" applyAlignment="1">
      <alignment horizontal="right" vertical="center" wrapText="1"/>
    </xf>
    <xf numFmtId="0" fontId="20" fillId="0" borderId="2" xfId="1012" applyFont="1" applyFill="1" applyBorder="1" applyAlignment="1">
      <alignment horizontal="left" vertical="center"/>
    </xf>
    <xf numFmtId="0" fontId="20" fillId="0" borderId="1" xfId="1012" applyFont="1" applyFill="1" applyBorder="1" applyAlignment="1">
      <alignment horizontal="left" vertical="center"/>
    </xf>
    <xf numFmtId="176" fontId="20" fillId="0" borderId="1" xfId="23" applyNumberFormat="1" applyFont="1" applyFill="1" applyBorder="1" applyAlignment="1">
      <alignment horizontal="right" vertical="center" wrapText="1"/>
    </xf>
    <xf numFmtId="190" fontId="20" fillId="0" borderId="1" xfId="23" applyNumberFormat="1" applyFont="1" applyFill="1" applyBorder="1" applyAlignment="1" applyProtection="1">
      <alignment horizontal="right" vertical="center" wrapText="1"/>
      <protection locked="0"/>
    </xf>
    <xf numFmtId="0" fontId="20" fillId="0" borderId="2" xfId="1012" applyFont="1" applyFill="1" applyBorder="1">
      <alignment vertical="center"/>
    </xf>
    <xf numFmtId="0" fontId="19" fillId="0" borderId="1" xfId="1012" applyFont="1" applyFill="1" applyBorder="1" applyAlignment="1">
      <alignment horizontal="distributed" vertical="center" indent="1"/>
    </xf>
    <xf numFmtId="0" fontId="1" fillId="0" borderId="0" xfId="0" applyFont="1" applyFill="1" applyBorder="1" applyAlignment="1"/>
    <xf numFmtId="0" fontId="41" fillId="0" borderId="0" xfId="0" applyFont="1" applyFill="1" applyBorder="1" applyAlignment="1">
      <alignment horizontal="center" vertical="center"/>
    </xf>
    <xf numFmtId="49" fontId="20" fillId="0" borderId="1" xfId="0" applyNumberFormat="1" applyFont="1" applyFill="1" applyBorder="1" applyAlignment="1" applyProtection="1">
      <alignment horizontal="left" vertical="center" wrapText="1" indent="2"/>
    </xf>
    <xf numFmtId="49" fontId="11" fillId="0" borderId="2" xfId="997" applyNumberFormat="1" applyFont="1" applyFill="1" applyBorder="1" applyAlignment="1" applyProtection="1">
      <alignment horizontal="left" vertical="center"/>
    </xf>
    <xf numFmtId="3" fontId="19" fillId="0" borderId="1" xfId="0" applyNumberFormat="1" applyFont="1" applyFill="1" applyBorder="1" applyAlignment="1" applyProtection="1">
      <alignment horizontal="right" vertical="center"/>
    </xf>
    <xf numFmtId="49" fontId="12" fillId="0" borderId="2" xfId="997" applyNumberFormat="1" applyFont="1" applyFill="1" applyBorder="1" applyAlignment="1" applyProtection="1">
      <alignment horizontal="left" vertical="center"/>
    </xf>
    <xf numFmtId="3" fontId="20" fillId="0" borderId="1" xfId="0" applyNumberFormat="1" applyFont="1" applyFill="1" applyBorder="1" applyAlignment="1" applyProtection="1">
      <alignment horizontal="right" vertical="center"/>
    </xf>
    <xf numFmtId="3" fontId="20" fillId="0" borderId="1" xfId="0" applyNumberFormat="1" applyFont="1" applyFill="1" applyBorder="1" applyAlignment="1" applyProtection="1">
      <alignment horizontal="right" vertical="center"/>
      <protection locked="0"/>
    </xf>
    <xf numFmtId="3" fontId="19" fillId="0" borderId="1" xfId="0" applyNumberFormat="1" applyFont="1" applyFill="1" applyBorder="1" applyAlignment="1" applyProtection="1">
      <alignment horizontal="right" vertical="center"/>
      <protection locked="0"/>
    </xf>
    <xf numFmtId="0" fontId="9" fillId="0" borderId="2" xfId="1012" applyFill="1" applyBorder="1" applyAlignment="1" applyProtection="1">
      <alignment horizontal="left" vertical="center"/>
    </xf>
    <xf numFmtId="3" fontId="9" fillId="0" borderId="0" xfId="1012" applyNumberFormat="1" applyFill="1" applyProtection="1">
      <alignment vertical="center"/>
    </xf>
    <xf numFmtId="0" fontId="19" fillId="0" borderId="2" xfId="1012" applyFont="1" applyFill="1" applyBorder="1" applyAlignment="1" applyProtection="1">
      <alignment horizontal="left" vertical="center"/>
    </xf>
    <xf numFmtId="0" fontId="19" fillId="0" borderId="1" xfId="1011" applyFont="1" applyFill="1" applyBorder="1" applyAlignment="1" applyProtection="1">
      <alignment horizontal="left" vertical="center"/>
    </xf>
    <xf numFmtId="0" fontId="20" fillId="0" borderId="2" xfId="1012" applyFont="1" applyFill="1" applyBorder="1" applyAlignment="1" applyProtection="1">
      <alignment horizontal="left" vertical="center"/>
    </xf>
    <xf numFmtId="0" fontId="20" fillId="0" borderId="1" xfId="1012" applyFont="1" applyFill="1" applyBorder="1" applyAlignment="1" applyProtection="1">
      <alignment horizontal="left" vertical="center"/>
    </xf>
    <xf numFmtId="3" fontId="9" fillId="0" borderId="0" xfId="1012" applyNumberFormat="1" applyFill="1">
      <alignment vertical="center"/>
    </xf>
    <xf numFmtId="0" fontId="44" fillId="0" borderId="0" xfId="0" applyFont="1" applyFill="1" applyBorder="1" applyAlignment="1">
      <alignment horizontal="center" vertical="center"/>
    </xf>
    <xf numFmtId="0" fontId="44" fillId="0" borderId="9" xfId="0" applyFont="1" applyFill="1" applyBorder="1" applyAlignment="1">
      <alignment horizontal="center" vertical="center"/>
    </xf>
    <xf numFmtId="0" fontId="12" fillId="0" borderId="0" xfId="0" applyFont="1" applyAlignment="1">
      <alignment horizontal="right"/>
    </xf>
    <xf numFmtId="0" fontId="19" fillId="0" borderId="5" xfId="1015" applyFont="1" applyBorder="1" applyAlignment="1">
      <alignment horizontal="center" vertical="center"/>
    </xf>
    <xf numFmtId="0" fontId="19" fillId="0" borderId="2" xfId="1015" applyFont="1" applyBorder="1" applyAlignment="1">
      <alignment horizontal="center" vertical="center"/>
    </xf>
    <xf numFmtId="0" fontId="19" fillId="0" borderId="4" xfId="1015" applyFont="1" applyBorder="1" applyAlignment="1">
      <alignment horizontal="center" vertical="center"/>
    </xf>
    <xf numFmtId="0" fontId="19" fillId="0" borderId="7" xfId="1015" applyFont="1" applyBorder="1" applyAlignment="1">
      <alignment horizontal="center" vertical="center"/>
    </xf>
    <xf numFmtId="49" fontId="19" fillId="0" borderId="1" xfId="783" applyNumberFormat="1" applyFont="1" applyFill="1" applyBorder="1" applyAlignment="1" applyProtection="1">
      <alignment horizontal="center" vertical="center"/>
    </xf>
    <xf numFmtId="0" fontId="45" fillId="0" borderId="1" xfId="0" applyFont="1" applyFill="1" applyBorder="1" applyAlignment="1">
      <alignment horizontal="center" vertical="center"/>
    </xf>
    <xf numFmtId="0" fontId="46" fillId="0" borderId="1" xfId="0" applyFont="1" applyFill="1" applyBorder="1" applyAlignment="1">
      <alignment horizontal="center" vertical="center"/>
    </xf>
    <xf numFmtId="177" fontId="46" fillId="0" borderId="1" xfId="0" applyNumberFormat="1" applyFont="1" applyFill="1" applyBorder="1" applyAlignment="1">
      <alignment horizontal="center" vertical="center"/>
    </xf>
    <xf numFmtId="0" fontId="5" fillId="0" borderId="0" xfId="0" applyFont="1" applyFill="1" applyBorder="1" applyAlignment="1">
      <alignment horizontal="left" vertical="top" wrapText="1"/>
    </xf>
    <xf numFmtId="179" fontId="9" fillId="0" borderId="0" xfId="1012" applyNumberFormat="1">
      <alignment vertical="center"/>
    </xf>
    <xf numFmtId="0" fontId="47" fillId="0" borderId="0" xfId="913" applyFont="1" applyAlignment="1"/>
    <xf numFmtId="0" fontId="12" fillId="0" borderId="0" xfId="0" applyFont="1" applyAlignment="1">
      <alignment horizontal="right" vertical="center"/>
    </xf>
    <xf numFmtId="0" fontId="19" fillId="0" borderId="1" xfId="1015" applyFont="1" applyFill="1" applyBorder="1" applyAlignment="1">
      <alignment horizontal="center" vertical="center"/>
    </xf>
    <xf numFmtId="0" fontId="19" fillId="0" borderId="1" xfId="1015" applyFont="1" applyFill="1" applyBorder="1" applyAlignment="1">
      <alignment horizontal="center" vertical="center" wrapText="1"/>
    </xf>
    <xf numFmtId="0" fontId="48" fillId="0" borderId="1" xfId="759" applyFont="1" applyFill="1" applyBorder="1" applyAlignment="1">
      <alignment vertical="center"/>
    </xf>
    <xf numFmtId="0" fontId="48" fillId="0" borderId="1" xfId="759" applyFont="1" applyFill="1" applyBorder="1" applyAlignment="1">
      <alignment vertical="center" wrapText="1"/>
    </xf>
    <xf numFmtId="0" fontId="16" fillId="0" borderId="1" xfId="759" applyFont="1" applyFill="1" applyBorder="1" applyAlignment="1">
      <alignment vertical="center"/>
    </xf>
    <xf numFmtId="179" fontId="5" fillId="0" borderId="1" xfId="1334" applyNumberFormat="1" applyFont="1" applyFill="1" applyBorder="1" applyAlignment="1" applyProtection="1">
      <alignment horizontal="left" vertical="center" wrapText="1"/>
      <protection locked="0"/>
    </xf>
    <xf numFmtId="0" fontId="49" fillId="0" borderId="0" xfId="759" applyFont="1" applyFill="1" applyAlignment="1">
      <alignment horizontal="center" vertical="center"/>
    </xf>
    <xf numFmtId="0" fontId="12" fillId="0" borderId="0" xfId="0" applyFont="1" applyFill="1" applyAlignment="1">
      <alignment horizontal="right" vertical="center"/>
    </xf>
    <xf numFmtId="0" fontId="0" fillId="0" borderId="0" xfId="759" applyFont="1" applyFill="1" applyAlignment="1">
      <alignment horizontal="right"/>
    </xf>
    <xf numFmtId="0" fontId="19" fillId="0" borderId="1" xfId="1012" applyFont="1" applyFill="1" applyBorder="1" applyAlignment="1">
      <alignment horizontal="center" vertical="center" wrapText="1"/>
    </xf>
    <xf numFmtId="190" fontId="11" fillId="0" borderId="1" xfId="0" applyNumberFormat="1" applyFont="1" applyFill="1" applyBorder="1" applyAlignment="1" applyProtection="1">
      <alignment horizontal="right" vertical="center" wrapText="1"/>
    </xf>
    <xf numFmtId="177" fontId="19" fillId="0" borderId="1" xfId="32" applyNumberFormat="1" applyFont="1" applyFill="1" applyBorder="1" applyAlignment="1" applyProtection="1">
      <alignment horizontal="right" vertical="center" wrapText="1"/>
      <protection locked="0"/>
    </xf>
    <xf numFmtId="190" fontId="12" fillId="0" borderId="1" xfId="0" applyNumberFormat="1" applyFont="1" applyFill="1" applyBorder="1" applyAlignment="1" applyProtection="1">
      <alignment horizontal="right" vertical="center" wrapText="1"/>
    </xf>
    <xf numFmtId="177" fontId="20" fillId="0" borderId="1" xfId="32" applyNumberFormat="1" applyFont="1" applyFill="1" applyBorder="1" applyAlignment="1" applyProtection="1">
      <alignment horizontal="right" vertical="center" wrapText="1"/>
      <protection locked="0"/>
    </xf>
    <xf numFmtId="0" fontId="20" fillId="0" borderId="1" xfId="1012" applyFont="1" applyFill="1" applyBorder="1" applyAlignment="1" applyProtection="1">
      <alignment horizontal="left" vertical="center" wrapText="1" indent="4"/>
    </xf>
    <xf numFmtId="0" fontId="10" fillId="0" borderId="0" xfId="759" applyFont="1" applyFill="1" applyBorder="1" applyAlignment="1">
      <alignment horizontal="center" vertical="center"/>
    </xf>
    <xf numFmtId="0" fontId="12" fillId="0" borderId="0" xfId="759" applyFont="1" applyBorder="1" applyAlignment="1">
      <alignment horizontal="left" vertical="center"/>
    </xf>
    <xf numFmtId="0" fontId="12" fillId="0" borderId="0" xfId="759" applyFont="1" applyBorder="1" applyAlignment="1">
      <alignment horizontal="right" vertical="center"/>
    </xf>
    <xf numFmtId="0" fontId="19" fillId="0" borderId="1" xfId="0" applyFont="1" applyBorder="1" applyAlignment="1">
      <alignment horizontal="center" vertical="center" wrapText="1"/>
    </xf>
    <xf numFmtId="0" fontId="50" fillId="0" borderId="1" xfId="0" applyFont="1" applyFill="1" applyBorder="1" applyAlignment="1">
      <alignment horizontal="left" vertical="center"/>
    </xf>
    <xf numFmtId="190" fontId="50" fillId="0" borderId="1" xfId="23" applyNumberFormat="1" applyFont="1" applyFill="1" applyBorder="1" applyAlignment="1">
      <alignment horizontal="right" vertical="center" wrapText="1"/>
    </xf>
    <xf numFmtId="0" fontId="38" fillId="0" borderId="1" xfId="0" applyFont="1" applyFill="1" applyBorder="1" applyAlignment="1">
      <alignment horizontal="left" vertical="center" indent="1"/>
    </xf>
    <xf numFmtId="190" fontId="38" fillId="0" borderId="1" xfId="23" applyNumberFormat="1" applyFont="1" applyFill="1" applyBorder="1" applyAlignment="1">
      <alignment horizontal="right" vertical="center" wrapText="1"/>
    </xf>
    <xf numFmtId="0" fontId="50" fillId="0" borderId="1" xfId="0" applyFont="1" applyFill="1" applyBorder="1" applyAlignment="1">
      <alignment vertical="center"/>
    </xf>
    <xf numFmtId="0" fontId="38" fillId="0" borderId="5" xfId="0" applyFont="1" applyFill="1" applyBorder="1" applyAlignment="1">
      <alignment horizontal="left" vertical="center" indent="1"/>
    </xf>
    <xf numFmtId="190" fontId="38" fillId="0" borderId="5" xfId="23" applyNumberFormat="1" applyFont="1" applyFill="1" applyBorder="1" applyAlignment="1">
      <alignment horizontal="right" vertical="center" wrapText="1"/>
    </xf>
    <xf numFmtId="0" fontId="50" fillId="0" borderId="1" xfId="0" applyFont="1" applyFill="1" applyBorder="1" applyAlignment="1">
      <alignment horizontal="center" vertical="center"/>
    </xf>
    <xf numFmtId="0" fontId="0" fillId="0" borderId="0" xfId="0" applyFill="1" applyAlignment="1" applyProtection="1"/>
    <xf numFmtId="0" fontId="7" fillId="0" borderId="0" xfId="1012" applyFont="1" applyFill="1" applyAlignment="1">
      <alignment horizontal="center" vertical="center" wrapText="1"/>
    </xf>
    <xf numFmtId="0" fontId="27" fillId="0" borderId="0" xfId="1012" applyFont="1" applyFill="1">
      <alignment vertical="center"/>
    </xf>
    <xf numFmtId="0" fontId="9" fillId="0" borderId="0" xfId="1012" applyFont="1" applyFill="1">
      <alignment vertical="center"/>
    </xf>
    <xf numFmtId="0" fontId="2" fillId="0" borderId="0" xfId="1012" applyFont="1" applyFill="1" applyAlignment="1" applyProtection="1">
      <alignment horizontal="center" vertical="center"/>
    </xf>
    <xf numFmtId="0" fontId="12" fillId="0" borderId="0" xfId="1012" applyFont="1" applyFill="1">
      <alignment vertical="center"/>
    </xf>
    <xf numFmtId="179" fontId="20" fillId="0" borderId="0" xfId="1012" applyNumberFormat="1" applyFont="1" applyFill="1" applyBorder="1" applyAlignment="1">
      <alignment horizontal="right" vertical="center"/>
    </xf>
    <xf numFmtId="0" fontId="11" fillId="0" borderId="1" xfId="0" applyNumberFormat="1" applyFont="1" applyFill="1" applyBorder="1" applyAlignment="1" applyProtection="1">
      <alignment horizontal="left" vertical="center"/>
    </xf>
    <xf numFmtId="0" fontId="12" fillId="0" borderId="1" xfId="0" applyNumberFormat="1" applyFont="1" applyFill="1" applyBorder="1" applyAlignment="1" applyProtection="1">
      <alignment horizontal="left" vertical="center"/>
    </xf>
    <xf numFmtId="0" fontId="20" fillId="0" borderId="1"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xf>
    <xf numFmtId="0" fontId="11" fillId="0" borderId="1" xfId="0" applyNumberFormat="1" applyFont="1" applyFill="1" applyBorder="1" applyAlignment="1" applyProtection="1">
      <alignment horizontal="left" vertical="center" wrapText="1"/>
    </xf>
    <xf numFmtId="0" fontId="12" fillId="0" borderId="1" xfId="0" applyNumberFormat="1" applyFont="1" applyFill="1" applyBorder="1" applyAlignment="1" applyProtection="1">
      <alignment horizontal="left" vertical="center" wrapText="1"/>
    </xf>
    <xf numFmtId="0" fontId="51" fillId="0" borderId="1" xfId="0" applyNumberFormat="1" applyFont="1" applyFill="1" applyBorder="1" applyAlignment="1" applyProtection="1">
      <alignment horizontal="left" vertical="center"/>
    </xf>
    <xf numFmtId="0" fontId="12" fillId="0" borderId="1" xfId="0" applyNumberFormat="1" applyFont="1" applyFill="1" applyBorder="1" applyAlignment="1" applyProtection="1">
      <alignment vertical="center" wrapText="1"/>
    </xf>
    <xf numFmtId="49" fontId="12" fillId="0" borderId="1" xfId="0" applyNumberFormat="1" applyFont="1" applyFill="1" applyBorder="1" applyAlignment="1" applyProtection="1">
      <alignment horizontal="left" vertical="center"/>
    </xf>
    <xf numFmtId="49" fontId="12" fillId="0" borderId="1" xfId="0" applyNumberFormat="1" applyFont="1" applyFill="1" applyBorder="1" applyAlignment="1" applyProtection="1">
      <alignment horizontal="left" vertical="center" wrapText="1"/>
      <protection locked="0"/>
    </xf>
    <xf numFmtId="0" fontId="12" fillId="0" borderId="1" xfId="0" applyNumberFormat="1" applyFont="1" applyFill="1" applyBorder="1" applyAlignment="1" applyProtection="1">
      <alignment horizontal="left" vertical="center" wrapText="1"/>
      <protection locked="0"/>
    </xf>
    <xf numFmtId="49" fontId="12" fillId="0" borderId="1" xfId="0" applyNumberFormat="1" applyFont="1" applyFill="1" applyBorder="1" applyAlignment="1" applyProtection="1">
      <alignment vertical="center" wrapText="1"/>
    </xf>
    <xf numFmtId="49" fontId="12" fillId="0" borderId="1" xfId="0" applyNumberFormat="1" applyFont="1" applyFill="1" applyBorder="1" applyAlignment="1" applyProtection="1">
      <alignment horizontal="left" vertical="center"/>
      <protection locked="0"/>
    </xf>
    <xf numFmtId="49" fontId="11" fillId="0" borderId="1" xfId="0" applyNumberFormat="1" applyFont="1" applyFill="1" applyBorder="1" applyAlignment="1" applyProtection="1">
      <alignment horizontal="left" vertical="center" wrapText="1"/>
      <protection locked="0"/>
    </xf>
    <xf numFmtId="49" fontId="20" fillId="0" borderId="1" xfId="0" applyNumberFormat="1" applyFont="1" applyFill="1" applyBorder="1" applyAlignment="1" applyProtection="1">
      <alignment horizontal="left" vertical="center" wrapText="1"/>
      <protection locked="0"/>
    </xf>
    <xf numFmtId="49" fontId="19" fillId="0" borderId="1" xfId="0" applyNumberFormat="1" applyFont="1" applyFill="1" applyBorder="1" applyAlignment="1">
      <alignment vertical="center" wrapText="1"/>
    </xf>
    <xf numFmtId="190" fontId="19" fillId="0" borderId="1" xfId="23" applyNumberFormat="1" applyFont="1" applyFill="1" applyBorder="1" applyAlignment="1" applyProtection="1">
      <alignment vertical="center" wrapText="1"/>
      <protection locked="0"/>
    </xf>
    <xf numFmtId="49" fontId="19" fillId="0" borderId="1" xfId="1023" applyNumberFormat="1" applyFont="1" applyFill="1" applyBorder="1" applyAlignment="1" applyProtection="1">
      <alignment horizontal="left" vertical="center"/>
    </xf>
    <xf numFmtId="190" fontId="9" fillId="0" borderId="0" xfId="1012" applyNumberFormat="1" applyFill="1">
      <alignment vertical="center"/>
    </xf>
    <xf numFmtId="0" fontId="19" fillId="0" borderId="0" xfId="1012" applyFont="1" applyFill="1" applyAlignment="1">
      <alignment horizontal="center" vertical="center" wrapText="1"/>
    </xf>
    <xf numFmtId="0" fontId="9" fillId="0" borderId="0" xfId="1011" applyFill="1">
      <alignment vertical="center"/>
    </xf>
    <xf numFmtId="0" fontId="20" fillId="0" borderId="0" xfId="1012" applyFont="1" applyFill="1" applyAlignment="1">
      <alignment horizontal="left" vertical="center"/>
    </xf>
    <xf numFmtId="179" fontId="19" fillId="0" borderId="2" xfId="1012" applyNumberFormat="1" applyFont="1" applyFill="1" applyBorder="1" applyAlignment="1">
      <alignment vertical="center" wrapText="1"/>
    </xf>
    <xf numFmtId="0" fontId="19" fillId="0" borderId="2" xfId="1012" applyNumberFormat="1" applyFont="1" applyFill="1" applyBorder="1" applyAlignment="1">
      <alignment horizontal="left" vertical="center"/>
    </xf>
    <xf numFmtId="0" fontId="19" fillId="0" borderId="1" xfId="1012" applyNumberFormat="1" applyFont="1" applyFill="1" applyBorder="1" applyAlignment="1">
      <alignment vertical="center" wrapText="1"/>
    </xf>
    <xf numFmtId="0" fontId="20" fillId="0" borderId="1" xfId="1012" applyFont="1" applyFill="1" applyBorder="1" applyAlignment="1">
      <alignment horizontal="left" vertical="center" wrapText="1"/>
    </xf>
    <xf numFmtId="0" fontId="20" fillId="0" borderId="2" xfId="1012" applyFont="1" applyFill="1" applyBorder="1" applyAlignment="1">
      <alignment horizontal="left" vertical="top" wrapText="1"/>
    </xf>
    <xf numFmtId="0" fontId="20" fillId="0" borderId="1" xfId="1012" applyNumberFormat="1" applyFont="1" applyFill="1" applyBorder="1" applyAlignment="1">
      <alignment vertical="center" wrapText="1"/>
    </xf>
    <xf numFmtId="0" fontId="19" fillId="0" borderId="2" xfId="1012" applyFont="1" applyFill="1" applyBorder="1" applyAlignment="1">
      <alignment horizontal="distributed" vertical="center"/>
    </xf>
    <xf numFmtId="49" fontId="19" fillId="0" borderId="1" xfId="0" applyNumberFormat="1" applyFont="1" applyFill="1" applyBorder="1" applyAlignment="1" applyProtection="1">
      <alignment horizontal="distributed" vertical="center" wrapText="1"/>
    </xf>
    <xf numFmtId="190" fontId="19" fillId="0" borderId="1" xfId="23" applyNumberFormat="1" applyFont="1" applyFill="1" applyBorder="1" applyAlignment="1" applyProtection="1">
      <alignment horizontal="right" vertical="center" wrapText="1"/>
      <protection locked="0"/>
    </xf>
    <xf numFmtId="0" fontId="19" fillId="0" borderId="2" xfId="1012" applyNumberFormat="1" applyFont="1" applyFill="1" applyBorder="1" applyAlignment="1" applyProtection="1">
      <alignment horizontal="left" vertical="center"/>
    </xf>
    <xf numFmtId="0" fontId="19" fillId="0" borderId="1" xfId="1012" applyNumberFormat="1" applyFont="1" applyFill="1" applyBorder="1" applyAlignment="1" applyProtection="1">
      <alignment vertical="center" wrapText="1"/>
    </xf>
    <xf numFmtId="0" fontId="20" fillId="0" borderId="2" xfId="1011" applyFont="1" applyFill="1" applyBorder="1" applyAlignment="1" applyProtection="1">
      <alignment horizontal="left" vertical="center"/>
    </xf>
    <xf numFmtId="0" fontId="52" fillId="0" borderId="2" xfId="1012" applyFont="1" applyFill="1" applyBorder="1" applyAlignment="1">
      <alignment horizontal="distributed" vertical="center"/>
    </xf>
    <xf numFmtId="0" fontId="19" fillId="0" borderId="1" xfId="1012" applyFont="1" applyFill="1" applyBorder="1" applyAlignment="1">
      <alignment horizontal="distributed" vertical="center" wrapText="1" indent="2"/>
    </xf>
    <xf numFmtId="0" fontId="0" fillId="0" borderId="0" xfId="0" applyAlignment="1" applyProtection="1"/>
    <xf numFmtId="0" fontId="0" fillId="0" borderId="0" xfId="1012" applyFont="1" applyFill="1">
      <alignment vertical="center"/>
    </xf>
    <xf numFmtId="179" fontId="19" fillId="0" borderId="10" xfId="1012" applyNumberFormat="1" applyFont="1" applyFill="1" applyBorder="1" applyAlignment="1">
      <alignment horizontal="center" vertical="center" wrapText="1"/>
    </xf>
    <xf numFmtId="190" fontId="20" fillId="0" borderId="1" xfId="1022" applyNumberFormat="1" applyFont="1" applyFill="1" applyBorder="1" applyAlignment="1" applyProtection="1">
      <alignment vertical="center" wrapText="1"/>
    </xf>
    <xf numFmtId="177" fontId="20" fillId="0" borderId="1" xfId="32" applyNumberFormat="1" applyFont="1" applyFill="1" applyBorder="1" applyAlignment="1" applyProtection="1">
      <alignment vertical="center" wrapText="1"/>
      <protection locked="0"/>
    </xf>
    <xf numFmtId="49" fontId="20" fillId="0" borderId="1" xfId="1022" applyNumberFormat="1" applyFont="1" applyFill="1" applyBorder="1" applyAlignment="1" applyProtection="1">
      <alignment horizontal="left" vertical="center" wrapText="1"/>
    </xf>
    <xf numFmtId="177" fontId="19" fillId="0" borderId="1" xfId="32" applyNumberFormat="1" applyFont="1" applyFill="1" applyBorder="1" applyAlignment="1" applyProtection="1">
      <alignment vertical="center" wrapText="1"/>
      <protection locked="0"/>
    </xf>
    <xf numFmtId="0" fontId="19" fillId="0" borderId="1" xfId="1012" applyFont="1" applyFill="1" applyBorder="1" applyAlignment="1">
      <alignment vertical="center" wrapText="1"/>
    </xf>
    <xf numFmtId="0" fontId="20" fillId="0" borderId="2" xfId="1012" applyNumberFormat="1" applyFont="1" applyFill="1" applyBorder="1" applyAlignment="1">
      <alignment horizontal="left" vertical="center"/>
    </xf>
    <xf numFmtId="0" fontId="20" fillId="0" borderId="1" xfId="1012" applyNumberFormat="1" applyFont="1" applyFill="1" applyBorder="1" applyAlignment="1">
      <alignment horizontal="left" vertical="center" wrapText="1"/>
    </xf>
    <xf numFmtId="0" fontId="20" fillId="0" borderId="2" xfId="1011" applyFont="1" applyFill="1" applyBorder="1" applyAlignment="1">
      <alignment horizontal="left" vertical="center"/>
    </xf>
    <xf numFmtId="0" fontId="19" fillId="0" borderId="1" xfId="1012" applyNumberFormat="1" applyFont="1" applyFill="1" applyBorder="1" applyAlignment="1">
      <alignment horizontal="left" vertical="center" wrapText="1"/>
    </xf>
    <xf numFmtId="0" fontId="53" fillId="0" borderId="0" xfId="1012" applyFont="1" applyFill="1">
      <alignment vertical="center"/>
    </xf>
    <xf numFmtId="0" fontId="19" fillId="0" borderId="0" xfId="1012" applyFont="1" applyFill="1" applyAlignment="1" applyProtection="1">
      <alignment horizontal="center" vertical="center" wrapText="1"/>
    </xf>
    <xf numFmtId="0" fontId="9" fillId="0" borderId="0" xfId="1011" applyFill="1" applyProtection="1">
      <alignment vertical="center"/>
    </xf>
    <xf numFmtId="0" fontId="54" fillId="0" borderId="0" xfId="1012" applyFont="1" applyFill="1" applyProtection="1">
      <alignment vertical="center"/>
    </xf>
    <xf numFmtId="0" fontId="20" fillId="0" borderId="0" xfId="1012" applyFont="1" applyFill="1" applyAlignment="1" applyProtection="1">
      <alignment horizontal="left" vertical="center"/>
    </xf>
    <xf numFmtId="0" fontId="43" fillId="0" borderId="0" xfId="1012" applyFont="1" applyFill="1" applyProtection="1">
      <alignment vertical="center"/>
    </xf>
    <xf numFmtId="0" fontId="19" fillId="0" borderId="1" xfId="1012" applyFont="1" applyFill="1" applyBorder="1" applyAlignment="1" applyProtection="1">
      <alignment horizontal="center" vertical="center" wrapText="1"/>
    </xf>
    <xf numFmtId="190" fontId="20" fillId="0" borderId="1" xfId="1012" applyNumberFormat="1" applyFont="1" applyFill="1" applyBorder="1" applyAlignment="1" applyProtection="1">
      <alignment horizontal="right" vertical="center" wrapText="1"/>
    </xf>
    <xf numFmtId="190" fontId="20" fillId="0" borderId="1" xfId="0" applyNumberFormat="1" applyFont="1" applyFill="1" applyBorder="1" applyAlignment="1" applyProtection="1">
      <alignment horizontal="right" vertical="center" wrapText="1"/>
      <protection locked="0"/>
    </xf>
    <xf numFmtId="0" fontId="20" fillId="0" borderId="2" xfId="1012" applyFont="1" applyFill="1" applyBorder="1" applyAlignment="1" applyProtection="1">
      <alignment horizontal="left" vertical="top" wrapText="1"/>
    </xf>
    <xf numFmtId="0" fontId="20" fillId="0" borderId="1" xfId="1012" applyNumberFormat="1" applyFont="1" applyFill="1" applyBorder="1" applyAlignment="1" applyProtection="1">
      <alignment vertical="center" wrapText="1"/>
    </xf>
    <xf numFmtId="0" fontId="19" fillId="0" borderId="2" xfId="1012" applyFont="1" applyFill="1" applyBorder="1" applyAlignment="1" applyProtection="1">
      <alignment horizontal="distributed" vertical="center"/>
    </xf>
    <xf numFmtId="0" fontId="52" fillId="0" borderId="2" xfId="1012" applyFont="1" applyFill="1" applyBorder="1" applyAlignment="1" applyProtection="1">
      <alignment horizontal="distributed" vertical="center"/>
    </xf>
    <xf numFmtId="0" fontId="19" fillId="0" borderId="1" xfId="1012" applyNumberFormat="1" applyFont="1" applyFill="1" applyBorder="1" applyAlignment="1" applyProtection="1">
      <alignment horizontal="distributed" vertical="center"/>
    </xf>
    <xf numFmtId="0" fontId="20" fillId="0" borderId="2" xfId="1012" applyFont="1" applyFill="1" applyBorder="1" applyAlignment="1" applyProtection="1" quotePrefix="1">
      <alignment horizontal="left" vertical="center"/>
    </xf>
    <xf numFmtId="0" fontId="20" fillId="0" borderId="2" xfId="1012" applyFont="1" applyFill="1" applyBorder="1" applyAlignment="1" quotePrefix="1">
      <alignment horizontal="left" vertical="center"/>
    </xf>
    <xf numFmtId="49" fontId="13" fillId="0" borderId="1" xfId="889" applyNumberFormat="1" applyFont="1" applyFill="1" applyBorder="1" applyAlignment="1" quotePrefix="1">
      <alignment horizontal="left" vertical="center" wrapText="1"/>
    </xf>
  </cellXfs>
  <cellStyles count="1335">
    <cellStyle name="常规" xfId="0" builtinId="0"/>
    <cellStyle name="货币[0]" xfId="1" builtinId="7"/>
    <cellStyle name="货币" xfId="2" builtinId="4"/>
    <cellStyle name="_ET_STYLE_NoName_00__Book1_1 2 2 2" xfId="3"/>
    <cellStyle name="部门 4" xfId="4"/>
    <cellStyle name="强调文字颜色 2 3 2" xfId="5"/>
    <cellStyle name="输入" xfId="6" builtinId="20"/>
    <cellStyle name="Accent5 9" xfId="7"/>
    <cellStyle name="汇总 6" xfId="8"/>
    <cellStyle name="20% - 强调文字颜色 3" xfId="9" builtinId="38"/>
    <cellStyle name="百分比 2 8 2" xfId="10"/>
    <cellStyle name="args.style" xfId="11"/>
    <cellStyle name="好 3 2 2" xfId="12"/>
    <cellStyle name="Accent1 5" xfId="13"/>
    <cellStyle name="Accent2 - 40%" xfId="14"/>
    <cellStyle name="常规 3 4 3" xfId="15"/>
    <cellStyle name="千位分隔[0]" xfId="16" builtinId="6"/>
    <cellStyle name="Accent2 - 20% 2" xfId="17"/>
    <cellStyle name="常规 3 2 3 2" xfId="18"/>
    <cellStyle name="_Book1_2 2" xfId="19"/>
    <cellStyle name="常规 26 2" xfId="20"/>
    <cellStyle name="40% - 强调文字颜色 3" xfId="21" builtinId="39"/>
    <cellStyle name="差" xfId="22" builtinId="27"/>
    <cellStyle name="千位分隔" xfId="23" builtinId="3"/>
    <cellStyle name="60% - 强调文字颜色 3" xfId="24" builtinId="40"/>
    <cellStyle name="Accent6 4" xfId="25"/>
    <cellStyle name="日期" xfId="26"/>
    <cellStyle name="60% - 强调文字颜色 6 3 2" xfId="27"/>
    <cellStyle name="Accent2 - 60%" xfId="28"/>
    <cellStyle name="好_0605石屏县 2 2" xfId="29"/>
    <cellStyle name="Input [yellow] 4" xfId="30"/>
    <cellStyle name="超链接" xfId="31" builtinId="8"/>
    <cellStyle name="百分比" xfId="32" builtinId="5"/>
    <cellStyle name="60% - 强调文字颜色 4 2 2 2" xfId="33"/>
    <cellStyle name="差_Book1 2" xfId="34"/>
    <cellStyle name="Accent4 5" xfId="35"/>
    <cellStyle name="已访问的超链接" xfId="36" builtinId="9"/>
    <cellStyle name="_ET_STYLE_NoName_00__Sheet3" xfId="37"/>
    <cellStyle name="注释" xfId="38" builtinId="10"/>
    <cellStyle name="60% - 强调文字颜色 2 3" xfId="39"/>
    <cellStyle name="Accent5 - 60% 2 2" xfId="40"/>
    <cellStyle name="Accent6 3" xfId="41"/>
    <cellStyle name="60% - 强调文字颜色 2" xfId="42" builtinId="36"/>
    <cellStyle name="Accent3 4 2" xfId="43"/>
    <cellStyle name="百分比 7" xfId="44"/>
    <cellStyle name="标题 4" xfId="45" builtinId="19"/>
    <cellStyle name="警告文本" xfId="46" builtinId="11"/>
    <cellStyle name="常规 6 5" xfId="47"/>
    <cellStyle name="常规 4 2 2 3" xfId="48"/>
    <cellStyle name="60% - 强调文字颜色 2 2 2" xfId="49"/>
    <cellStyle name="标题" xfId="50" builtinId="15"/>
    <cellStyle name="Accent1 - 60% 2 2" xfId="51"/>
    <cellStyle name="解释性文本" xfId="52" builtinId="53"/>
    <cellStyle name="标题 1 5 2" xfId="53"/>
    <cellStyle name="百分比 4" xfId="54"/>
    <cellStyle name="标题 1" xfId="55" builtinId="16"/>
    <cellStyle name="差 7" xfId="56"/>
    <cellStyle name="0,0_x000d__x000a_NA_x000d__x000a_" xfId="57"/>
    <cellStyle name="60% - 强调文字颜色 2 2 2 2" xfId="58"/>
    <cellStyle name="百分比 5" xfId="59"/>
    <cellStyle name="标题 2" xfId="60" builtinId="17"/>
    <cellStyle name="60% - 强调文字颜色 1" xfId="61" builtinId="32"/>
    <cellStyle name="Accent4 2 2" xfId="62"/>
    <cellStyle name="Accent6 2" xfId="63"/>
    <cellStyle name="百分比 6" xfId="64"/>
    <cellStyle name="标题 3" xfId="65" builtinId="18"/>
    <cellStyle name="Accent6 5" xfId="66"/>
    <cellStyle name="60% - 强调文字颜色 4" xfId="67" builtinId="44"/>
    <cellStyle name="输出" xfId="68" builtinId="21"/>
    <cellStyle name="计算" xfId="69" builtinId="22"/>
    <cellStyle name="40% - 强调文字颜色 4 2" xfId="70"/>
    <cellStyle name="检查单元格" xfId="71" builtinId="23"/>
    <cellStyle name="20% - 强调文字颜色 6" xfId="72" builtinId="50"/>
    <cellStyle name="强调文字颜色 2" xfId="73" builtinId="33"/>
    <cellStyle name="常规 2 2 2 5" xfId="74"/>
    <cellStyle name="PSHeading 4" xfId="75"/>
    <cellStyle name="链接单元格" xfId="76" builtinId="24"/>
    <cellStyle name="60% - 强调文字颜色 4 2 3" xfId="77"/>
    <cellStyle name="汇总" xfId="78" builtinId="25"/>
    <cellStyle name="好" xfId="79" builtinId="26"/>
    <cellStyle name="20% - 强调文字颜色 3 3" xfId="80"/>
    <cellStyle name="适中" xfId="81" builtinId="28"/>
    <cellStyle name="20% - 强调文字颜色 5" xfId="82" builtinId="46"/>
    <cellStyle name="强调文字颜色 1" xfId="83" builtinId="29"/>
    <cellStyle name="常规 2 2 2 4" xfId="84"/>
    <cellStyle name="编号 3 2" xfId="85"/>
    <cellStyle name="20% - 强调文字颜色 1" xfId="86" builtinId="30"/>
    <cellStyle name="Accent6 - 20% 2 2" xfId="87"/>
    <cellStyle name="40% - 强调文字颜色 1" xfId="88" builtinId="31"/>
    <cellStyle name="20% - 强调文字颜色 2" xfId="89" builtinId="34"/>
    <cellStyle name="40% - 强调文字颜色 2" xfId="90" builtinId="35"/>
    <cellStyle name="Accent2 - 40% 2" xfId="91"/>
    <cellStyle name="强调文字颜色 3" xfId="92" builtinId="37"/>
    <cellStyle name="好_2008年地州对账表(国库资金）" xfId="93"/>
    <cellStyle name="Accent2 - 40% 3" xfId="94"/>
    <cellStyle name="PSChar" xfId="95"/>
    <cellStyle name="强调文字颜色 4" xfId="96" builtinId="41"/>
    <cellStyle name="20% - 强调文字颜色 4" xfId="97" builtinId="42"/>
    <cellStyle name="40% - 强调文字颜色 4" xfId="98" builtinId="43"/>
    <cellStyle name="强调文字颜色 5" xfId="99" builtinId="45"/>
    <cellStyle name="60% - 强调文字颜色 5 2 2 2" xfId="100"/>
    <cellStyle name="40% - 强调文字颜色 5" xfId="101" builtinId="47"/>
    <cellStyle name="Accent6 6" xfId="102"/>
    <cellStyle name="标题 1 4 2" xfId="103"/>
    <cellStyle name="60% - 强调文字颜色 5" xfId="104" builtinId="48"/>
    <cellStyle name="强调文字颜色 6" xfId="105" builtinId="49"/>
    <cellStyle name="_弱电系统设备配置报价清单" xfId="106"/>
    <cellStyle name="40% - 强调文字颜色 6" xfId="107" builtinId="51"/>
    <cellStyle name="Accent6 7" xfId="108"/>
    <cellStyle name="标题 1 4 3" xfId="109"/>
    <cellStyle name="60% - 强调文字颜色 6" xfId="110" builtinId="52"/>
    <cellStyle name="_Book1_2 3" xfId="111"/>
    <cellStyle name="常规 2 12 2" xfId="112"/>
    <cellStyle name="Accent2 - 20% 3" xfId="113"/>
    <cellStyle name="_ET_STYLE_NoName_00__Book1" xfId="114"/>
    <cellStyle name="_ET_STYLE_NoName_00_" xfId="115"/>
    <cellStyle name="_Book1_1" xfId="116"/>
    <cellStyle name="_20100326高清市院遂宁检察院1080P配置清单26日改" xfId="117"/>
    <cellStyle name="_Book1_2 2 2" xfId="118"/>
    <cellStyle name="Accent2 - 20% 2 2" xfId="119"/>
    <cellStyle name="百分比 2 2 4" xfId="120"/>
    <cellStyle name="_Book1_2 2 3" xfId="121"/>
    <cellStyle name="百分比 2 10 2" xfId="122"/>
    <cellStyle name="百分比 2 2 5" xfId="123"/>
    <cellStyle name="_Book1_2 2 2 2" xfId="124"/>
    <cellStyle name="百分比 2 2 4 2" xfId="125"/>
    <cellStyle name="_Book1_3 2" xfId="126"/>
    <cellStyle name="常规 2 7 2" xfId="127"/>
    <cellStyle name="_Book1" xfId="128"/>
    <cellStyle name="_Book1_2" xfId="129"/>
    <cellStyle name="常规 3 2 3" xfId="130"/>
    <cellStyle name="Accent2 - 20%" xfId="131"/>
    <cellStyle name="_Book1_2 3 2" xfId="132"/>
    <cellStyle name="百分比 2 3 4" xfId="133"/>
    <cellStyle name="_Book1_2 4" xfId="134"/>
    <cellStyle name="_Book1_3" xfId="135"/>
    <cellStyle name="超级链接 2" xfId="136"/>
    <cellStyle name="Accent1 4 2" xfId="137"/>
    <cellStyle name="_ET_STYLE_NoName_00__Book1_1" xfId="138"/>
    <cellStyle name="Accent5 - 60% 3" xfId="139"/>
    <cellStyle name="_ET_STYLE_NoName_00__Book1_1 2" xfId="140"/>
    <cellStyle name="_ET_STYLE_NoName_00__Book1_1 2 2" xfId="141"/>
    <cellStyle name="Percent [2]" xfId="142"/>
    <cellStyle name="百分比 2 7 2" xfId="143"/>
    <cellStyle name="_ET_STYLE_NoName_00__Book1_1 2 3" xfId="144"/>
    <cellStyle name="标题 2 2 2 2" xfId="145"/>
    <cellStyle name="_ET_STYLE_NoName_00__Book1_1 3" xfId="146"/>
    <cellStyle name="_ET_STYLE_NoName_00__Book1_1 3 2" xfId="147"/>
    <cellStyle name="超级链接" xfId="148"/>
    <cellStyle name="Accent1 4" xfId="149"/>
    <cellStyle name="_ET_STYLE_NoName_00__Book1_1 4" xfId="150"/>
    <cellStyle name="_关闭破产企业已移交地方管理中小学校退休教师情况明细表(1)" xfId="151"/>
    <cellStyle name="Accent5 4"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20% - 强调文字颜色 2 3" xfId="161"/>
    <cellStyle name="60% - 强调文字颜色 3 2 2 2" xfId="162"/>
    <cellStyle name="常规 3 2 5" xfId="163"/>
    <cellStyle name="20% - 强调文字颜色 3 2" xfId="164"/>
    <cellStyle name="20% - 强调文字颜色 3 2 2" xfId="165"/>
    <cellStyle name="常规 3 3 5" xfId="166"/>
    <cellStyle name="20% - 强调文字颜色 4 2" xfId="167"/>
    <cellStyle name="Mon閠aire_!!!GO" xfId="168"/>
    <cellStyle name="常规 3 3 5 2" xfId="169"/>
    <cellStyle name="20% - 强调文字颜色 4 2 2" xfId="170"/>
    <cellStyle name="常规 3 3 6" xfId="171"/>
    <cellStyle name="20% - 强调文字颜色 4 3" xfId="172"/>
    <cellStyle name="Accent6 - 60% 2 2"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常规 9 2" xfId="183"/>
    <cellStyle name="40% - 强调文字颜色 1 3" xfId="184"/>
    <cellStyle name="Accent1"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40% - 强调文字颜色 4 3" xfId="193"/>
    <cellStyle name="Accent6 - 20% 2" xfId="194"/>
    <cellStyle name="好 2 3" xfId="195"/>
    <cellStyle name="40% - 强调文字颜色 5 2" xfId="196"/>
    <cellStyle name="40% - 强调文字颜色 5 2 2" xfId="197"/>
    <cellStyle name="60% - 强调文字颜色 4 3" xfId="198"/>
    <cellStyle name="好 2 4" xfId="199"/>
    <cellStyle name="40% - 强调文字颜色 5 3" xfId="200"/>
    <cellStyle name="好 3 3" xfId="201"/>
    <cellStyle name="40% - 强调文字颜色 6 2" xfId="202"/>
    <cellStyle name="适中 2 2" xfId="203"/>
    <cellStyle name="百分比 2 9" xfId="204"/>
    <cellStyle name="标题 2 2 4" xfId="205"/>
    <cellStyle name="40% - 强调文字颜色 6 2 2" xfId="206"/>
    <cellStyle name="Accent2 5" xfId="207"/>
    <cellStyle name="适中 2 2 2" xfId="208"/>
    <cellStyle name="百分比 2 9 2" xfId="209"/>
    <cellStyle name="好 3 4" xfId="210"/>
    <cellStyle name="40% - 强调文字颜色 6 3" xfId="211"/>
    <cellStyle name="60% - 强调文字颜色 1 2" xfId="212"/>
    <cellStyle name="输出 3 4" xfId="213"/>
    <cellStyle name="Accent6 2 2" xfId="214"/>
    <cellStyle name="60% - 强调文字颜色 1 2 2" xfId="215"/>
    <cellStyle name="60% - 强调文字颜色 1 2 2 2" xfId="216"/>
    <cellStyle name="好 7" xfId="217"/>
    <cellStyle name="标题 3 2 4" xfId="218"/>
    <cellStyle name="60% - 强调文字颜色 1 2 3" xfId="219"/>
    <cellStyle name="百分比 2 3 4 2" xfId="220"/>
    <cellStyle name="60% - 强调文字颜色 1 3" xfId="221"/>
    <cellStyle name="60% - 强调文字颜色 1 3 2" xfId="222"/>
    <cellStyle name="60% - 强调文字颜色 2 2" xfId="223"/>
    <cellStyle name="输出 4 4" xfId="224"/>
    <cellStyle name="常规 5" xfId="225"/>
    <cellStyle name="Accent6 3 2" xfId="226"/>
    <cellStyle name="60% - 强调文字颜色 2 2 3" xfId="227"/>
    <cellStyle name="Accent6 - 60%" xfId="228"/>
    <cellStyle name="注释 2" xfId="229"/>
    <cellStyle name="60% - 强调文字颜色 2 3 2" xfId="230"/>
    <cellStyle name="60% - 强调文字颜色 3 2" xfId="231"/>
    <cellStyle name="Accent6 4 2" xfId="232"/>
    <cellStyle name="60% - 强调文字颜色 3 2 2" xfId="233"/>
    <cellStyle name="60% - 强调文字颜色 3 2 3" xfId="234"/>
    <cellStyle name="60% - 强调文字颜色 3 3" xfId="235"/>
    <cellStyle name="Accent5 - 40% 2" xfId="236"/>
    <cellStyle name="60% - 强调文字颜色 3 3 2" xfId="237"/>
    <cellStyle name="Accent5 - 40% 2 2" xfId="238"/>
    <cellStyle name="60% - 强调文字颜色 4 2" xfId="239"/>
    <cellStyle name="Accent6 5 2" xfId="240"/>
    <cellStyle name="60% - 强调文字颜色 4 2 2" xfId="241"/>
    <cellStyle name="常规 20" xfId="242"/>
    <cellStyle name="常规 15" xfId="243"/>
    <cellStyle name="60% - 强调文字颜色 4 3 2" xfId="244"/>
    <cellStyle name="60% - 强调文字颜色 5 2" xfId="245"/>
    <cellStyle name="标题 1 4 2 2" xfId="246"/>
    <cellStyle name="60% - 强调文字颜色 5 2 2" xfId="247"/>
    <cellStyle name="60% - 强调文字颜色 5 2 3" xfId="248"/>
    <cellStyle name="百分比 2 10" xfId="249"/>
    <cellStyle name="60% - 强调文字颜色 5 3" xfId="250"/>
    <cellStyle name="60% - 强调文字颜色 5 3 2" xfId="251"/>
    <cellStyle name="RowLevel_0" xfId="252"/>
    <cellStyle name="60% - 强调文字颜色 6 2" xfId="253"/>
    <cellStyle name="60% - 强调文字颜色 6 2 2" xfId="254"/>
    <cellStyle name="强调文字颜色 5 2 3" xfId="255"/>
    <cellStyle name="Header2" xfId="256"/>
    <cellStyle name="60% - 强调文字颜色 6 2 2 2" xfId="257"/>
    <cellStyle name="Header2 2" xfId="258"/>
    <cellStyle name="60% - 强调文字颜色 6 2 3" xfId="259"/>
    <cellStyle name="60% - 强调文字颜色 6 3" xfId="260"/>
    <cellStyle name="6mal" xfId="261"/>
    <cellStyle name="强调文字颜色 2 2 2" xfId="262"/>
    <cellStyle name="Accent1 - 20%" xfId="263"/>
    <cellStyle name="Accent4 9" xfId="264"/>
    <cellStyle name="Accent1 - 20% 2 2" xfId="265"/>
    <cellStyle name="Accent5 - 20%" xfId="266"/>
    <cellStyle name="Accent1 - 20% 3" xfId="267"/>
    <cellStyle name="Accent1 - 40%" xfId="268"/>
    <cellStyle name="标题 6 2 2" xfId="269"/>
    <cellStyle name="Accent6 9" xfId="270"/>
    <cellStyle name="Accent1 - 40% 2" xfId="271"/>
    <cellStyle name="Accent1 - 40% 2 2" xfId="272"/>
    <cellStyle name="Accent1 - 40% 3" xfId="273"/>
    <cellStyle name="PSHeading 3 2" xfId="274"/>
    <cellStyle name="Accent1 - 60%" xfId="275"/>
    <cellStyle name="Accent1 - 60% 2" xfId="276"/>
    <cellStyle name="标题 1 5" xfId="277"/>
    <cellStyle name="Accent1 - 60% 3" xfId="278"/>
    <cellStyle name="标题 1 6" xfId="279"/>
    <cellStyle name="Accent1 2" xfId="280"/>
    <cellStyle name="Date 3" xfId="281"/>
    <cellStyle name="Accent1 2 2" xfId="282"/>
    <cellStyle name="Currency [0]_!!!GO" xfId="283"/>
    <cellStyle name="Accent1 3" xfId="284"/>
    <cellStyle name="Accent1 3 2" xfId="285"/>
    <cellStyle name="Accent1 5 2" xfId="286"/>
    <cellStyle name="常规 2 2 3 2" xfId="287"/>
    <cellStyle name="Accent1 6" xfId="288"/>
    <cellStyle name="sstot" xfId="289"/>
    <cellStyle name="常规 2 2 3 3" xfId="290"/>
    <cellStyle name="Accent1 7" xfId="291"/>
    <cellStyle name="常规 2 2 3 4" xfId="292"/>
    <cellStyle name="差_1110洱源 2" xfId="293"/>
    <cellStyle name="Accent1 8" xfId="294"/>
    <cellStyle name="差_1110洱源 3" xfId="295"/>
    <cellStyle name="Accent1 9" xfId="296"/>
    <cellStyle name="Accent2" xfId="297"/>
    <cellStyle name="强调文字颜色 5 2 2 2" xfId="298"/>
    <cellStyle name="Header1 2" xfId="299"/>
    <cellStyle name="输入 2 4" xfId="300"/>
    <cellStyle name="Accent2 - 40% 2 2" xfId="301"/>
    <cellStyle name="Accent2 - 60% 2" xfId="302"/>
    <cellStyle name="Accent2 - 60% 2 2" xfId="303"/>
    <cellStyle name="Accent5 - 40% 3" xfId="304"/>
    <cellStyle name="Accent2 - 60% 3" xfId="305"/>
    <cellStyle name="Accent2 2" xfId="306"/>
    <cellStyle name="Accent2 2 2" xfId="307"/>
    <cellStyle name="t" xfId="308"/>
    <cellStyle name="Accent2 3" xfId="309"/>
    <cellStyle name="Accent2 3 2" xfId="310"/>
    <cellStyle name="Accent2 4" xfId="311"/>
    <cellStyle name="Accent2 4 2" xfId="312"/>
    <cellStyle name="Accent2 5 2" xfId="313"/>
    <cellStyle name="百分比 2 9 2 2" xfId="314"/>
    <cellStyle name="常规 2 2 4 2" xfId="315"/>
    <cellStyle name="Accent2 6" xfId="316"/>
    <cellStyle name="Date" xfId="317"/>
    <cellStyle name="常规 2 2 11" xfId="318"/>
    <cellStyle name="百分比 2 9 3" xfId="319"/>
    <cellStyle name="Accent2 7" xfId="320"/>
    <cellStyle name="Accent2 8" xfId="321"/>
    <cellStyle name="Accent2 9" xfId="322"/>
    <cellStyle name="Accent3" xfId="323"/>
    <cellStyle name="Accent3 - 20%" xfId="324"/>
    <cellStyle name="Accent5 2" xfId="325"/>
    <cellStyle name="Milliers_!!!GO" xfId="326"/>
    <cellStyle name="Accent3 - 20% 2" xfId="327"/>
    <cellStyle name="Accent5 2 2" xfId="328"/>
    <cellStyle name="常规 2 2 7" xfId="329"/>
    <cellStyle name="百分比 4 3" xfId="330"/>
    <cellStyle name="标题 1 3" xfId="331"/>
    <cellStyle name="Accent3 - 20% 2 2" xfId="332"/>
    <cellStyle name="汇总 3" xfId="333"/>
    <cellStyle name="Accent5 6" xfId="334"/>
    <cellStyle name="标题 1 3 2" xfId="335"/>
    <cellStyle name="Accent3 - 20% 3" xfId="336"/>
    <cellStyle name="标题 1 4" xfId="337"/>
    <cellStyle name="Accent3 - 40%" xfId="338"/>
    <cellStyle name="Accent4 3 2" xfId="339"/>
    <cellStyle name="Mon閠aire [0]_!!!GO" xfId="340"/>
    <cellStyle name="Accent3 - 40% 2" xfId="341"/>
    <cellStyle name="Accent3 - 40% 2 2" xfId="342"/>
    <cellStyle name="Accent3 - 40% 3" xfId="343"/>
    <cellStyle name="常规 15 2 2" xfId="344"/>
    <cellStyle name="百分比 2 6 2" xfId="345"/>
    <cellStyle name="Accent4 - 60%" xfId="346"/>
    <cellStyle name="捠壿 [0.00]_Region Orders (2)" xfId="347"/>
    <cellStyle name="Accent3 - 60%" xfId="348"/>
    <cellStyle name="Accent4 5 2" xfId="349"/>
    <cellStyle name="好_M01-1 3" xfId="350"/>
    <cellStyle name="Accent3 - 60% 2" xfId="351"/>
    <cellStyle name="Accent3 - 60% 2 2" xfId="352"/>
    <cellStyle name="编号" xfId="353"/>
    <cellStyle name="Accent3 - 60% 3" xfId="354"/>
    <cellStyle name="Accent3 2" xfId="355"/>
    <cellStyle name="Accent3 2 2" xfId="356"/>
    <cellStyle name="comma zerodec" xfId="357"/>
    <cellStyle name="Accent3 3" xfId="358"/>
    <cellStyle name="Accent3 3 2" xfId="359"/>
    <cellStyle name="Accent3 4" xfId="360"/>
    <cellStyle name="Accent3 5" xfId="361"/>
    <cellStyle name="Accent3 5 2" xfId="362"/>
    <cellStyle name="常规 2 2 5 2" xfId="363"/>
    <cellStyle name="Accent3 6" xfId="364"/>
    <cellStyle name="Moneda_96 Risk" xfId="365"/>
    <cellStyle name="Accent3 7" xfId="366"/>
    <cellStyle name="Accent3 8" xfId="367"/>
    <cellStyle name="Accent3 9" xfId="368"/>
    <cellStyle name="百分比 2" xfId="369"/>
    <cellStyle name="Accent4" xfId="370"/>
    <cellStyle name="Accent4 - 20%" xfId="371"/>
    <cellStyle name="百分比 2 2 2" xfId="372"/>
    <cellStyle name="Accent4 - 20% 2" xfId="373"/>
    <cellStyle name="百分比 2 2 2 2" xfId="374"/>
    <cellStyle name="Accent4 - 20% 2 2" xfId="375"/>
    <cellStyle name="百分比 2 2 2 2 2" xfId="376"/>
    <cellStyle name="Accent4 - 20% 3" xfId="377"/>
    <cellStyle name="强调 2 2" xfId="378"/>
    <cellStyle name="百分比 2 2 2 3" xfId="379"/>
    <cellStyle name="Accent4 - 40%" xfId="380"/>
    <cellStyle name="百分比 2 4 2" xfId="381"/>
    <cellStyle name="Accent4 - 40% 2" xfId="382"/>
    <cellStyle name="Accent6 - 40%" xfId="383"/>
    <cellStyle name="百分比 2 4 2 2" xfId="384"/>
    <cellStyle name="Accent4 - 40% 2 2" xfId="385"/>
    <cellStyle name="商品名称 4" xfId="386"/>
    <cellStyle name="Accent6 - 40% 2" xfId="387"/>
    <cellStyle name="Accent4 - 40% 3" xfId="388"/>
    <cellStyle name="Accent4 - 60% 2" xfId="389"/>
    <cellStyle name="Accent4 - 60% 2 2" xfId="390"/>
    <cellStyle name="Accent4 - 60% 3" xfId="391"/>
    <cellStyle name="PSSpacer" xfId="392"/>
    <cellStyle name="Accent4 2" xfId="393"/>
    <cellStyle name="Accent6" xfId="394"/>
    <cellStyle name="Accent4 3" xfId="395"/>
    <cellStyle name="New Times Roman" xfId="396"/>
    <cellStyle name="Accent4 4" xfId="397"/>
    <cellStyle name="Accent4 4 2" xfId="398"/>
    <cellStyle name="PSHeading 5" xfId="399"/>
    <cellStyle name="常规 2 2 6 2" xfId="400"/>
    <cellStyle name="Accent4 6" xfId="401"/>
    <cellStyle name="百分比 4 2 2" xfId="402"/>
    <cellStyle name="标题 1 2 2" xfId="403"/>
    <cellStyle name="Accent4 7" xfId="404"/>
    <cellStyle name="标题 1 2 3" xfId="405"/>
    <cellStyle name="Accent4 8" xfId="406"/>
    <cellStyle name="标题 1 2 4" xfId="407"/>
    <cellStyle name="Accent5" xfId="408"/>
    <cellStyle name="Accent5 - 20% 2" xfId="409"/>
    <cellStyle name="Accent5 - 20% 2 2" xfId="410"/>
    <cellStyle name="Accent5 - 20% 3" xfId="411"/>
    <cellStyle name="Input [yellow] 2 2 2" xfId="412"/>
    <cellStyle name="Accent5 - 40%" xfId="413"/>
    <cellStyle name="Accent5 - 60%" xfId="414"/>
    <cellStyle name="标题 2 3 3" xfId="415"/>
    <cellStyle name="Accent5 - 60% 2" xfId="416"/>
    <cellStyle name="Accent5 3" xfId="417"/>
    <cellStyle name="Category" xfId="418"/>
    <cellStyle name="Accent5 3 2" xfId="419"/>
    <cellStyle name="Category 2" xfId="420"/>
    <cellStyle name="标题 2 3" xfId="421"/>
    <cellStyle name="Accent5 4 2" xfId="422"/>
    <cellStyle name="Comma [0]_!!!GO" xfId="423"/>
    <cellStyle name="标题 3 3" xfId="424"/>
    <cellStyle name="汇总 2" xfId="425"/>
    <cellStyle name="Accent5 5" xfId="426"/>
    <cellStyle name="汇总 2 2" xfId="427"/>
    <cellStyle name="Accent5 5 2" xfId="428"/>
    <cellStyle name="汇总 4" xfId="429"/>
    <cellStyle name="Accent5 7" xfId="430"/>
    <cellStyle name="标题 1 3 3" xfId="431"/>
    <cellStyle name="汇总 5" xfId="432"/>
    <cellStyle name="Accent5 8" xfId="433"/>
    <cellStyle name="百分比 2 3 2 2 2" xfId="434"/>
    <cellStyle name="标题 1 3 4" xfId="435"/>
    <cellStyle name="Accent6 - 20%" xfId="436"/>
    <cellStyle name="Accent6 - 40% 2 2" xfId="437"/>
    <cellStyle name="Accent6 - 40% 3" xfId="438"/>
    <cellStyle name="ColLevel_0" xfId="439"/>
    <cellStyle name="Accent6 - 60% 2" xfId="440"/>
    <cellStyle name="Accent6 - 60% 3" xfId="441"/>
    <cellStyle name="Accent6 8" xfId="442"/>
    <cellStyle name="标题 1 4 4" xfId="443"/>
    <cellStyle name="Comma_!!!GO" xfId="444"/>
    <cellStyle name="百分比 2 4 3" xfId="445"/>
    <cellStyle name="Currency_!!!GO" xfId="446"/>
    <cellStyle name="分级显示列_1_Book1" xfId="447"/>
    <cellStyle name="标题 3 3 2" xfId="448"/>
    <cellStyle name="Currency1" xfId="449"/>
    <cellStyle name="标题 2 3 4" xfId="450"/>
    <cellStyle name="Date 2" xfId="451"/>
    <cellStyle name="Date 2 2" xfId="452"/>
    <cellStyle name="Dollar (zero dec)" xfId="453"/>
    <cellStyle name="Grey" xfId="454"/>
    <cellStyle name="常规 2 3 6" xfId="455"/>
    <cellStyle name="百分比 5 2" xfId="456"/>
    <cellStyle name="标题 2 2"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Month" xfId="478"/>
    <cellStyle name="数量 3" xfId="479"/>
    <cellStyle name="标题 1 2 2 2" xfId="480"/>
    <cellStyle name="Month 2" xfId="481"/>
    <cellStyle name="no dec" xfId="482"/>
    <cellStyle name="PSHeading 2" xfId="483"/>
    <cellStyle name="百分比 10" xfId="484"/>
    <cellStyle name="no dec 2" xfId="485"/>
    <cellStyle name="PSHeading 2 2" xfId="486"/>
    <cellStyle name="no dec 2 2" xfId="487"/>
    <cellStyle name="PSHeading 2 2 2" xfId="488"/>
    <cellStyle name="no dec 3" xfId="489"/>
    <cellStyle name="PSHeading 2 3" xfId="490"/>
    <cellStyle name="百分比 3 3 2" xfId="491"/>
    <cellStyle name="Normal - Style1" xfId="492"/>
    <cellStyle name="Normal_!!!GO" xfId="493"/>
    <cellStyle name="百分比 2 5 2" xfId="494"/>
    <cellStyle name="per.style" xfId="495"/>
    <cellStyle name="PSInt" xfId="496"/>
    <cellStyle name="Percent [2] 2" xfId="497"/>
    <cellStyle name="常规 2 3 4" xfId="498"/>
    <cellStyle name="t_HVAC Equipment (3)" xfId="499"/>
    <cellStyle name="Percent_!!!GO" xfId="500"/>
    <cellStyle name="Pourcentage_pldt" xfId="501"/>
    <cellStyle name="百分比 8" xfId="502"/>
    <cellStyle name="PSChar 2" xfId="503"/>
    <cellStyle name="PSDate" xfId="504"/>
    <cellStyle name="PSHeading 3 3" xfId="505"/>
    <cellStyle name="编号 2 2" xfId="506"/>
    <cellStyle name="PSDate 2" xfId="507"/>
    <cellStyle name="编号 2 2 2" xfId="508"/>
    <cellStyle name="PSDec" xfId="509"/>
    <cellStyle name="常规 10" xfId="510"/>
    <cellStyle name="PSDec 2" xfId="511"/>
    <cellStyle name="编号 4"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t_HVAC Equipment (3) 2" xfId="522"/>
    <cellStyle name="常规 2 3 4 2" xfId="523"/>
    <cellStyle name="百分比 2 11" xfId="524"/>
    <cellStyle name="百分比 2 3 5" xfId="525"/>
    <cellStyle name="千位分隔 2 2"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百分比 2 3 2" xfId="535"/>
    <cellStyle name="常规_Sheet3"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百分比 2 6" xfId="545"/>
    <cellStyle name="常规 15 2" xfId="546"/>
    <cellStyle name="标题 2 2 2" xfId="547"/>
    <cellStyle name="百分比 2 7" xfId="548"/>
    <cellStyle name="常规 15 3"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百分比 4 2" xfId="559"/>
    <cellStyle name="常规 2 2 6"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标题 3 2 2 2" xfId="577"/>
    <cellStyle name="好 5 2" xfId="578"/>
    <cellStyle name="标题 2 4 3" xfId="579"/>
    <cellStyle name="标题 2 4 4" xfId="580"/>
    <cellStyle name="标题 2 5" xfId="581"/>
    <cellStyle name="标题 2 7" xfId="582"/>
    <cellStyle name="标题 2 5 2" xfId="583"/>
    <cellStyle name="标题 2 5 3" xfId="584"/>
    <cellStyle name="标题 2 6" xfId="585"/>
    <cellStyle name="标题 3 2 2" xfId="586"/>
    <cellStyle name="好 5" xfId="587"/>
    <cellStyle name="标题 3 2 3" xfId="588"/>
    <cellStyle name="好 6"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标题 3 7" xfId="602"/>
    <cellStyle name="数量 2 2 2" xfId="603"/>
    <cellStyle name="标题 4 2" xfId="604"/>
    <cellStyle name="千位分隔 3" xfId="605"/>
    <cellStyle name="标题 4 2 2" xfId="606"/>
    <cellStyle name="千位分隔 3 2" xfId="607"/>
    <cellStyle name="标题 4 2 2 2" xfId="608"/>
    <cellStyle name="千位分隔 3 2 2" xfId="609"/>
    <cellStyle name="标题 4 2 3" xfId="610"/>
    <cellStyle name="千位分隔 3 3" xfId="611"/>
    <cellStyle name="标题 4 2 4" xfId="612"/>
    <cellStyle name="标题 4 3" xfId="613"/>
    <cellStyle name="千位分隔 4" xfId="614"/>
    <cellStyle name="标题 4 3 2" xfId="615"/>
    <cellStyle name="千位分隔 4 2" xfId="616"/>
    <cellStyle name="标题 4 3 2 2" xfId="617"/>
    <cellStyle name="标题 4 3 3" xfId="618"/>
    <cellStyle name="标题 4 3 4" xfId="619"/>
    <cellStyle name="标题 4 4" xfId="620"/>
    <cellStyle name="千位分隔 5" xfId="621"/>
    <cellStyle name="标题 4 4 2" xfId="622"/>
    <cellStyle name="千位分隔 5 2" xfId="623"/>
    <cellStyle name="标题 4 4 2 2" xfId="624"/>
    <cellStyle name="标题 4 4 3" xfId="625"/>
    <cellStyle name="标题 4 4 4" xfId="626"/>
    <cellStyle name="标题 4 5" xfId="627"/>
    <cellStyle name="千位分隔 6" xfId="628"/>
    <cellStyle name="标题 4 5 2" xfId="629"/>
    <cellStyle name="千位分隔 6 2" xfId="630"/>
    <cellStyle name="标题 4 5 3" xfId="631"/>
    <cellStyle name="标题 4 6" xfId="632"/>
    <cellStyle name="千位分隔 7" xfId="633"/>
    <cellStyle name="标题 4 7" xfId="634"/>
    <cellStyle name="千位分隔 8"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标题 8 2" xfId="651"/>
    <cellStyle name="常规 2 7" xfId="652"/>
    <cellStyle name="标题 8 3" xfId="653"/>
    <cellStyle name="常规 2 8" xfId="654"/>
    <cellStyle name="输入 2" xfId="655"/>
    <cellStyle name="标题 9" xfId="656"/>
    <cellStyle name="标题1" xfId="657"/>
    <cellStyle name="标题1 2" xfId="658"/>
    <cellStyle name="标题1 2 2" xfId="659"/>
    <cellStyle name="标题1 2 2 2" xfId="660"/>
    <cellStyle name="标题1 2 3" xfId="661"/>
    <cellStyle name="差 5 2"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差 2" xfId="675"/>
    <cellStyle name="解释性文本 5" xfId="676"/>
    <cellStyle name="差 2 2" xfId="677"/>
    <cellStyle name="解释性文本 5 2" xfId="678"/>
    <cellStyle name="差 2 2 2" xfId="679"/>
    <cellStyle name="差 2 3" xfId="680"/>
    <cellStyle name="解释性文本 5 3" xfId="681"/>
    <cellStyle name="差 2 4" xfId="682"/>
    <cellStyle name="差 3" xfId="683"/>
    <cellStyle name="解释性文本 6" xfId="684"/>
    <cellStyle name="差 3 2" xfId="685"/>
    <cellStyle name="差 3 2 2" xfId="686"/>
    <cellStyle name="差 3 3" xfId="687"/>
    <cellStyle name="差 3 4" xfId="688"/>
    <cellStyle name="差 4" xfId="689"/>
    <cellStyle name="解释性文本 7" xfId="690"/>
    <cellStyle name="差 4 2" xfId="691"/>
    <cellStyle name="差 4 2 2" xfId="692"/>
    <cellStyle name="差 4 3" xfId="693"/>
    <cellStyle name="差 4 4" xfId="694"/>
    <cellStyle name="差 5" xfId="695"/>
    <cellStyle name="差 5 3" xfId="696"/>
    <cellStyle name="差 6" xfId="697"/>
    <cellStyle name="差_0502通海县 2 2"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差_2008年地州对账表(国库资金）" xfId="721"/>
    <cellStyle name="常规 28" xfId="722"/>
    <cellStyle name="差_2008年地州对账表(国库资金） 2" xfId="723"/>
    <cellStyle name="差_2008年地州对账表(国库资金） 2 2" xfId="724"/>
    <cellStyle name="适中 3" xfId="725"/>
    <cellStyle name="差_2008年地州对账表(国库资金） 3" xfId="726"/>
    <cellStyle name="差_Book1" xfId="727"/>
    <cellStyle name="差_M01-1" xfId="728"/>
    <cellStyle name="差_M01-1 2" xfId="729"/>
    <cellStyle name="昗弨_Pacific Region P&amp;L" xfId="730"/>
    <cellStyle name="差_M01-1 2 2" xfId="731"/>
    <cellStyle name="差_M01-1 3" xfId="732"/>
    <cellStyle name="常规 10 2" xfId="733"/>
    <cellStyle name="常规 10 2 2" xfId="734"/>
    <cellStyle name="常规 10 2 2 2" xfId="735"/>
    <cellStyle name="常规 10 2 3" xfId="736"/>
    <cellStyle name="汇总 6 2"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常规 11 4" xfId="747"/>
    <cellStyle name="链接单元格 3 2 2" xfId="748"/>
    <cellStyle name="常规 12" xfId="749"/>
    <cellStyle name="好 4 2" xfId="750"/>
    <cellStyle name="常规 12 2" xfId="751"/>
    <cellStyle name="好 4 2 2" xfId="752"/>
    <cellStyle name="常规 13" xfId="753"/>
    <cellStyle name="好 4 3" xfId="754"/>
    <cellStyle name="常规 13 2" xfId="755"/>
    <cellStyle name="常规 14" xfId="756"/>
    <cellStyle name="好 4 4" xfId="757"/>
    <cellStyle name="常规 14 2" xfId="758"/>
    <cellStyle name="常规 16" xfId="759"/>
    <cellStyle name="常规 21" xfId="760"/>
    <cellStyle name="检查单元格 2 2 2" xfId="761"/>
    <cellStyle name="常规 16 2" xfId="762"/>
    <cellStyle name="常规 17" xfId="763"/>
    <cellStyle name="常规 22" xfId="764"/>
    <cellStyle name="注释 4 2" xfId="765"/>
    <cellStyle name="常规 17 2" xfId="766"/>
    <cellStyle name="注释 4 2 2" xfId="767"/>
    <cellStyle name="常规 17 2 2" xfId="768"/>
    <cellStyle name="常规 17 3" xfId="769"/>
    <cellStyle name="常规 18" xfId="770"/>
    <cellStyle name="常规 23" xfId="771"/>
    <cellStyle name="注释 4 3" xfId="772"/>
    <cellStyle name="常规 18 2" xfId="773"/>
    <cellStyle name="常规 5 42" xfId="774"/>
    <cellStyle name="常规 18 2 2" xfId="775"/>
    <cellStyle name="常规 5 42 2" xfId="776"/>
    <cellStyle name="常规 18 3" xfId="777"/>
    <cellStyle name="常规 19" xfId="778"/>
    <cellStyle name="常规 24" xfId="779"/>
    <cellStyle name="注释 4 4" xfId="780"/>
    <cellStyle name="常规 19 10" xfId="781"/>
    <cellStyle name="常规 19 2" xfId="782"/>
    <cellStyle name="常规 19 2 2" xfId="783"/>
    <cellStyle name="常规 19 3" xfId="784"/>
    <cellStyle name="常规 2" xfId="785"/>
    <cellStyle name="常规 2 10" xfId="786"/>
    <cellStyle name="强调文字颜色 3 3" xfId="787"/>
    <cellStyle name="常规 2 10 2" xfId="788"/>
    <cellStyle name="强调文字颜色 3 3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常规 2 2 2 4 2" xfId="807"/>
    <cellStyle name="强调文字颜色 1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常规 2 4 2 3" xfId="837"/>
    <cellStyle name="输出 2 2 2"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常规 2 5 2 2" xfId="848"/>
    <cellStyle name="检查单元格 6" xfId="849"/>
    <cellStyle name="常规 2 5 2 2 2" xfId="850"/>
    <cellStyle name="常规 2 5 2 3" xfId="851"/>
    <cellStyle name="检查单元格 7" xfId="852"/>
    <cellStyle name="输出 3 2 2"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常规 2 8 2" xfId="869"/>
    <cellStyle name="输入 2 2" xfId="870"/>
    <cellStyle name="常规 2 9" xfId="871"/>
    <cellStyle name="输入 3" xfId="872"/>
    <cellStyle name="常规 2 9 2" xfId="873"/>
    <cellStyle name="输入 3 2" xfId="874"/>
    <cellStyle name="常规 2 9 2 2" xfId="875"/>
    <cellStyle name="输入 3 2 2" xfId="876"/>
    <cellStyle name="常规 2 9 3" xfId="877"/>
    <cellStyle name="输入 3 3" xfId="878"/>
    <cellStyle name="常规 2 9 3 2" xfId="879"/>
    <cellStyle name="常规 2 9 4" xfId="880"/>
    <cellStyle name="好_2008年地州对账表(国库资金） 2" xfId="881"/>
    <cellStyle name="输入 3 4" xfId="882"/>
    <cellStyle name="常规 25" xfId="883"/>
    <cellStyle name="常规 30" xfId="884"/>
    <cellStyle name="常规 25 2" xfId="885"/>
    <cellStyle name="常规 26" xfId="886"/>
    <cellStyle name="常规 27" xfId="887"/>
    <cellStyle name="常规 29" xfId="888"/>
    <cellStyle name="常规 3" xfId="889"/>
    <cellStyle name="输出 4 2" xfId="890"/>
    <cellStyle name="常规 3 2" xfId="891"/>
    <cellStyle name="输出 4 2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常规 4" xfId="916"/>
    <cellStyle name="输出 4 3" xfId="917"/>
    <cellStyle name="常规 4 2" xfId="918"/>
    <cellStyle name="常规 4 2 2" xfId="919"/>
    <cellStyle name="常规 4 4" xfId="920"/>
    <cellStyle name="常规 4 2 2 2" xfId="921"/>
    <cellStyle name="常规 6 4" xfId="922"/>
    <cellStyle name="常规 4 2 2 2 2" xfId="923"/>
    <cellStyle name="常规 6 4 2" xfId="924"/>
    <cellStyle name="常规 4 2 3" xfId="925"/>
    <cellStyle name="常规 4 5" xfId="926"/>
    <cellStyle name="常规 4 2 3 2" xfId="927"/>
    <cellStyle name="常规 7 4" xfId="928"/>
    <cellStyle name="常规 4 2 4" xfId="929"/>
    <cellStyle name="常规 4 6" xfId="930"/>
    <cellStyle name="常规 4 2 4 2" xfId="931"/>
    <cellStyle name="常规 4 6 2" xfId="932"/>
    <cellStyle name="常规 439" xfId="933"/>
    <cellStyle name="常规 444" xfId="934"/>
    <cellStyle name="常规 8 4" xfId="935"/>
    <cellStyle name="常规 4 2 5" xfId="936"/>
    <cellStyle name="常规 4 7" xfId="937"/>
    <cellStyle name="常规 4 3" xfId="938"/>
    <cellStyle name="常规 4 3 2" xfId="939"/>
    <cellStyle name="常规 5 4" xfId="940"/>
    <cellStyle name="常规 4 3 2 2" xfId="941"/>
    <cellStyle name="常规 5 4 2" xfId="942"/>
    <cellStyle name="常规 4 3 2 2 2" xfId="943"/>
    <cellStyle name="常规 4 3 2 3" xfId="944"/>
    <cellStyle name="常规 4 3 3" xfId="945"/>
    <cellStyle name="常规 5 5" xfId="946"/>
    <cellStyle name="常规 4 3 3 2" xfId="947"/>
    <cellStyle name="常规 4 3 4" xfId="948"/>
    <cellStyle name="常规 4 3 4 2" xfId="949"/>
    <cellStyle name="常规 4 3 5" xfId="950"/>
    <cellStyle name="常规 428" xfId="951"/>
    <cellStyle name="常规 433" xfId="952"/>
    <cellStyle name="链接单元格 3" xfId="953"/>
    <cellStyle name="常规 429" xfId="954"/>
    <cellStyle name="常规 434" xfId="955"/>
    <cellStyle name="链接单元格 4" xfId="956"/>
    <cellStyle name="常规 430" xfId="957"/>
    <cellStyle name="常规 431" xfId="958"/>
    <cellStyle name="常规 432" xfId="959"/>
    <cellStyle name="链接单元格 2" xfId="960"/>
    <cellStyle name="常规 435" xfId="961"/>
    <cellStyle name="常规 440" xfId="962"/>
    <cellStyle name="链接单元格 5" xfId="963"/>
    <cellStyle name="常规 436" xfId="964"/>
    <cellStyle name="常规 441" xfId="965"/>
    <cellStyle name="链接单元格 6" xfId="966"/>
    <cellStyle name="常规 442" xfId="967"/>
    <cellStyle name="常规 8 2" xfId="968"/>
    <cellStyle name="链接单元格 7" xfId="969"/>
    <cellStyle name="常规 443" xfId="970"/>
    <cellStyle name="常规 8 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常规 9 2 2" xfId="999"/>
    <cellStyle name="注释 7" xfId="1000"/>
    <cellStyle name="常规 9 2 2 2" xfId="1001"/>
    <cellStyle name="常规 9 2 3" xfId="1002"/>
    <cellStyle name="注释 8"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常规_2007年云南省向人大报送政府收支预算表格式编制过程表 2 2" xfId="1013"/>
    <cellStyle name="计算 2 3" xfId="1014"/>
    <cellStyle name="常规_2007年云南省向人大报送政府收支预算表格式编制过程表 2 2 2" xfId="1015"/>
    <cellStyle name="数量 4" xfId="1016"/>
    <cellStyle name="常规_2007年云南省向人大报送政府收支预算表格式编制过程表 2 3" xfId="1017"/>
    <cellStyle name="计算 2 4" xfId="1018"/>
    <cellStyle name="常规_2007年云南省向人大报送政府收支预算表格式编制过程表 2 4 2" xfId="1019"/>
    <cellStyle name="常规_2007年云南省向人大报送政府收支预算表格式编制过程表 3 2" xfId="1020"/>
    <cellStyle name="计算 3 3" xfId="1021"/>
    <cellStyle name="常规_exceltmp1" xfId="1022"/>
    <cellStyle name="常规_exceltmp1 2" xfId="1023"/>
    <cellStyle name="计算 4" xfId="1024"/>
    <cellStyle name="超级链接 2 2" xfId="1025"/>
    <cellStyle name="超级链接 3" xfId="1026"/>
    <cellStyle name="超链接 2" xfId="1027"/>
    <cellStyle name="超链接 2 2" xfId="1028"/>
    <cellStyle name="超链接 2 2 2" xfId="1029"/>
    <cellStyle name="超链接 3" xfId="1030"/>
    <cellStyle name="超链接 3 2" xfId="1031"/>
    <cellStyle name="超链接 4" xfId="1032"/>
    <cellStyle name="超链接 4 2" xfId="1033"/>
    <cellStyle name="分级显示行_1_Book1" xfId="1034"/>
    <cellStyle name="好 2" xfId="1035"/>
    <cellStyle name="好 2 2" xfId="1036"/>
    <cellStyle name="好 2 2 2" xfId="1037"/>
    <cellStyle name="好 3" xfId="1038"/>
    <cellStyle name="好 3 2" xfId="1039"/>
    <cellStyle name="好 4" xfId="1040"/>
    <cellStyle name="好 5 3" xfId="1041"/>
    <cellStyle name="好 8" xfId="1042"/>
    <cellStyle name="好_0502通海县" xfId="1043"/>
    <cellStyle name="好_0502通海县 2" xfId="1044"/>
    <cellStyle name="好_0502通海县 2 2" xfId="1045"/>
    <cellStyle name="好_0502通海县 3" xfId="1046"/>
    <cellStyle name="好_0605石屏" xfId="1047"/>
    <cellStyle name="好_0605石屏 2" xfId="1048"/>
    <cellStyle name="好_0605石屏 2 2" xfId="1049"/>
    <cellStyle name="好_0605石屏 3" xfId="1050"/>
    <cellStyle name="好_0605石屏县" xfId="1051"/>
    <cellStyle name="好_0605石屏县 2" xfId="1052"/>
    <cellStyle name="好_0605石屏县 3" xfId="1053"/>
    <cellStyle name="好_1110洱源" xfId="1054"/>
    <cellStyle name="好_1110洱源 2" xfId="1055"/>
    <cellStyle name="解释性文本 4 3" xfId="1056"/>
    <cellStyle name="好_1110洱源 2 2" xfId="1057"/>
    <cellStyle name="好_1110洱源 3" xfId="1058"/>
    <cellStyle name="解释性文本 4 4" xfId="1059"/>
    <cellStyle name="好_11大理" xfId="1060"/>
    <cellStyle name="好_11大理 2" xfId="1061"/>
    <cellStyle name="好_11大理 2 2" xfId="1062"/>
    <cellStyle name="好_11大理 3" xfId="1063"/>
    <cellStyle name="好_2007年地州资金往来对账表" xfId="1064"/>
    <cellStyle name="好_2007年地州资金往来对账表 2" xfId="1065"/>
    <cellStyle name="好_2007年地州资金往来对账表 2 2" xfId="1066"/>
    <cellStyle name="好_2007年地州资金往来对账表 3" xfId="1067"/>
    <cellStyle name="好_2008年地州对账表(国库资金） 2 2" xfId="1068"/>
    <cellStyle name="商品名称 2 3" xfId="1069"/>
    <cellStyle name="好_2008年地州对账表(国库资金） 3" xfId="1070"/>
    <cellStyle name="好_Book1" xfId="1071"/>
    <cellStyle name="好_Book1 2" xfId="1072"/>
    <cellStyle name="好_M01-1" xfId="1073"/>
    <cellStyle name="好_M01-1 2" xfId="1074"/>
    <cellStyle name="好_M01-1 2 2" xfId="1075"/>
    <cellStyle name="后继超级链接" xfId="1076"/>
    <cellStyle name="后继超级链接 2" xfId="1077"/>
    <cellStyle name="后继超级链接 2 2" xfId="1078"/>
    <cellStyle name="后继超级链接 3" xfId="1079"/>
    <cellStyle name="汇总 2 2 2" xfId="1080"/>
    <cellStyle name="汇总 2 2 2 2" xfId="1081"/>
    <cellStyle name="汇总 8" xfId="1082"/>
    <cellStyle name="汇总 2 2 3" xfId="1083"/>
    <cellStyle name="警告文本 2 2 2" xfId="1084"/>
    <cellStyle name="汇总 2 3" xfId="1085"/>
    <cellStyle name="汇总 2 3 2" xfId="1086"/>
    <cellStyle name="汇总 2 4" xfId="1087"/>
    <cellStyle name="汇总 2 4 2" xfId="1088"/>
    <cellStyle name="汇总 2 5" xfId="1089"/>
    <cellStyle name="汇总 3 2" xfId="1090"/>
    <cellStyle name="汇总 3 2 2" xfId="1091"/>
    <cellStyle name="汇总 3 2 2 2" xfId="1092"/>
    <cellStyle name="汇总 3 2 3" xfId="1093"/>
    <cellStyle name="警告文本 3 2 2" xfId="1094"/>
    <cellStyle name="汇总 3 3" xfId="1095"/>
    <cellStyle name="汇总 3 3 2" xfId="1096"/>
    <cellStyle name="汇总 3 4" xfId="1097"/>
    <cellStyle name="汇总 3 4 2" xfId="1098"/>
    <cellStyle name="汇总 3 5" xfId="1099"/>
    <cellStyle name="汇总 4 2" xfId="1100"/>
    <cellStyle name="汇总 4 2 2" xfId="1101"/>
    <cellStyle name="汇总 4 2 2 2" xfId="1102"/>
    <cellStyle name="汇总 4 2 3" xfId="1103"/>
    <cellStyle name="警告文本 4 2 2" xfId="1104"/>
    <cellStyle name="汇总 4 3" xfId="1105"/>
    <cellStyle name="汇总 4 3 2" xfId="1106"/>
    <cellStyle name="汇总 4 4" xfId="1107"/>
    <cellStyle name="汇总 4 4 2" xfId="1108"/>
    <cellStyle name="汇总 4 5" xfId="1109"/>
    <cellStyle name="汇总 5 2" xfId="1110"/>
    <cellStyle name="汇总 5 2 2" xfId="1111"/>
    <cellStyle name="汇总 5 3" xfId="1112"/>
    <cellStyle name="汇总 5 3 2" xfId="1113"/>
    <cellStyle name="汇总 5 4" xfId="1114"/>
    <cellStyle name="千分位_97-917" xfId="1115"/>
    <cellStyle name="汇总 7" xfId="1116"/>
    <cellStyle name="汇总 7 2" xfId="1117"/>
    <cellStyle name="汇总 8 2" xfId="1118"/>
    <cellStyle name="计算 2" xfId="1119"/>
    <cellStyle name="计算 2 2" xfId="1120"/>
    <cellStyle name="计算 2 2 2" xfId="1121"/>
    <cellStyle name="计算 3" xfId="1122"/>
    <cellStyle name="计算 3 2" xfId="1123"/>
    <cellStyle name="计算 3 2 2" xfId="1124"/>
    <cellStyle name="计算 3 4" xfId="1125"/>
    <cellStyle name="计算 4 2" xfId="1126"/>
    <cellStyle name="计算 4 2 2" xfId="1127"/>
    <cellStyle name="计算 4 3" xfId="1128"/>
    <cellStyle name="计算 4 4" xfId="1129"/>
    <cellStyle name="计算 5" xfId="1130"/>
    <cellStyle name="计算 5 2" xfId="1131"/>
    <cellStyle name="计算 5 3" xfId="1132"/>
    <cellStyle name="计算 6" xfId="1133"/>
    <cellStyle name="计算 7" xfId="1134"/>
    <cellStyle name="计算 8" xfId="1135"/>
    <cellStyle name="检查单元格 2" xfId="1136"/>
    <cellStyle name="检查单元格 2 2" xfId="1137"/>
    <cellStyle name="检查单元格 2 3" xfId="1138"/>
    <cellStyle name="检查单元格 2 4" xfId="1139"/>
    <cellStyle name="检查单元格 3" xfId="1140"/>
    <cellStyle name="检查单元格 3 2" xfId="1141"/>
    <cellStyle name="检查单元格 3 2 2" xfId="1142"/>
    <cellStyle name="检查单元格 3 3" xfId="1143"/>
    <cellStyle name="检查单元格 3 4" xfId="1144"/>
    <cellStyle name="检查单元格 4" xfId="1145"/>
    <cellStyle name="检查单元格 4 2" xfId="1146"/>
    <cellStyle name="检查单元格 4 2 2" xfId="1147"/>
    <cellStyle name="检查单元格 4 3" xfId="1148"/>
    <cellStyle name="检查单元格 4 4" xfId="1149"/>
    <cellStyle name="检查单元格 5" xfId="1150"/>
    <cellStyle name="检查单元格 5 2" xfId="1151"/>
    <cellStyle name="检查单元格 5 3" xfId="1152"/>
    <cellStyle name="检查单元格 8" xfId="1153"/>
    <cellStyle name="解释性文本 2" xfId="1154"/>
    <cellStyle name="解释性文本 2 2" xfId="1155"/>
    <cellStyle name="解释性文本 2 2 2" xfId="1156"/>
    <cellStyle name="解释性文本 2 3" xfId="1157"/>
    <cellStyle name="解释性文本 2 4" xfId="1158"/>
    <cellStyle name="解释性文本 3" xfId="1159"/>
    <cellStyle name="解释性文本 3 2" xfId="1160"/>
    <cellStyle name="解释性文本 3 2 2" xfId="1161"/>
    <cellStyle name="解释性文本 3 3" xfId="1162"/>
    <cellStyle name="解释性文本 3 4" xfId="1163"/>
    <cellStyle name="解释性文本 4" xfId="1164"/>
    <cellStyle name="解释性文本 4 2" xfId="1165"/>
    <cellStyle name="解释性文本 4 2 2" xfId="1166"/>
    <cellStyle name="借出原因" xfId="1167"/>
    <cellStyle name="借出原因 2" xfId="1168"/>
    <cellStyle name="借出原因 2 2" xfId="1169"/>
    <cellStyle name="借出原因 2 2 2" xfId="1170"/>
    <cellStyle name="借出原因 2 3" xfId="1171"/>
    <cellStyle name="借出原因 3" xfId="1172"/>
    <cellStyle name="借出原因 3 2" xfId="1173"/>
    <cellStyle name="借出原因 4" xfId="1174"/>
    <cellStyle name="警告文本 2" xfId="1175"/>
    <cellStyle name="警告文本 2 2" xfId="1176"/>
    <cellStyle name="警告文本 2 3" xfId="1177"/>
    <cellStyle name="警告文本 2 4" xfId="1178"/>
    <cellStyle name="警告文本 3" xfId="1179"/>
    <cellStyle name="警告文本 3 2" xfId="1180"/>
    <cellStyle name="警告文本 3 3" xfId="1181"/>
    <cellStyle name="警告文本 3 4" xfId="1182"/>
    <cellStyle name="警告文本 4" xfId="1183"/>
    <cellStyle name="警告文本 4 2" xfId="1184"/>
    <cellStyle name="警告文本 4 3" xfId="1185"/>
    <cellStyle name="警告文本 4 4" xfId="1186"/>
    <cellStyle name="警告文本 5" xfId="1187"/>
    <cellStyle name="警告文本 5 2" xfId="1188"/>
    <cellStyle name="警告文本 5 3" xfId="1189"/>
    <cellStyle name="警告文本 6" xfId="1190"/>
    <cellStyle name="警告文本 7" xfId="1191"/>
    <cellStyle name="链接单元格 2 2" xfId="1192"/>
    <cellStyle name="链接单元格 2 2 2" xfId="1193"/>
    <cellStyle name="链接单元格 2 3" xfId="1194"/>
    <cellStyle name="链接单元格 2 4" xfId="1195"/>
    <cellStyle name="链接单元格 3 2" xfId="1196"/>
    <cellStyle name="链接单元格 3 3" xfId="1197"/>
    <cellStyle name="链接单元格 3 4" xfId="1198"/>
    <cellStyle name="链接单元格 4 2" xfId="1199"/>
    <cellStyle name="链接单元格 4 2 2" xfId="1200"/>
    <cellStyle name="链接单元格 4 3" xfId="1201"/>
    <cellStyle name="链接单元格 4 4" xfId="1202"/>
    <cellStyle name="链接单元格 5 2" xfId="1203"/>
    <cellStyle name="链接单元格 5 3" xfId="1204"/>
    <cellStyle name="普通_97-917" xfId="1205"/>
    <cellStyle name="千分位[0]_laroux" xfId="1206"/>
    <cellStyle name="输入 8" xfId="1207"/>
    <cellStyle name="常规_表样--2016年1至7月云南省及省本级地方财政收支执行情况（国资预算）全省数据与国库一致send预算局826" xfId="1208"/>
    <cellStyle name="千位[0]_ 方正PC" xfId="1209"/>
    <cellStyle name="千位_ 方正PC" xfId="1210"/>
    <cellStyle name="千位分隔 11" xfId="1211"/>
    <cellStyle name="千位分隔 11 2" xfId="1212"/>
    <cellStyle name="千位分隔 2" xfId="1213"/>
    <cellStyle name="千位分隔 2 2 2" xfId="1214"/>
    <cellStyle name="千位分隔 2 3" xfId="1215"/>
    <cellStyle name="千位分隔 4 6" xfId="1216"/>
    <cellStyle name="千位分隔 4 6 2" xfId="1217"/>
    <cellStyle name="千位分隔 7 2" xfId="1218"/>
    <cellStyle name="千位分隔 8 2" xfId="1219"/>
    <cellStyle name="千位分隔 9" xfId="1220"/>
    <cellStyle name="强调 1" xfId="1221"/>
    <cellStyle name="强调 1 2" xfId="1222"/>
    <cellStyle name="强调 2" xfId="1223"/>
    <cellStyle name="强调 3" xfId="1224"/>
    <cellStyle name="强调 3 2" xfId="1225"/>
    <cellStyle name="强调文字颜色 1 2 2" xfId="1226"/>
    <cellStyle name="强调文字颜色 1 2 2 2" xfId="1227"/>
    <cellStyle name="强调文字颜色 1 2 3" xfId="1228"/>
    <cellStyle name="强调文字颜色 1 3" xfId="1229"/>
    <cellStyle name="强调文字颜色 1 3 2" xfId="1230"/>
    <cellStyle name="强调文字颜色 2 2" xfId="1231"/>
    <cellStyle name="强调文字颜色 2 2 3" xfId="1232"/>
    <cellStyle name="强调文字颜色 2 3" xfId="1233"/>
    <cellStyle name="强调文字颜色 3 2" xfId="1234"/>
    <cellStyle name="强调文字颜色 3 2 2" xfId="1235"/>
    <cellStyle name="强调文字颜色 3 2 2 2" xfId="1236"/>
    <cellStyle name="强调文字颜色 3 2 3" xfId="1237"/>
    <cellStyle name="强调文字颜色 4 2" xfId="1238"/>
    <cellStyle name="强调文字颜色 4 2 2" xfId="1239"/>
    <cellStyle name="强调文字颜色 4 2 2 2" xfId="1240"/>
    <cellStyle name="强调文字颜色 4 2 3" xfId="1241"/>
    <cellStyle name="强调文字颜色 4 3" xfId="1242"/>
    <cellStyle name="强调文字颜色 4 3 2" xfId="1243"/>
    <cellStyle name="强调文字颜色 5 2" xfId="1244"/>
    <cellStyle name="强调文字颜色 5 3" xfId="1245"/>
    <cellStyle name="强调文字颜色 5 3 2" xfId="1246"/>
    <cellStyle name="强调文字颜色 6 2" xfId="1247"/>
    <cellStyle name="强调文字颜色 6 2 2" xfId="1248"/>
    <cellStyle name="强调文字颜色 6 2 2 2" xfId="1249"/>
    <cellStyle name="强调文字颜色 6 2 3" xfId="1250"/>
    <cellStyle name="强调文字颜色 6 3" xfId="1251"/>
    <cellStyle name="强调文字颜色 6 3 2" xfId="1252"/>
    <cellStyle name="日期 2" xfId="1253"/>
    <cellStyle name="日期 2 2" xfId="1254"/>
    <cellStyle name="日期 2 2 2" xfId="1255"/>
    <cellStyle name="日期 2 3" xfId="1256"/>
    <cellStyle name="日期 3" xfId="1257"/>
    <cellStyle name="日期 3 2" xfId="1258"/>
    <cellStyle name="日期 4" xfId="1259"/>
    <cellStyle name="商品名称" xfId="1260"/>
    <cellStyle name="商品名称 2" xfId="1261"/>
    <cellStyle name="商品名称 2 2" xfId="1262"/>
    <cellStyle name="商品名称 2 2 2" xfId="1263"/>
    <cellStyle name="商品名称 3" xfId="1264"/>
    <cellStyle name="商品名称 3 2" xfId="1265"/>
    <cellStyle name="适中 2" xfId="1266"/>
    <cellStyle name="适中 2 3" xfId="1267"/>
    <cellStyle name="适中 2 4" xfId="1268"/>
    <cellStyle name="适中 3 2" xfId="1269"/>
    <cellStyle name="适中 3 2 2" xfId="1270"/>
    <cellStyle name="适中 3 3" xfId="1271"/>
    <cellStyle name="适中 3 4" xfId="1272"/>
    <cellStyle name="适中 4" xfId="1273"/>
    <cellStyle name="适中 4 2" xfId="1274"/>
    <cellStyle name="适中 4 2 2" xfId="1275"/>
    <cellStyle name="适中 4 3" xfId="1276"/>
    <cellStyle name="适中 4 4" xfId="1277"/>
    <cellStyle name="适中 5" xfId="1278"/>
    <cellStyle name="适中 5 2" xfId="1279"/>
    <cellStyle name="适中 5 3" xfId="1280"/>
    <cellStyle name="适中 6" xfId="1281"/>
    <cellStyle name="适中 7" xfId="1282"/>
    <cellStyle name="适中 8" xfId="1283"/>
    <cellStyle name="输出 2" xfId="1284"/>
    <cellStyle name="输出 2 2" xfId="1285"/>
    <cellStyle name="输出 2 3" xfId="1286"/>
    <cellStyle name="输出 2 4" xfId="1287"/>
    <cellStyle name="输出 3" xfId="1288"/>
    <cellStyle name="输出 3 2" xfId="1289"/>
    <cellStyle name="输出 3 3" xfId="1290"/>
    <cellStyle name="输出 4" xfId="1291"/>
    <cellStyle name="输出 5" xfId="1292"/>
    <cellStyle name="输出 5 2" xfId="1293"/>
    <cellStyle name="输出 5 3" xfId="1294"/>
    <cellStyle name="输出 6" xfId="1295"/>
    <cellStyle name="输出 7" xfId="1296"/>
    <cellStyle name="输出 8" xfId="1297"/>
    <cellStyle name="输入 2 2 2" xfId="1298"/>
    <cellStyle name="输入 2 3" xfId="1299"/>
    <cellStyle name="输入 4" xfId="1300"/>
    <cellStyle name="输入 4 2" xfId="1301"/>
    <cellStyle name="输入 4 2 2" xfId="1302"/>
    <cellStyle name="输入 4 3" xfId="1303"/>
    <cellStyle name="输入 4 4" xfId="1304"/>
    <cellStyle name="输入 5" xfId="1305"/>
    <cellStyle name="输入 5 2" xfId="1306"/>
    <cellStyle name="输入 5 3" xfId="1307"/>
    <cellStyle name="输入 6" xfId="1308"/>
    <cellStyle name="输入 7" xfId="1309"/>
    <cellStyle name="数量" xfId="1310"/>
    <cellStyle name="数量 2" xfId="1311"/>
    <cellStyle name="数量 2 2" xfId="1312"/>
    <cellStyle name="数量 2 3" xfId="1313"/>
    <cellStyle name="数量 3 2" xfId="1314"/>
    <cellStyle name="未定义" xfId="1315"/>
    <cellStyle name="样式 1" xfId="1316"/>
    <cellStyle name="寘嬫愗傝 [0.00]_Region Orders (2)" xfId="1317"/>
    <cellStyle name="寘嬫愗傝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 name="常规_2007年省与各地结算单" xfId="1334"/>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externalLink" Target="externalLinks/externalLink2.xml"/><Relationship Id="rId36" Type="http://schemas.openxmlformats.org/officeDocument/2006/relationships/externalLink" Target="externalLinks/externalLink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 val="Main"/>
      <sheetName val="Sheet1"/>
      <sheetName val="eqpmad2"/>
      <sheetName val="基本支出经济分类透视"/>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54"/>
  <sheetViews>
    <sheetView showGridLines="0" tabSelected="1" view="pageBreakPreview" zoomScaleNormal="90" topLeftCell="B1" workbookViewId="0">
      <pane ySplit="4" topLeftCell="A5" activePane="bottomLeft" state="frozen"/>
      <selection/>
      <selection pane="bottomLeft" activeCell="D10" sqref="D10"/>
    </sheetView>
  </sheetViews>
  <sheetFormatPr defaultColWidth="9" defaultRowHeight="14.25" outlineLevelCol="4"/>
  <cols>
    <col min="1" max="1" width="17.6333333333333" style="249" customWidth="1"/>
    <col min="2" max="2" width="50.75" style="249" customWidth="1"/>
    <col min="3" max="4" width="20.6333333333333" style="249" customWidth="1"/>
    <col min="5" max="5" width="20.6333333333333" style="253" customWidth="1"/>
    <col min="6" max="16384" width="9" style="361"/>
  </cols>
  <sheetData>
    <row r="1" ht="22.5" spans="2:2">
      <c r="B1" s="420"/>
    </row>
    <row r="2" ht="45" customHeight="1" spans="1:5">
      <c r="A2" s="365"/>
      <c r="B2" s="365" t="s">
        <v>0</v>
      </c>
      <c r="C2" s="365"/>
      <c r="D2" s="365"/>
      <c r="E2" s="365"/>
    </row>
    <row r="3" ht="18.95" customHeight="1" spans="2:5">
      <c r="B3" s="421"/>
      <c r="C3" s="422"/>
      <c r="E3" s="256" t="s">
        <v>1</v>
      </c>
    </row>
    <row r="4" s="418" customFormat="1" ht="45" customHeight="1" spans="1:5">
      <c r="A4" s="257" t="s">
        <v>2</v>
      </c>
      <c r="B4" s="423" t="s">
        <v>3</v>
      </c>
      <c r="C4" s="259" t="s">
        <v>4</v>
      </c>
      <c r="D4" s="259" t="s">
        <v>5</v>
      </c>
      <c r="E4" s="423" t="s">
        <v>6</v>
      </c>
    </row>
    <row r="5" ht="37.5" customHeight="1" spans="1:5">
      <c r="A5" s="400" t="s">
        <v>7</v>
      </c>
      <c r="B5" s="401" t="s">
        <v>8</v>
      </c>
      <c r="C5" s="311">
        <f>SUM(C6:C20)</f>
        <v>34619</v>
      </c>
      <c r="D5" s="311">
        <f>SUM(D6:D20)</f>
        <v>51000</v>
      </c>
      <c r="E5" s="345">
        <f>IF(C5&lt;&gt;0,D5/C5-1,"")</f>
        <v>0.473</v>
      </c>
    </row>
    <row r="6" ht="37.5" customHeight="1" spans="1:5">
      <c r="A6" s="316" t="s">
        <v>9</v>
      </c>
      <c r="B6" s="275" t="s">
        <v>10</v>
      </c>
      <c r="C6" s="424">
        <v>12612</v>
      </c>
      <c r="D6" s="425">
        <v>15990</v>
      </c>
      <c r="E6" s="347">
        <f t="shared" ref="E6:E41" si="0">IF(C6&lt;&gt;0,D6/C6-1,"")</f>
        <v>0.268</v>
      </c>
    </row>
    <row r="7" ht="37.5" customHeight="1" spans="1:5">
      <c r="A7" s="316" t="s">
        <v>11</v>
      </c>
      <c r="B7" s="275" t="s">
        <v>12</v>
      </c>
      <c r="C7" s="424">
        <v>1603</v>
      </c>
      <c r="D7" s="425">
        <v>1300</v>
      </c>
      <c r="E7" s="347">
        <f t="shared" si="0"/>
        <v>-0.189</v>
      </c>
    </row>
    <row r="8" ht="37.5" customHeight="1" spans="1:5">
      <c r="A8" s="316" t="s">
        <v>13</v>
      </c>
      <c r="B8" s="275" t="s">
        <v>14</v>
      </c>
      <c r="C8" s="424">
        <v>796</v>
      </c>
      <c r="D8" s="425">
        <v>600</v>
      </c>
      <c r="E8" s="347">
        <f t="shared" si="0"/>
        <v>-0.246</v>
      </c>
    </row>
    <row r="9" ht="37.5" customHeight="1" spans="1:5">
      <c r="A9" s="316" t="s">
        <v>15</v>
      </c>
      <c r="B9" s="275" t="s">
        <v>16</v>
      </c>
      <c r="C9" s="424">
        <v>121</v>
      </c>
      <c r="D9" s="425">
        <v>106</v>
      </c>
      <c r="E9" s="347">
        <f t="shared" si="0"/>
        <v>-0.124</v>
      </c>
    </row>
    <row r="10" ht="37.5" customHeight="1" spans="1:5">
      <c r="A10" s="316" t="s">
        <v>17</v>
      </c>
      <c r="B10" s="275" t="s">
        <v>18</v>
      </c>
      <c r="C10" s="424">
        <v>1293</v>
      </c>
      <c r="D10" s="425">
        <v>1790</v>
      </c>
      <c r="E10" s="347">
        <f t="shared" si="0"/>
        <v>0.384</v>
      </c>
    </row>
    <row r="11" ht="37.5" customHeight="1" spans="1:5">
      <c r="A11" s="316" t="s">
        <v>19</v>
      </c>
      <c r="B11" s="275" t="s">
        <v>20</v>
      </c>
      <c r="C11" s="424">
        <v>1629</v>
      </c>
      <c r="D11" s="425">
        <v>2150</v>
      </c>
      <c r="E11" s="347">
        <f t="shared" si="0"/>
        <v>0.32</v>
      </c>
    </row>
    <row r="12" ht="37.5" customHeight="1" spans="1:5">
      <c r="A12" s="316" t="s">
        <v>21</v>
      </c>
      <c r="B12" s="275" t="s">
        <v>22</v>
      </c>
      <c r="C12" s="424">
        <v>1066</v>
      </c>
      <c r="D12" s="425">
        <v>805</v>
      </c>
      <c r="E12" s="347">
        <f t="shared" si="0"/>
        <v>-0.245</v>
      </c>
    </row>
    <row r="13" ht="37.5" customHeight="1" spans="1:5">
      <c r="A13" s="316" t="s">
        <v>23</v>
      </c>
      <c r="B13" s="275" t="s">
        <v>24</v>
      </c>
      <c r="C13" s="424">
        <v>1132</v>
      </c>
      <c r="D13" s="425">
        <v>2055</v>
      </c>
      <c r="E13" s="347">
        <f t="shared" si="0"/>
        <v>0.815</v>
      </c>
    </row>
    <row r="14" ht="37.5" customHeight="1" spans="1:5">
      <c r="A14" s="316" t="s">
        <v>25</v>
      </c>
      <c r="B14" s="275" t="s">
        <v>26</v>
      </c>
      <c r="C14" s="424">
        <v>845</v>
      </c>
      <c r="D14" s="425">
        <v>9760</v>
      </c>
      <c r="E14" s="347">
        <f t="shared" si="0"/>
        <v>10.55</v>
      </c>
    </row>
    <row r="15" ht="37.5" customHeight="1" spans="1:5">
      <c r="A15" s="316" t="s">
        <v>27</v>
      </c>
      <c r="B15" s="275" t="s">
        <v>28</v>
      </c>
      <c r="C15" s="424">
        <v>931</v>
      </c>
      <c r="D15" s="425">
        <v>900</v>
      </c>
      <c r="E15" s="347">
        <f t="shared" si="0"/>
        <v>-0.033</v>
      </c>
    </row>
    <row r="16" ht="37.5" customHeight="1" spans="1:5">
      <c r="A16" s="316" t="s">
        <v>29</v>
      </c>
      <c r="B16" s="275" t="s">
        <v>30</v>
      </c>
      <c r="C16" s="424">
        <v>1105</v>
      </c>
      <c r="D16" s="425">
        <v>0</v>
      </c>
      <c r="E16" s="347">
        <f t="shared" si="0"/>
        <v>-1</v>
      </c>
    </row>
    <row r="17" ht="37.5" customHeight="1" spans="1:5">
      <c r="A17" s="316" t="s">
        <v>31</v>
      </c>
      <c r="B17" s="275" t="s">
        <v>32</v>
      </c>
      <c r="C17" s="424">
        <v>5173</v>
      </c>
      <c r="D17" s="425">
        <v>8950</v>
      </c>
      <c r="E17" s="347">
        <f t="shared" si="0"/>
        <v>0.73</v>
      </c>
    </row>
    <row r="18" ht="37.5" customHeight="1" spans="1:5">
      <c r="A18" s="316" t="s">
        <v>33</v>
      </c>
      <c r="B18" s="275" t="s">
        <v>34</v>
      </c>
      <c r="C18" s="424">
        <v>6276</v>
      </c>
      <c r="D18" s="425">
        <v>6500</v>
      </c>
      <c r="E18" s="347">
        <f t="shared" si="0"/>
        <v>0.036</v>
      </c>
    </row>
    <row r="19" ht="37.5" customHeight="1" spans="1:5">
      <c r="A19" s="316" t="s">
        <v>35</v>
      </c>
      <c r="B19" s="275" t="s">
        <v>36</v>
      </c>
      <c r="C19" s="424">
        <v>37</v>
      </c>
      <c r="D19" s="425">
        <v>94</v>
      </c>
      <c r="E19" s="347">
        <f t="shared" si="0"/>
        <v>1.541</v>
      </c>
    </row>
    <row r="20" ht="37.5" customHeight="1" spans="1:5">
      <c r="A20" s="431" t="s">
        <v>37</v>
      </c>
      <c r="B20" s="275" t="s">
        <v>38</v>
      </c>
      <c r="C20" s="310"/>
      <c r="D20" s="310"/>
      <c r="E20" s="347" t="str">
        <f t="shared" si="0"/>
        <v/>
      </c>
    </row>
    <row r="21" ht="37.5" customHeight="1" spans="1:5">
      <c r="A21" s="314" t="s">
        <v>39</v>
      </c>
      <c r="B21" s="401" t="s">
        <v>40</v>
      </c>
      <c r="C21" s="311">
        <f>SUM(C22:C29)</f>
        <v>23542</v>
      </c>
      <c r="D21" s="311">
        <f>SUM(D22:D29)</f>
        <v>20128</v>
      </c>
      <c r="E21" s="345">
        <f t="shared" si="0"/>
        <v>-0.145</v>
      </c>
    </row>
    <row r="22" ht="37.5" customHeight="1" spans="1:5">
      <c r="A22" s="426" t="s">
        <v>41</v>
      </c>
      <c r="B22" s="275" t="s">
        <v>42</v>
      </c>
      <c r="C22" s="424">
        <v>1528</v>
      </c>
      <c r="D22" s="425">
        <v>1350</v>
      </c>
      <c r="E22" s="347">
        <f t="shared" si="0"/>
        <v>-0.116</v>
      </c>
    </row>
    <row r="23" ht="37.5" customHeight="1" spans="1:5">
      <c r="A23" s="316" t="s">
        <v>43</v>
      </c>
      <c r="B23" s="427" t="s">
        <v>44</v>
      </c>
      <c r="C23" s="424">
        <v>1376</v>
      </c>
      <c r="D23" s="425">
        <v>1616</v>
      </c>
      <c r="E23" s="347">
        <f t="shared" si="0"/>
        <v>0.174</v>
      </c>
    </row>
    <row r="24" ht="37.5" customHeight="1" spans="1:5">
      <c r="A24" s="316" t="s">
        <v>45</v>
      </c>
      <c r="B24" s="275" t="s">
        <v>46</v>
      </c>
      <c r="C24" s="424">
        <v>2948</v>
      </c>
      <c r="D24" s="425">
        <v>3342</v>
      </c>
      <c r="E24" s="347">
        <f t="shared" si="0"/>
        <v>0.134</v>
      </c>
    </row>
    <row r="25" ht="37.5" customHeight="1" spans="1:5">
      <c r="A25" s="316" t="s">
        <v>47</v>
      </c>
      <c r="B25" s="275" t="s">
        <v>48</v>
      </c>
      <c r="C25" s="424"/>
      <c r="D25" s="425"/>
      <c r="E25" s="347" t="str">
        <f t="shared" si="0"/>
        <v/>
      </c>
    </row>
    <row r="26" ht="37.5" customHeight="1" spans="1:5">
      <c r="A26" s="316" t="s">
        <v>49</v>
      </c>
      <c r="B26" s="275" t="s">
        <v>50</v>
      </c>
      <c r="C26" s="424">
        <v>16898</v>
      </c>
      <c r="D26" s="425">
        <v>12966</v>
      </c>
      <c r="E26" s="347">
        <f t="shared" si="0"/>
        <v>-0.233</v>
      </c>
    </row>
    <row r="27" ht="37.5" customHeight="1" spans="1:5">
      <c r="A27" s="316" t="s">
        <v>51</v>
      </c>
      <c r="B27" s="275" t="s">
        <v>52</v>
      </c>
      <c r="C27" s="424"/>
      <c r="D27" s="425"/>
      <c r="E27" s="347" t="str">
        <f t="shared" si="0"/>
        <v/>
      </c>
    </row>
    <row r="28" ht="37.5" customHeight="1" spans="1:5">
      <c r="A28" s="316" t="s">
        <v>53</v>
      </c>
      <c r="B28" s="275" t="s">
        <v>54</v>
      </c>
      <c r="C28" s="424">
        <v>767</v>
      </c>
      <c r="D28" s="425">
        <v>834</v>
      </c>
      <c r="E28" s="347">
        <f t="shared" si="0"/>
        <v>0.087</v>
      </c>
    </row>
    <row r="29" ht="37.5" customHeight="1" spans="1:5">
      <c r="A29" s="316" t="s">
        <v>55</v>
      </c>
      <c r="B29" s="275" t="s">
        <v>56</v>
      </c>
      <c r="C29" s="424">
        <v>25</v>
      </c>
      <c r="D29" s="425">
        <v>20</v>
      </c>
      <c r="E29" s="347">
        <f t="shared" si="0"/>
        <v>-0.2</v>
      </c>
    </row>
    <row r="30" ht="37.5" customHeight="1" spans="1:5">
      <c r="A30" s="316"/>
      <c r="B30" s="275"/>
      <c r="C30" s="310"/>
      <c r="D30" s="310"/>
      <c r="E30" s="345" t="str">
        <f t="shared" si="0"/>
        <v/>
      </c>
    </row>
    <row r="31" s="255" customFormat="1" ht="37.5" customHeight="1" spans="1:5">
      <c r="A31" s="428"/>
      <c r="B31" s="398" t="s">
        <v>57</v>
      </c>
      <c r="C31" s="311">
        <f>+C5+C21</f>
        <v>58161</v>
      </c>
      <c r="D31" s="311">
        <f>+D5+D21</f>
        <v>71128</v>
      </c>
      <c r="E31" s="345">
        <f t="shared" si="0"/>
        <v>0.223</v>
      </c>
    </row>
    <row r="32" ht="37.5" customHeight="1" spans="1:5">
      <c r="A32" s="314">
        <v>105</v>
      </c>
      <c r="B32" s="273" t="s">
        <v>58</v>
      </c>
      <c r="C32" s="311"/>
      <c r="D32" s="311"/>
      <c r="E32" s="345" t="str">
        <f t="shared" si="0"/>
        <v/>
      </c>
    </row>
    <row r="33" ht="37.5" customHeight="1" spans="1:5">
      <c r="A33" s="400">
        <v>110</v>
      </c>
      <c r="B33" s="401" t="s">
        <v>59</v>
      </c>
      <c r="C33" s="311">
        <f>SUM(C34:C40)</f>
        <v>227314</v>
      </c>
      <c r="D33" s="311">
        <f>SUM(D34:D40)</f>
        <v>168184</v>
      </c>
      <c r="E33" s="345">
        <f t="shared" si="0"/>
        <v>-0.26</v>
      </c>
    </row>
    <row r="34" ht="37.5" customHeight="1" spans="1:5">
      <c r="A34" s="316">
        <v>11001</v>
      </c>
      <c r="B34" s="275" t="s">
        <v>60</v>
      </c>
      <c r="C34" s="310">
        <v>5214</v>
      </c>
      <c r="D34" s="310">
        <v>5214</v>
      </c>
      <c r="E34" s="347">
        <v>0</v>
      </c>
    </row>
    <row r="35" ht="37.5" customHeight="1" spans="1:5">
      <c r="A35" s="316"/>
      <c r="B35" s="275" t="s">
        <v>61</v>
      </c>
      <c r="C35" s="310">
        <f>86852+77850</f>
        <v>164702</v>
      </c>
      <c r="D35" s="310">
        <f>79047+61425</f>
        <v>140472</v>
      </c>
      <c r="E35" s="347">
        <f t="shared" si="0"/>
        <v>-0.147</v>
      </c>
    </row>
    <row r="36" ht="37.5" customHeight="1" spans="1:5">
      <c r="A36" s="316">
        <v>11008</v>
      </c>
      <c r="B36" s="275" t="s">
        <v>62</v>
      </c>
      <c r="C36" s="310">
        <v>18333</v>
      </c>
      <c r="D36" s="310">
        <v>6198</v>
      </c>
      <c r="E36" s="347">
        <f t="shared" si="0"/>
        <v>-0.662</v>
      </c>
    </row>
    <row r="37" ht="37.5" customHeight="1" spans="1:5">
      <c r="A37" s="316">
        <v>11009</v>
      </c>
      <c r="B37" s="275" t="s">
        <v>63</v>
      </c>
      <c r="C37" s="310">
        <v>200</v>
      </c>
      <c r="D37" s="310">
        <v>16300</v>
      </c>
      <c r="E37" s="347">
        <f t="shared" si="0"/>
        <v>80.5</v>
      </c>
    </row>
    <row r="38" customFormat="1" ht="37.5" customHeight="1" spans="1:5">
      <c r="A38" s="316"/>
      <c r="B38" s="275" t="s">
        <v>64</v>
      </c>
      <c r="C38" s="310">
        <v>38429</v>
      </c>
      <c r="D38" s="310">
        <v>0</v>
      </c>
      <c r="E38" s="347">
        <f t="shared" si="0"/>
        <v>-1</v>
      </c>
    </row>
    <row r="39" s="419" customFormat="1" ht="37.5" customHeight="1" spans="1:5">
      <c r="A39" s="402">
        <v>11013</v>
      </c>
      <c r="B39" s="277" t="s">
        <v>65</v>
      </c>
      <c r="C39" s="310"/>
      <c r="D39" s="310"/>
      <c r="E39" s="347" t="str">
        <f t="shared" si="0"/>
        <v/>
      </c>
    </row>
    <row r="40" s="419" customFormat="1" ht="37.5" customHeight="1" spans="1:5">
      <c r="A40" s="402">
        <v>11015</v>
      </c>
      <c r="B40" s="277" t="s">
        <v>66</v>
      </c>
      <c r="C40" s="310">
        <v>436</v>
      </c>
      <c r="D40" s="310">
        <v>0</v>
      </c>
      <c r="E40" s="347">
        <f t="shared" si="0"/>
        <v>-1</v>
      </c>
    </row>
    <row r="41" ht="37.5" customHeight="1" spans="1:5">
      <c r="A41" s="429"/>
      <c r="B41" s="430" t="s">
        <v>67</v>
      </c>
      <c r="C41" s="311">
        <f>+C31+C32+C33</f>
        <v>285475</v>
      </c>
      <c r="D41" s="311">
        <f>+D31+D32+D33</f>
        <v>239312</v>
      </c>
      <c r="E41" s="345">
        <f t="shared" si="0"/>
        <v>-0.162</v>
      </c>
    </row>
    <row r="42" spans="3:4">
      <c r="C42" s="313"/>
      <c r="D42" s="313"/>
    </row>
    <row r="43" spans="4:4">
      <c r="D43" s="313"/>
    </row>
    <row r="44" spans="3:4">
      <c r="C44" s="313"/>
      <c r="D44" s="313"/>
    </row>
    <row r="45" spans="4:4">
      <c r="D45" s="313"/>
    </row>
    <row r="46" spans="3:4">
      <c r="C46" s="313"/>
      <c r="D46" s="313"/>
    </row>
    <row r="47" spans="3:4">
      <c r="C47" s="313"/>
      <c r="D47" s="313"/>
    </row>
    <row r="48" spans="4:4">
      <c r="D48" s="313"/>
    </row>
    <row r="49" spans="3:4">
      <c r="C49" s="313"/>
      <c r="D49" s="313"/>
    </row>
    <row r="50" spans="3:4">
      <c r="C50" s="313"/>
      <c r="D50" s="313"/>
    </row>
    <row r="51" spans="3:4">
      <c r="C51" s="313"/>
      <c r="D51" s="313"/>
    </row>
    <row r="52" spans="3:4">
      <c r="C52" s="313"/>
      <c r="D52" s="313"/>
    </row>
    <row r="53" spans="4:4">
      <c r="D53" s="313"/>
    </row>
    <row r="54" spans="3:4">
      <c r="C54" s="313"/>
      <c r="D54" s="313"/>
    </row>
  </sheetData>
  <mergeCells count="1">
    <mergeCell ref="B2:E2"/>
  </mergeCells>
  <conditionalFormatting sqref="E3">
    <cfRule type="cellIs" dxfId="0" priority="51" stopIfTrue="1" operator="lessThanOrEqual">
      <formula>-1</formula>
    </cfRule>
  </conditionalFormatting>
  <conditionalFormatting sqref="C5:D5">
    <cfRule type="expression" dxfId="1" priority="46" stopIfTrue="1">
      <formula>"len($A:$A)=3"</formula>
    </cfRule>
  </conditionalFormatting>
  <conditionalFormatting sqref="A32:B32">
    <cfRule type="expression" dxfId="1" priority="57" stopIfTrue="1">
      <formula>"len($A:$A)=3"</formula>
    </cfRule>
  </conditionalFormatting>
  <conditionalFormatting sqref="C32">
    <cfRule type="expression" dxfId="1" priority="42" stopIfTrue="1">
      <formula>"len($A:$A)=3"</formula>
    </cfRule>
  </conditionalFormatting>
  <conditionalFormatting sqref="D32">
    <cfRule type="expression" dxfId="1" priority="31" stopIfTrue="1">
      <formula>"len($A:$A)=3"</formula>
    </cfRule>
  </conditionalFormatting>
  <conditionalFormatting sqref="D40">
    <cfRule type="expression" dxfId="1" priority="34" stopIfTrue="1">
      <formula>"len($A:$A)=3"</formula>
    </cfRule>
  </conditionalFormatting>
  <conditionalFormatting sqref="B8:B9">
    <cfRule type="expression" dxfId="1" priority="65" stopIfTrue="1">
      <formula>"len($A:$A)=3"</formula>
    </cfRule>
  </conditionalFormatting>
  <conditionalFormatting sqref="B33:B35">
    <cfRule type="expression" dxfId="1" priority="26" stopIfTrue="1">
      <formula>"len($A:$A)=3"</formula>
    </cfRule>
  </conditionalFormatting>
  <conditionalFormatting sqref="B39:B41">
    <cfRule type="expression" dxfId="1" priority="20" stopIfTrue="1">
      <formula>"len($A:$A)=3"</formula>
    </cfRule>
    <cfRule type="expression" dxfId="1" priority="21" stopIfTrue="1">
      <formula>"len($A:$A)=3"</formula>
    </cfRule>
  </conditionalFormatting>
  <conditionalFormatting sqref="C6:C19">
    <cfRule type="expression" dxfId="1" priority="11" stopIfTrue="1">
      <formula>"len($A:$A)=3"</formula>
    </cfRule>
    <cfRule type="expression" dxfId="1" priority="10" stopIfTrue="1">
      <formula>"len($A:$A)=3"</formula>
    </cfRule>
    <cfRule type="expression" dxfId="1" priority="9" stopIfTrue="1">
      <formula>"len($A:$A)=3"</formula>
    </cfRule>
  </conditionalFormatting>
  <conditionalFormatting sqref="C22:C29">
    <cfRule type="expression" dxfId="1" priority="3" stopIfTrue="1">
      <formula>"len($A:$A)=3"</formula>
    </cfRule>
    <cfRule type="expression" dxfId="1" priority="2" stopIfTrue="1">
      <formula>"len($A:$A)=3"</formula>
    </cfRule>
    <cfRule type="expression" dxfId="1" priority="1" stopIfTrue="1">
      <formula>"len($A:$A)=3"</formula>
    </cfRule>
  </conditionalFormatting>
  <conditionalFormatting sqref="C34:C35">
    <cfRule type="expression" dxfId="1" priority="40" stopIfTrue="1">
      <formula>"len($A:$A)=3"</formula>
    </cfRule>
  </conditionalFormatting>
  <conditionalFormatting sqref="C36:C38">
    <cfRule type="expression" dxfId="1" priority="38" stopIfTrue="1">
      <formula>"len($A:$A)=3"</formula>
    </cfRule>
  </conditionalFormatting>
  <conditionalFormatting sqref="D6:D19">
    <cfRule type="expression" dxfId="1" priority="13" stopIfTrue="1">
      <formula>"len($A:$A)=3"</formula>
    </cfRule>
    <cfRule type="expression" dxfId="1" priority="12" stopIfTrue="1">
      <formula>"len($A:$A)=3"</formula>
    </cfRule>
  </conditionalFormatting>
  <conditionalFormatting sqref="D22:D29">
    <cfRule type="expression" dxfId="1" priority="8" stopIfTrue="1">
      <formula>"len($A:$A)=3"</formula>
    </cfRule>
    <cfRule type="expression" dxfId="1" priority="7" stopIfTrue="1">
      <formula>"len($A:$A)=3"</formula>
    </cfRule>
  </conditionalFormatting>
  <conditionalFormatting sqref="D34:D35">
    <cfRule type="expression" dxfId="1" priority="29" stopIfTrue="1">
      <formula>"len($A:$A)=3"</formula>
    </cfRule>
  </conditionalFormatting>
  <conditionalFormatting sqref="D36:D38">
    <cfRule type="expression" dxfId="1" priority="27" stopIfTrue="1">
      <formula>"len($A:$A)=3"</formula>
    </cfRule>
  </conditionalFormatting>
  <conditionalFormatting sqref="D39:D40">
    <cfRule type="expression" dxfId="1" priority="37" stopIfTrue="1">
      <formula>"len($A:$A)=3"</formula>
    </cfRule>
  </conditionalFormatting>
  <conditionalFormatting sqref="A5:B30">
    <cfRule type="expression" dxfId="1" priority="62" stopIfTrue="1">
      <formula>"len($A:$A)=3"</formula>
    </cfRule>
  </conditionalFormatting>
  <conditionalFormatting sqref="B5:B7 B32 B41">
    <cfRule type="expression" dxfId="1" priority="71" stopIfTrue="1">
      <formula>"len($A:$A)=3"</formula>
    </cfRule>
  </conditionalFormatting>
  <conditionalFormatting sqref="C5:D5 C20:C21 C30 D21">
    <cfRule type="expression" dxfId="1" priority="43" stopIfTrue="1">
      <formula>"len($A:$A)=3"</formula>
    </cfRule>
  </conditionalFormatting>
  <conditionalFormatting sqref="D20 D30">
    <cfRule type="expression" dxfId="1" priority="32" stopIfTrue="1">
      <formula>"len($A:$A)=3"</formula>
    </cfRule>
  </conditionalFormatting>
  <conditionalFormatting sqref="C32:C33 C34:D35 D33">
    <cfRule type="expression" dxfId="1" priority="47" stopIfTrue="1">
      <formula>"len($A:$A)=3"</formula>
    </cfRule>
  </conditionalFormatting>
  <conditionalFormatting sqref="D32 D34:D35">
    <cfRule type="expression" dxfId="1" priority="36" stopIfTrue="1">
      <formula>"len($A:$A)=3"</formula>
    </cfRule>
  </conditionalFormatting>
  <conditionalFormatting sqref="A33:B35 B40:B41">
    <cfRule type="expression" dxfId="1" priority="25" stopIfTrue="1">
      <formula>"len($A:$A)=3"</formula>
    </cfRule>
  </conditionalFormatting>
  <conditionalFormatting sqref="C33:D35">
    <cfRule type="expression" dxfId="1" priority="41" stopIfTrue="1">
      <formula>"len($A:$A)=3"</formula>
    </cfRule>
  </conditionalFormatting>
  <conditionalFormatting sqref="A34:B35">
    <cfRule type="expression" dxfId="1" priority="24" stopIfTrue="1">
      <formula>"len($A:$A)=3"</formula>
    </cfRule>
  </conditionalFormatting>
  <conditionalFormatting sqref="A36:D36 B41">
    <cfRule type="expression" dxfId="1" priority="69" stopIfTrue="1">
      <formula>"len($A:$A)=3"</formula>
    </cfRule>
  </conditionalFormatting>
  <conditionalFormatting sqref="A36:B38">
    <cfRule type="expression" dxfId="1" priority="22" stopIfTrue="1">
      <formula>"len($A:$A)=3"</formula>
    </cfRule>
  </conditionalFormatting>
  <conditionalFormatting sqref="C39:C41 D41">
    <cfRule type="expression" dxfId="1" priority="48" stopIfTrue="1">
      <formula>"len($A:$A)=3"</formula>
    </cfRule>
  </conditionalFormatting>
  <conditionalFormatting sqref="C40:C41 D41">
    <cfRule type="expression" dxfId="1" priority="45"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51"/>
  <sheetViews>
    <sheetView showGridLines="0" view="pageBreakPreview" zoomScaleNormal="90" topLeftCell="B1" workbookViewId="0">
      <pane ySplit="3" topLeftCell="A4" activePane="bottomLeft" state="frozen"/>
      <selection/>
      <selection pane="bottomLeft" activeCell="E7" sqref="E7"/>
    </sheetView>
  </sheetViews>
  <sheetFormatPr defaultColWidth="9" defaultRowHeight="14.25" outlineLevelCol="4"/>
  <cols>
    <col min="1" max="1" width="12.75" style="147" customWidth="1"/>
    <col min="2" max="2" width="50.75" style="147" customWidth="1"/>
    <col min="3" max="5" width="20.6333333333333" style="147" customWidth="1"/>
    <col min="6" max="16384" width="9" style="230"/>
  </cols>
  <sheetData>
    <row r="1" s="405" customFormat="1" ht="45" customHeight="1" spans="1:5">
      <c r="A1" s="365"/>
      <c r="B1" s="365" t="s">
        <v>68</v>
      </c>
      <c r="C1" s="365"/>
      <c r="D1" s="365"/>
      <c r="E1" s="365"/>
    </row>
    <row r="2" ht="18.95" customHeight="1" spans="1:5">
      <c r="A2" s="406"/>
      <c r="B2" s="390"/>
      <c r="C2" s="286"/>
      <c r="E2" s="367" t="s">
        <v>1</v>
      </c>
    </row>
    <row r="3" s="388" customFormat="1" ht="45" customHeight="1" spans="1:5">
      <c r="A3" s="407" t="s">
        <v>2</v>
      </c>
      <c r="B3" s="343" t="s">
        <v>3</v>
      </c>
      <c r="C3" s="78" t="s">
        <v>4</v>
      </c>
      <c r="D3" s="78" t="s">
        <v>5</v>
      </c>
      <c r="E3" s="343" t="s">
        <v>6</v>
      </c>
    </row>
    <row r="4" ht="37.5" customHeight="1" spans="1:5">
      <c r="A4" s="297" t="s">
        <v>69</v>
      </c>
      <c r="B4" s="408" t="s">
        <v>70</v>
      </c>
      <c r="C4" s="300">
        <v>15122</v>
      </c>
      <c r="D4" s="300">
        <v>20152</v>
      </c>
      <c r="E4" s="409">
        <f>IF(C4&lt;&gt;0,D4/C4-1,"")</f>
        <v>0.333</v>
      </c>
    </row>
    <row r="5" ht="37.5" customHeight="1" spans="1:5">
      <c r="A5" s="297" t="s">
        <v>71</v>
      </c>
      <c r="B5" s="410" t="s">
        <v>72</v>
      </c>
      <c r="C5" s="300"/>
      <c r="D5" s="300"/>
      <c r="E5" s="409" t="str">
        <f t="shared" ref="E5:E38" si="0">IF(C5&lt;&gt;0,D5/C5-1,"")</f>
        <v/>
      </c>
    </row>
    <row r="6" ht="37.5" customHeight="1" spans="1:5">
      <c r="A6" s="297" t="s">
        <v>73</v>
      </c>
      <c r="B6" s="410" t="s">
        <v>74</v>
      </c>
      <c r="C6" s="300">
        <v>241</v>
      </c>
      <c r="D6" s="300">
        <v>291</v>
      </c>
      <c r="E6" s="409">
        <f t="shared" si="0"/>
        <v>0.207</v>
      </c>
    </row>
    <row r="7" ht="37.5" customHeight="1" spans="1:5">
      <c r="A7" s="297" t="s">
        <v>75</v>
      </c>
      <c r="B7" s="410" t="s">
        <v>76</v>
      </c>
      <c r="C7" s="300">
        <v>6561</v>
      </c>
      <c r="D7" s="300">
        <v>7904</v>
      </c>
      <c r="E7" s="409">
        <f t="shared" si="0"/>
        <v>0.205</v>
      </c>
    </row>
    <row r="8" ht="37.5" customHeight="1" spans="1:5">
      <c r="A8" s="297" t="s">
        <v>77</v>
      </c>
      <c r="B8" s="410" t="s">
        <v>78</v>
      </c>
      <c r="C8" s="300">
        <v>28563</v>
      </c>
      <c r="D8" s="300">
        <v>27709</v>
      </c>
      <c r="E8" s="409">
        <f t="shared" si="0"/>
        <v>-0.03</v>
      </c>
    </row>
    <row r="9" ht="37.5" customHeight="1" spans="1:5">
      <c r="A9" s="297" t="s">
        <v>79</v>
      </c>
      <c r="B9" s="410" t="s">
        <v>80</v>
      </c>
      <c r="C9" s="300">
        <v>155</v>
      </c>
      <c r="D9" s="300">
        <v>325</v>
      </c>
      <c r="E9" s="409">
        <f t="shared" si="0"/>
        <v>1.097</v>
      </c>
    </row>
    <row r="10" ht="37.5" customHeight="1" spans="1:5">
      <c r="A10" s="297" t="s">
        <v>81</v>
      </c>
      <c r="B10" s="410" t="s">
        <v>82</v>
      </c>
      <c r="C10" s="300">
        <v>2591</v>
      </c>
      <c r="D10" s="300">
        <v>2716</v>
      </c>
      <c r="E10" s="409">
        <f t="shared" si="0"/>
        <v>0.048</v>
      </c>
    </row>
    <row r="11" ht="37.5" customHeight="1" spans="1:5">
      <c r="A11" s="297" t="s">
        <v>83</v>
      </c>
      <c r="B11" s="410" t="s">
        <v>84</v>
      </c>
      <c r="C11" s="300">
        <v>27594</v>
      </c>
      <c r="D11" s="300">
        <v>27509</v>
      </c>
      <c r="E11" s="409">
        <f t="shared" si="0"/>
        <v>-0.003</v>
      </c>
    </row>
    <row r="12" ht="37.5" customHeight="1" spans="1:5">
      <c r="A12" s="297" t="s">
        <v>85</v>
      </c>
      <c r="B12" s="410" t="s">
        <v>86</v>
      </c>
      <c r="C12" s="300">
        <v>16006</v>
      </c>
      <c r="D12" s="300">
        <v>14857</v>
      </c>
      <c r="E12" s="409">
        <f t="shared" si="0"/>
        <v>-0.072</v>
      </c>
    </row>
    <row r="13" ht="37.5" customHeight="1" spans="1:5">
      <c r="A13" s="297" t="s">
        <v>87</v>
      </c>
      <c r="B13" s="410" t="s">
        <v>88</v>
      </c>
      <c r="C13" s="300">
        <v>75812</v>
      </c>
      <c r="D13" s="300">
        <v>64649</v>
      </c>
      <c r="E13" s="409">
        <f t="shared" si="0"/>
        <v>-0.147</v>
      </c>
    </row>
    <row r="14" ht="37.5" customHeight="1" spans="1:5">
      <c r="A14" s="297" t="s">
        <v>89</v>
      </c>
      <c r="B14" s="410" t="s">
        <v>90</v>
      </c>
      <c r="C14" s="300">
        <v>1265</v>
      </c>
      <c r="D14" s="300">
        <v>3522</v>
      </c>
      <c r="E14" s="409">
        <f t="shared" si="0"/>
        <v>1.784</v>
      </c>
    </row>
    <row r="15" ht="37.5" customHeight="1" spans="1:5">
      <c r="A15" s="297" t="s">
        <v>91</v>
      </c>
      <c r="B15" s="410" t="s">
        <v>92</v>
      </c>
      <c r="C15" s="300">
        <v>15174</v>
      </c>
      <c r="D15" s="300">
        <v>13309</v>
      </c>
      <c r="E15" s="409">
        <f t="shared" si="0"/>
        <v>-0.123</v>
      </c>
    </row>
    <row r="16" ht="37.5" customHeight="1" spans="1:5">
      <c r="A16" s="297" t="s">
        <v>93</v>
      </c>
      <c r="B16" s="410" t="s">
        <v>94</v>
      </c>
      <c r="C16" s="300">
        <v>1446</v>
      </c>
      <c r="D16" s="300">
        <v>1246</v>
      </c>
      <c r="E16" s="409">
        <f t="shared" si="0"/>
        <v>-0.138</v>
      </c>
    </row>
    <row r="17" ht="37.5" customHeight="1" spans="1:5">
      <c r="A17" s="297" t="s">
        <v>95</v>
      </c>
      <c r="B17" s="410" t="s">
        <v>96</v>
      </c>
      <c r="C17" s="300">
        <v>480</v>
      </c>
      <c r="D17" s="300">
        <v>603</v>
      </c>
      <c r="E17" s="409">
        <f t="shared" si="0"/>
        <v>0.256</v>
      </c>
    </row>
    <row r="18" ht="37.5" customHeight="1" spans="1:5">
      <c r="A18" s="297" t="s">
        <v>97</v>
      </c>
      <c r="B18" s="410" t="s">
        <v>98</v>
      </c>
      <c r="C18" s="300">
        <v>202</v>
      </c>
      <c r="D18" s="300">
        <v>396</v>
      </c>
      <c r="E18" s="409">
        <f t="shared" si="0"/>
        <v>0.96</v>
      </c>
    </row>
    <row r="19" ht="37.5" customHeight="1" spans="1:5">
      <c r="A19" s="297" t="s">
        <v>99</v>
      </c>
      <c r="B19" s="410" t="s">
        <v>100</v>
      </c>
      <c r="C19" s="300">
        <v>20</v>
      </c>
      <c r="D19" s="300">
        <v>0</v>
      </c>
      <c r="E19" s="409">
        <f t="shared" si="0"/>
        <v>-1</v>
      </c>
    </row>
    <row r="20" ht="37.5" customHeight="1" spans="1:5">
      <c r="A20" s="297" t="s">
        <v>101</v>
      </c>
      <c r="B20" s="410" t="s">
        <v>102</v>
      </c>
      <c r="C20" s="300"/>
      <c r="D20" s="300"/>
      <c r="E20" s="409" t="str">
        <f t="shared" si="0"/>
        <v/>
      </c>
    </row>
    <row r="21" ht="37.5" customHeight="1" spans="1:5">
      <c r="A21" s="297" t="s">
        <v>103</v>
      </c>
      <c r="B21" s="410" t="s">
        <v>104</v>
      </c>
      <c r="C21" s="300">
        <v>1058</v>
      </c>
      <c r="D21" s="300">
        <v>1124</v>
      </c>
      <c r="E21" s="409">
        <f t="shared" si="0"/>
        <v>0.062</v>
      </c>
    </row>
    <row r="22" ht="37.5" customHeight="1" spans="1:5">
      <c r="A22" s="297" t="s">
        <v>105</v>
      </c>
      <c r="B22" s="410" t="s">
        <v>106</v>
      </c>
      <c r="C22" s="300">
        <v>9611</v>
      </c>
      <c r="D22" s="300">
        <v>10437</v>
      </c>
      <c r="E22" s="409">
        <f t="shared" si="0"/>
        <v>0.086</v>
      </c>
    </row>
    <row r="23" ht="37.5" customHeight="1" spans="1:5">
      <c r="A23" s="297" t="s">
        <v>107</v>
      </c>
      <c r="B23" s="410" t="s">
        <v>108</v>
      </c>
      <c r="C23" s="300">
        <v>351</v>
      </c>
      <c r="D23" s="300">
        <v>463</v>
      </c>
      <c r="E23" s="409">
        <f t="shared" si="0"/>
        <v>0.319</v>
      </c>
    </row>
    <row r="24" ht="37.5" customHeight="1" spans="1:5">
      <c r="A24" s="297" t="s">
        <v>109</v>
      </c>
      <c r="B24" s="410" t="s">
        <v>110</v>
      </c>
      <c r="C24" s="300">
        <v>1218</v>
      </c>
      <c r="D24" s="300">
        <v>1666</v>
      </c>
      <c r="E24" s="409">
        <f t="shared" si="0"/>
        <v>0.368</v>
      </c>
    </row>
    <row r="25" ht="37.5" customHeight="1" spans="1:5">
      <c r="A25" s="297" t="s">
        <v>111</v>
      </c>
      <c r="B25" s="410" t="s">
        <v>112</v>
      </c>
      <c r="C25" s="300">
        <v>0</v>
      </c>
      <c r="D25" s="300">
        <v>2500</v>
      </c>
      <c r="E25" s="409">
        <v>1</v>
      </c>
    </row>
    <row r="26" ht="37.5" customHeight="1" spans="1:5">
      <c r="A26" s="297" t="s">
        <v>113</v>
      </c>
      <c r="B26" s="410" t="s">
        <v>114</v>
      </c>
      <c r="C26" s="300">
        <v>8871</v>
      </c>
      <c r="D26" s="300">
        <v>9406</v>
      </c>
      <c r="E26" s="409">
        <f t="shared" si="0"/>
        <v>0.06</v>
      </c>
    </row>
    <row r="27" ht="37.5" customHeight="1" spans="1:5">
      <c r="A27" s="297" t="s">
        <v>115</v>
      </c>
      <c r="B27" s="410" t="s">
        <v>116</v>
      </c>
      <c r="C27" s="300">
        <v>39</v>
      </c>
      <c r="D27" s="300">
        <v>20</v>
      </c>
      <c r="E27" s="409">
        <f t="shared" si="0"/>
        <v>-0.487</v>
      </c>
    </row>
    <row r="28" ht="37.5" customHeight="1" spans="1:5">
      <c r="A28" s="297" t="s">
        <v>117</v>
      </c>
      <c r="B28" s="410" t="s">
        <v>118</v>
      </c>
      <c r="C28" s="300">
        <v>15</v>
      </c>
      <c r="D28" s="300">
        <v>3690</v>
      </c>
      <c r="E28" s="409">
        <f t="shared" si="0"/>
        <v>245</v>
      </c>
    </row>
    <row r="29" ht="37.5" customHeight="1" spans="1:5">
      <c r="A29" s="297"/>
      <c r="B29" s="410"/>
      <c r="C29" s="300"/>
      <c r="D29" s="300"/>
      <c r="E29" s="409" t="str">
        <f t="shared" si="0"/>
        <v/>
      </c>
    </row>
    <row r="30" s="285" customFormat="1" ht="37.5" customHeight="1" spans="1:5">
      <c r="A30" s="397"/>
      <c r="B30" s="398" t="s">
        <v>119</v>
      </c>
      <c r="C30" s="399">
        <f>SUM(C4:C29)</f>
        <v>212395</v>
      </c>
      <c r="D30" s="399">
        <f>SUM(D4:D29)</f>
        <v>214494</v>
      </c>
      <c r="E30" s="411">
        <f t="shared" si="0"/>
        <v>0.01</v>
      </c>
    </row>
    <row r="31" ht="37.5" customHeight="1" spans="1:5">
      <c r="A31" s="294">
        <v>230</v>
      </c>
      <c r="B31" s="412" t="s">
        <v>120</v>
      </c>
      <c r="C31" s="399">
        <f>SUM(C32:C35)</f>
        <v>29773</v>
      </c>
      <c r="D31" s="399">
        <f>SUM(D32:D35)</f>
        <v>21625</v>
      </c>
      <c r="E31" s="411">
        <f t="shared" si="0"/>
        <v>-0.274</v>
      </c>
    </row>
    <row r="32" ht="37.5" customHeight="1" spans="1:5">
      <c r="A32" s="413">
        <v>23006</v>
      </c>
      <c r="B32" s="414" t="s">
        <v>121</v>
      </c>
      <c r="C32" s="300">
        <v>16610</v>
      </c>
      <c r="D32" s="300">
        <v>21625</v>
      </c>
      <c r="E32" s="409">
        <f t="shared" si="0"/>
        <v>0.302</v>
      </c>
    </row>
    <row r="33" ht="36" customHeight="1" spans="1:5">
      <c r="A33" s="297">
        <v>23008</v>
      </c>
      <c r="B33" s="414" t="s">
        <v>122</v>
      </c>
      <c r="C33" s="300">
        <v>13163</v>
      </c>
      <c r="D33" s="300">
        <v>0</v>
      </c>
      <c r="E33" s="409">
        <f t="shared" si="0"/>
        <v>-1</v>
      </c>
    </row>
    <row r="34" ht="37.5" customHeight="1" spans="1:5">
      <c r="A34" s="415">
        <v>23015</v>
      </c>
      <c r="B34" s="396" t="s">
        <v>123</v>
      </c>
      <c r="C34" s="300"/>
      <c r="D34" s="300"/>
      <c r="E34" s="411" t="str">
        <f t="shared" si="0"/>
        <v/>
      </c>
    </row>
    <row r="35" s="389" customFormat="1" ht="36" customHeight="1" spans="1:5">
      <c r="A35" s="415">
        <v>23016</v>
      </c>
      <c r="B35" s="396" t="s">
        <v>124</v>
      </c>
      <c r="C35" s="300"/>
      <c r="D35" s="300"/>
      <c r="E35" s="411" t="str">
        <f t="shared" si="0"/>
        <v/>
      </c>
    </row>
    <row r="36" s="389" customFormat="1" ht="37.5" customHeight="1" spans="1:5">
      <c r="A36" s="294">
        <v>231</v>
      </c>
      <c r="B36" s="175" t="s">
        <v>125</v>
      </c>
      <c r="C36" s="399">
        <v>37109</v>
      </c>
      <c r="D36" s="399">
        <v>3193</v>
      </c>
      <c r="E36" s="411">
        <f t="shared" si="0"/>
        <v>-0.914</v>
      </c>
    </row>
    <row r="37" s="389" customFormat="1" ht="37.5" customHeight="1" spans="1:5">
      <c r="A37" s="294">
        <v>23009</v>
      </c>
      <c r="B37" s="416" t="s">
        <v>126</v>
      </c>
      <c r="C37" s="399">
        <v>6198</v>
      </c>
      <c r="D37" s="399">
        <v>0</v>
      </c>
      <c r="E37" s="411">
        <f t="shared" si="0"/>
        <v>-1</v>
      </c>
    </row>
    <row r="38" ht="37.5" customHeight="1" spans="1:5">
      <c r="A38" s="397"/>
      <c r="B38" s="404" t="s">
        <v>127</v>
      </c>
      <c r="C38" s="399">
        <f>+C30+C31+C36+C37</f>
        <v>285475</v>
      </c>
      <c r="D38" s="399">
        <f>+D30+D31+D36+D37</f>
        <v>239312</v>
      </c>
      <c r="E38" s="411">
        <f t="shared" si="0"/>
        <v>-0.162</v>
      </c>
    </row>
    <row r="39" spans="2:4">
      <c r="B39" s="417"/>
      <c r="D39" s="318"/>
    </row>
    <row r="41" spans="4:4">
      <c r="D41" s="318"/>
    </row>
    <row r="43" spans="4:4">
      <c r="D43" s="318"/>
    </row>
    <row r="44" spans="4:4">
      <c r="D44" s="318"/>
    </row>
    <row r="46" spans="4:4">
      <c r="D46" s="318"/>
    </row>
    <row r="47" spans="4:4">
      <c r="D47" s="318"/>
    </row>
    <row r="48" spans="4:4">
      <c r="D48" s="318"/>
    </row>
    <row r="49" spans="4:4">
      <c r="D49" s="318"/>
    </row>
    <row r="51" spans="4:4">
      <c r="D51" s="318"/>
    </row>
  </sheetData>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E44"/>
  <sheetViews>
    <sheetView showGridLines="0" view="pageBreakPreview" zoomScaleNormal="90" topLeftCell="B1" workbookViewId="0">
      <pane ySplit="3" topLeftCell="A4" activePane="bottomLeft" state="frozen"/>
      <selection/>
      <selection pane="bottomLeft" activeCell="E7" sqref="E7"/>
    </sheetView>
  </sheetViews>
  <sheetFormatPr defaultColWidth="9" defaultRowHeight="14.25" outlineLevelCol="4"/>
  <cols>
    <col min="1" max="1" width="14.5" style="147" customWidth="1"/>
    <col min="2" max="2" width="50.75" style="147" customWidth="1"/>
    <col min="3" max="5" width="20.6333333333333" style="147" customWidth="1"/>
    <col min="6" max="16384" width="9" style="230"/>
  </cols>
  <sheetData>
    <row r="1" s="361" customFormat="1" ht="45" customHeight="1" spans="1:5">
      <c r="A1" s="365"/>
      <c r="B1" s="365" t="s">
        <v>128</v>
      </c>
      <c r="C1" s="365"/>
      <c r="D1" s="365"/>
      <c r="E1" s="365"/>
    </row>
    <row r="2" ht="18.95" customHeight="1" spans="2:5">
      <c r="B2" s="390"/>
      <c r="C2" s="286"/>
      <c r="D2" s="286"/>
      <c r="E2" s="367" t="s">
        <v>1</v>
      </c>
    </row>
    <row r="3" s="388" customFormat="1" ht="45" customHeight="1" spans="1:5">
      <c r="A3" s="391" t="s">
        <v>2</v>
      </c>
      <c r="B3" s="289" t="s">
        <v>3</v>
      </c>
      <c r="C3" s="78" t="s">
        <v>129</v>
      </c>
      <c r="D3" s="78" t="s">
        <v>5</v>
      </c>
      <c r="E3" s="78" t="s">
        <v>130</v>
      </c>
    </row>
    <row r="4" ht="32.1" customHeight="1" spans="1:5">
      <c r="A4" s="392" t="s">
        <v>7</v>
      </c>
      <c r="B4" s="393" t="s">
        <v>8</v>
      </c>
      <c r="C4" s="88">
        <f>SUM(C5:C18)</f>
        <v>53968</v>
      </c>
      <c r="D4" s="88">
        <f>SUM(D5:D18)</f>
        <v>40348</v>
      </c>
      <c r="E4" s="291">
        <f>IF(C4&lt;&gt;0,D4/C4-1,"")</f>
        <v>-0.252</v>
      </c>
    </row>
    <row r="5" ht="32.1" customHeight="1" spans="1:5">
      <c r="A5" s="297" t="s">
        <v>9</v>
      </c>
      <c r="B5" s="394" t="s">
        <v>10</v>
      </c>
      <c r="C5" s="89">
        <v>16726</v>
      </c>
      <c r="D5" s="300">
        <v>13942</v>
      </c>
      <c r="E5" s="292">
        <f>IF(C5&lt;&gt;0,D5/C5-1,"")</f>
        <v>-0.166</v>
      </c>
    </row>
    <row r="6" ht="32.1" customHeight="1" spans="1:5">
      <c r="A6" s="297" t="s">
        <v>11</v>
      </c>
      <c r="B6" s="394" t="s">
        <v>12</v>
      </c>
      <c r="C6" s="89">
        <v>2549</v>
      </c>
      <c r="D6" s="300">
        <v>1028</v>
      </c>
      <c r="E6" s="292">
        <f>IF(C6&lt;&gt;0,D6/C6-1,"")</f>
        <v>-0.597</v>
      </c>
    </row>
    <row r="7" ht="32.1" customHeight="1" spans="1:5">
      <c r="A7" s="297" t="s">
        <v>13</v>
      </c>
      <c r="B7" s="394" t="s">
        <v>14</v>
      </c>
      <c r="C7" s="89">
        <v>672</v>
      </c>
      <c r="D7" s="300">
        <v>561</v>
      </c>
      <c r="E7" s="292">
        <f>IF(C7&lt;&gt;0,D7/C7-1,"")</f>
        <v>-0.165</v>
      </c>
    </row>
    <row r="8" s="230" customFormat="1" ht="32.1" customHeight="1" spans="1:5">
      <c r="A8" s="297" t="s">
        <v>15</v>
      </c>
      <c r="B8" s="394" t="s">
        <v>16</v>
      </c>
      <c r="C8" s="89">
        <v>50</v>
      </c>
      <c r="D8" s="300">
        <v>11</v>
      </c>
      <c r="E8" s="292">
        <f t="shared" ref="E8:E40" si="0">IF(C8&lt;&gt;0,D8/C8-1,"")</f>
        <v>-0.78</v>
      </c>
    </row>
    <row r="9" ht="32.1" customHeight="1" spans="1:5">
      <c r="A9" s="297" t="s">
        <v>17</v>
      </c>
      <c r="B9" s="394" t="s">
        <v>18</v>
      </c>
      <c r="C9" s="89">
        <v>1800</v>
      </c>
      <c r="D9" s="300">
        <v>1790</v>
      </c>
      <c r="E9" s="292">
        <f t="shared" si="0"/>
        <v>-0.006</v>
      </c>
    </row>
    <row r="10" s="230" customFormat="1" ht="32.1" customHeight="1" spans="1:5">
      <c r="A10" s="297" t="s">
        <v>19</v>
      </c>
      <c r="B10" s="394" t="s">
        <v>20</v>
      </c>
      <c r="C10" s="89">
        <v>1652</v>
      </c>
      <c r="D10" s="300">
        <v>861</v>
      </c>
      <c r="E10" s="292">
        <f t="shared" si="0"/>
        <v>-0.479</v>
      </c>
    </row>
    <row r="11" s="230" customFormat="1" ht="32.1" customHeight="1" spans="1:5">
      <c r="A11" s="297" t="s">
        <v>21</v>
      </c>
      <c r="B11" s="394" t="s">
        <v>22</v>
      </c>
      <c r="C11" s="89">
        <v>1000</v>
      </c>
      <c r="D11" s="300">
        <v>805</v>
      </c>
      <c r="E11" s="292">
        <f t="shared" si="0"/>
        <v>-0.195</v>
      </c>
    </row>
    <row r="12" s="230" customFormat="1" ht="32.1" customHeight="1" spans="1:5">
      <c r="A12" s="297" t="s">
        <v>23</v>
      </c>
      <c r="B12" s="394" t="s">
        <v>24</v>
      </c>
      <c r="C12" s="89">
        <v>1966</v>
      </c>
      <c r="D12" s="300">
        <v>1610</v>
      </c>
      <c r="E12" s="292">
        <f t="shared" si="0"/>
        <v>-0.181</v>
      </c>
    </row>
    <row r="13" s="230" customFormat="1" ht="32.1" customHeight="1" spans="1:5">
      <c r="A13" s="297" t="s">
        <v>25</v>
      </c>
      <c r="B13" s="394" t="s">
        <v>26</v>
      </c>
      <c r="C13" s="89">
        <v>11700</v>
      </c>
      <c r="D13" s="300">
        <v>9760</v>
      </c>
      <c r="E13" s="292">
        <f t="shared" si="0"/>
        <v>-0.166</v>
      </c>
    </row>
    <row r="14" s="230" customFormat="1" ht="32.1" customHeight="1" spans="1:5">
      <c r="A14" s="297" t="s">
        <v>27</v>
      </c>
      <c r="B14" s="394" t="s">
        <v>28</v>
      </c>
      <c r="C14" s="89">
        <v>900</v>
      </c>
      <c r="D14" s="300">
        <v>900</v>
      </c>
      <c r="E14" s="292">
        <v>0</v>
      </c>
    </row>
    <row r="15" ht="32.1" customHeight="1" spans="1:5">
      <c r="A15" s="297" t="s">
        <v>29</v>
      </c>
      <c r="B15" s="394" t="s">
        <v>30</v>
      </c>
      <c r="C15" s="89">
        <v>350</v>
      </c>
      <c r="D15" s="300">
        <v>0</v>
      </c>
      <c r="E15" s="292">
        <f t="shared" si="0"/>
        <v>-1</v>
      </c>
    </row>
    <row r="16" s="230" customFormat="1" ht="32.1" customHeight="1" spans="1:5">
      <c r="A16" s="297" t="s">
        <v>31</v>
      </c>
      <c r="B16" s="394" t="s">
        <v>32</v>
      </c>
      <c r="C16" s="89">
        <v>13789</v>
      </c>
      <c r="D16" s="300">
        <v>8406</v>
      </c>
      <c r="E16" s="292">
        <f t="shared" si="0"/>
        <v>-0.39</v>
      </c>
    </row>
    <row r="17" s="230" customFormat="1" ht="32.1" customHeight="1" spans="1:5">
      <c r="A17" s="297" t="s">
        <v>33</v>
      </c>
      <c r="B17" s="394" t="s">
        <v>34</v>
      </c>
      <c r="C17" s="89">
        <v>770</v>
      </c>
      <c r="D17" s="300">
        <v>594</v>
      </c>
      <c r="E17" s="292">
        <f t="shared" si="0"/>
        <v>-0.229</v>
      </c>
    </row>
    <row r="18" s="230" customFormat="1" ht="32.1" customHeight="1" spans="1:5">
      <c r="A18" s="297" t="s">
        <v>35</v>
      </c>
      <c r="B18" s="394" t="s">
        <v>36</v>
      </c>
      <c r="C18" s="89">
        <v>44</v>
      </c>
      <c r="D18" s="300">
        <v>80</v>
      </c>
      <c r="E18" s="292">
        <f t="shared" si="0"/>
        <v>0.818</v>
      </c>
    </row>
    <row r="19" s="230" customFormat="1" ht="32.1" customHeight="1" spans="1:5">
      <c r="A19" s="432" t="s">
        <v>131</v>
      </c>
      <c r="B19" s="394" t="s">
        <v>38</v>
      </c>
      <c r="C19" s="89"/>
      <c r="D19" s="300"/>
      <c r="E19" s="292" t="str">
        <f t="shared" si="0"/>
        <v/>
      </c>
    </row>
    <row r="20" ht="32.1" customHeight="1" spans="1:5">
      <c r="A20" s="294" t="s">
        <v>39</v>
      </c>
      <c r="B20" s="393" t="s">
        <v>40</v>
      </c>
      <c r="C20" s="88">
        <f>SUM(C21:C28)</f>
        <v>26410</v>
      </c>
      <c r="D20" s="88">
        <f>SUM(D21:D28)</f>
        <v>19836</v>
      </c>
      <c r="E20" s="291">
        <f t="shared" si="0"/>
        <v>-0.249</v>
      </c>
    </row>
    <row r="21" ht="32.1" customHeight="1" spans="1:5">
      <c r="A21" s="395" t="s">
        <v>41</v>
      </c>
      <c r="B21" s="394" t="s">
        <v>42</v>
      </c>
      <c r="C21" s="89">
        <v>1390</v>
      </c>
      <c r="D21" s="300">
        <v>1350</v>
      </c>
      <c r="E21" s="292">
        <f t="shared" si="0"/>
        <v>-0.029</v>
      </c>
    </row>
    <row r="22" ht="32.1" customHeight="1" spans="1:5">
      <c r="A22" s="297" t="s">
        <v>43</v>
      </c>
      <c r="B22" s="396" t="s">
        <v>44</v>
      </c>
      <c r="C22" s="89">
        <v>1404</v>
      </c>
      <c r="D22" s="300">
        <v>1342</v>
      </c>
      <c r="E22" s="292">
        <f t="shared" si="0"/>
        <v>-0.044</v>
      </c>
    </row>
    <row r="23" ht="32.1" customHeight="1" spans="1:5">
      <c r="A23" s="297" t="s">
        <v>45</v>
      </c>
      <c r="B23" s="394" t="s">
        <v>46</v>
      </c>
      <c r="C23" s="89">
        <v>5494</v>
      </c>
      <c r="D23" s="300">
        <v>3342</v>
      </c>
      <c r="E23" s="292">
        <f t="shared" si="0"/>
        <v>-0.392</v>
      </c>
    </row>
    <row r="24" ht="32.1" customHeight="1" spans="1:5">
      <c r="A24" s="297" t="s">
        <v>47</v>
      </c>
      <c r="B24" s="394" t="s">
        <v>48</v>
      </c>
      <c r="C24" s="89"/>
      <c r="D24" s="300"/>
      <c r="E24" s="292" t="str">
        <f t="shared" si="0"/>
        <v/>
      </c>
    </row>
    <row r="25" ht="32.1" customHeight="1" spans="1:5">
      <c r="A25" s="297" t="s">
        <v>49</v>
      </c>
      <c r="B25" s="394" t="s">
        <v>50</v>
      </c>
      <c r="C25" s="89">
        <v>16995</v>
      </c>
      <c r="D25" s="300">
        <v>12954</v>
      </c>
      <c r="E25" s="292">
        <f t="shared" si="0"/>
        <v>-0.238</v>
      </c>
    </row>
    <row r="26" s="230" customFormat="1" ht="32.1" customHeight="1" spans="1:5">
      <c r="A26" s="297" t="s">
        <v>51</v>
      </c>
      <c r="B26" s="394" t="s">
        <v>52</v>
      </c>
      <c r="C26" s="89"/>
      <c r="D26" s="300"/>
      <c r="E26" s="292" t="str">
        <f t="shared" si="0"/>
        <v/>
      </c>
    </row>
    <row r="27" ht="32.1" customHeight="1" spans="1:5">
      <c r="A27" s="297" t="s">
        <v>53</v>
      </c>
      <c r="B27" s="394" t="s">
        <v>54</v>
      </c>
      <c r="C27" s="89">
        <v>1057</v>
      </c>
      <c r="D27" s="300">
        <v>834</v>
      </c>
      <c r="E27" s="292">
        <f t="shared" si="0"/>
        <v>-0.211</v>
      </c>
    </row>
    <row r="28" ht="32.1" customHeight="1" spans="1:5">
      <c r="A28" s="297" t="s">
        <v>55</v>
      </c>
      <c r="B28" s="394" t="s">
        <v>56</v>
      </c>
      <c r="C28" s="89">
        <v>70</v>
      </c>
      <c r="D28" s="300">
        <v>14</v>
      </c>
      <c r="E28" s="292">
        <f t="shared" si="0"/>
        <v>-0.8</v>
      </c>
    </row>
    <row r="29" ht="32.1" customHeight="1" spans="1:5">
      <c r="A29" s="297"/>
      <c r="B29" s="394"/>
      <c r="C29" s="89"/>
      <c r="D29" s="300"/>
      <c r="E29" s="292" t="str">
        <f t="shared" si="0"/>
        <v/>
      </c>
    </row>
    <row r="30" s="285" customFormat="1" ht="32.1" customHeight="1" spans="1:5">
      <c r="A30" s="397"/>
      <c r="B30" s="398" t="s">
        <v>132</v>
      </c>
      <c r="C30" s="88">
        <f>+C4+C20</f>
        <v>80378</v>
      </c>
      <c r="D30" s="88">
        <f>+D4+D20</f>
        <v>60184</v>
      </c>
      <c r="E30" s="291">
        <f t="shared" si="0"/>
        <v>-0.251</v>
      </c>
    </row>
    <row r="31" ht="32.1" customHeight="1" spans="1:5">
      <c r="A31" s="294">
        <v>105</v>
      </c>
      <c r="B31" s="175" t="s">
        <v>58</v>
      </c>
      <c r="C31" s="89"/>
      <c r="D31" s="399"/>
      <c r="E31" s="291" t="str">
        <f t="shared" si="0"/>
        <v/>
      </c>
    </row>
    <row r="32" ht="32.1" customHeight="1" spans="1:5">
      <c r="A32" s="400">
        <v>110</v>
      </c>
      <c r="B32" s="401" t="s">
        <v>59</v>
      </c>
      <c r="C32" s="88">
        <f>SUM(C33:C39)</f>
        <v>164732</v>
      </c>
      <c r="D32" s="88">
        <f>SUM(D33:D39)</f>
        <v>168184</v>
      </c>
      <c r="E32" s="291">
        <f t="shared" si="0"/>
        <v>0.021</v>
      </c>
    </row>
    <row r="33" ht="32.1" customHeight="1" spans="1:5">
      <c r="A33" s="316">
        <v>11001</v>
      </c>
      <c r="B33" s="275" t="s">
        <v>60</v>
      </c>
      <c r="C33" s="89">
        <v>5214</v>
      </c>
      <c r="D33" s="300">
        <v>5214</v>
      </c>
      <c r="E33" s="292">
        <f t="shared" si="0"/>
        <v>0</v>
      </c>
    </row>
    <row r="34" ht="32.1" customHeight="1" spans="1:5">
      <c r="A34" s="316"/>
      <c r="B34" s="275" t="s">
        <v>61</v>
      </c>
      <c r="C34" s="89">
        <f>63475+52287</f>
        <v>115762</v>
      </c>
      <c r="D34" s="300">
        <f>79047+61425</f>
        <v>140472</v>
      </c>
      <c r="E34" s="292">
        <f t="shared" si="0"/>
        <v>0.213</v>
      </c>
    </row>
    <row r="35" ht="32.1" customHeight="1" spans="1:5">
      <c r="A35" s="316">
        <v>11006</v>
      </c>
      <c r="B35" s="275" t="s">
        <v>133</v>
      </c>
      <c r="C35" s="89"/>
      <c r="D35" s="300"/>
      <c r="E35" s="292" t="str">
        <f t="shared" si="0"/>
        <v/>
      </c>
    </row>
    <row r="36" ht="32.1" customHeight="1" spans="1:5">
      <c r="A36" s="316">
        <v>11008</v>
      </c>
      <c r="B36" s="275" t="s">
        <v>62</v>
      </c>
      <c r="C36" s="89">
        <v>0</v>
      </c>
      <c r="D36" s="300">
        <v>6198</v>
      </c>
      <c r="E36" s="292">
        <v>1</v>
      </c>
    </row>
    <row r="37" ht="32.1" customHeight="1" spans="1:5">
      <c r="A37" s="316">
        <v>11009</v>
      </c>
      <c r="B37" s="275" t="s">
        <v>63</v>
      </c>
      <c r="C37" s="89">
        <v>43756</v>
      </c>
      <c r="D37" s="300">
        <v>16300</v>
      </c>
      <c r="E37" s="292">
        <f t="shared" si="0"/>
        <v>-0.627</v>
      </c>
    </row>
    <row r="38" s="389" customFormat="1" ht="32.1" customHeight="1" spans="1:5">
      <c r="A38" s="402">
        <v>11013</v>
      </c>
      <c r="B38" s="277" t="s">
        <v>65</v>
      </c>
      <c r="C38" s="89"/>
      <c r="D38" s="300"/>
      <c r="E38" s="292" t="str">
        <f t="shared" si="0"/>
        <v/>
      </c>
    </row>
    <row r="39" ht="32.1" customHeight="1" spans="1:5">
      <c r="A39" s="316">
        <v>11015</v>
      </c>
      <c r="B39" s="277" t="s">
        <v>66</v>
      </c>
      <c r="C39" s="89"/>
      <c r="D39" s="300"/>
      <c r="E39" s="292" t="str">
        <f t="shared" si="0"/>
        <v/>
      </c>
    </row>
    <row r="40" ht="32.1" customHeight="1" spans="1:5">
      <c r="A40" s="403"/>
      <c r="B40" s="404" t="s">
        <v>67</v>
      </c>
      <c r="C40" s="88">
        <f>+C30+C31+C32</f>
        <v>245110</v>
      </c>
      <c r="D40" s="88">
        <f>+D30+D31+D32</f>
        <v>228368</v>
      </c>
      <c r="E40" s="291">
        <f t="shared" si="0"/>
        <v>-0.068</v>
      </c>
    </row>
    <row r="41" spans="4:4">
      <c r="D41" s="387"/>
    </row>
    <row r="42" spans="4:4">
      <c r="D42" s="387"/>
    </row>
    <row r="43" spans="4:4">
      <c r="D43" s="387"/>
    </row>
    <row r="44" spans="4:4">
      <c r="D44" s="387"/>
    </row>
  </sheetData>
  <mergeCells count="1">
    <mergeCell ref="B1:E1"/>
  </mergeCells>
  <conditionalFormatting sqref="E2">
    <cfRule type="cellIs" dxfId="0" priority="33" stopIfTrue="1" operator="lessThanOrEqual">
      <formula>-1</formula>
    </cfRule>
  </conditionalFormatting>
  <conditionalFormatting sqref="A31:B31">
    <cfRule type="expression" dxfId="1" priority="39" stopIfTrue="1">
      <formula>"len($A:$A)=3"</formula>
    </cfRule>
  </conditionalFormatting>
  <conditionalFormatting sqref="C31">
    <cfRule type="expression" dxfId="1" priority="2" stopIfTrue="1">
      <formula>"len($A:$A)=3"</formula>
    </cfRule>
    <cfRule type="expression" dxfId="1" priority="1" stopIfTrue="1">
      <formula>"len($A:$A)=3"</formula>
    </cfRule>
  </conditionalFormatting>
  <conditionalFormatting sqref="B38:B39">
    <cfRule type="expression" dxfId="1" priority="7" stopIfTrue="1">
      <formula>"len($A:$A)=3"</formula>
    </cfRule>
    <cfRule type="expression" dxfId="1" priority="8" stopIfTrue="1">
      <formula>"len($A:$A)=3"</formula>
    </cfRule>
  </conditionalFormatting>
  <conditionalFormatting sqref="C33:C34">
    <cfRule type="expression" dxfId="1" priority="37" stopIfTrue="1">
      <formula>"len($A:$A)=3"</formula>
    </cfRule>
  </conditionalFormatting>
  <conditionalFormatting sqref="C36:C39">
    <cfRule type="expression" dxfId="1" priority="35" stopIfTrue="1">
      <formula>"len($A:$A)=3"</formula>
    </cfRule>
  </conditionalFormatting>
  <conditionalFormatting sqref="A4:C28 D4 D20">
    <cfRule type="expression" dxfId="1" priority="29" stopIfTrue="1">
      <formula>"len($A:$A)=3"</formula>
    </cfRule>
  </conditionalFormatting>
  <conditionalFormatting sqref="B4:C6 D4">
    <cfRule type="expression" dxfId="1" priority="32" stopIfTrue="1">
      <formula>"len($A:$A)=3"</formula>
    </cfRule>
  </conditionalFormatting>
  <conditionalFormatting sqref="B7:C8">
    <cfRule type="expression" dxfId="1" priority="31" stopIfTrue="1">
      <formula>"len($A:$A)=3"</formula>
    </cfRule>
  </conditionalFormatting>
  <conditionalFormatting sqref="A29:C29 C39 B40:C58 D40:D44">
    <cfRule type="expression" dxfId="1" priority="40" stopIfTrue="1">
      <formula>"len($A:$A)=3"</formula>
    </cfRule>
  </conditionalFormatting>
  <conditionalFormatting sqref="B29:C29 B31 C32:C34 C38:C39 D32">
    <cfRule type="expression" dxfId="1" priority="52" stopIfTrue="1">
      <formula>"len($A:$A)=3"</formula>
    </cfRule>
  </conditionalFormatting>
  <conditionalFormatting sqref="A32:B32 A35:C35">
    <cfRule type="expression" dxfId="1" priority="12" stopIfTrue="1">
      <formula>"len($A:$A)=3"</formula>
    </cfRule>
  </conditionalFormatting>
  <conditionalFormatting sqref="B32:B34 B39">
    <cfRule type="expression" dxfId="1" priority="13" stopIfTrue="1">
      <formula>"len($A:$A)=3"</formula>
    </cfRule>
  </conditionalFormatting>
  <conditionalFormatting sqref="C32:C34 D32">
    <cfRule type="expression" dxfId="1" priority="38" stopIfTrue="1">
      <formula>"len($A:$A)=3"</formula>
    </cfRule>
  </conditionalFormatting>
  <conditionalFormatting sqref="A33:B34">
    <cfRule type="expression" dxfId="1" priority="11" stopIfTrue="1">
      <formula>"len($A:$A)=3"</formula>
    </cfRule>
  </conditionalFormatting>
  <conditionalFormatting sqref="A36:B44">
    <cfRule type="expression" dxfId="1" priority="9" stopIfTrue="1">
      <formula>"len($A:$A)=3"</formula>
    </cfRule>
  </conditionalFormatting>
  <conditionalFormatting sqref="A38:B39">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E1342"/>
  <sheetViews>
    <sheetView showGridLines="0" view="pageBreakPreview" zoomScaleNormal="100" workbookViewId="0">
      <pane xSplit="1" ySplit="3" topLeftCell="B289" activePane="bottomRight" state="frozen"/>
      <selection/>
      <selection pane="topRight"/>
      <selection pane="bottomLeft"/>
      <selection pane="bottomRight" activeCell="E7" sqref="E7"/>
    </sheetView>
  </sheetViews>
  <sheetFormatPr defaultColWidth="9" defaultRowHeight="14.25" outlineLevelCol="4"/>
  <cols>
    <col min="1" max="1" width="10.75" style="147" hidden="1" customWidth="1"/>
    <col min="2" max="2" width="50.6333333333333" style="147" customWidth="1"/>
    <col min="3" max="4" width="20.6333333333333" style="147" customWidth="1"/>
    <col min="5" max="5" width="20.6333333333333" style="284" customWidth="1"/>
    <col min="6" max="30" width="9" style="147"/>
    <col min="31" max="16382" width="8.625" style="147"/>
    <col min="16383" max="16384" width="9" style="147"/>
  </cols>
  <sheetData>
    <row r="1" s="361" customFormat="1" ht="45" customHeight="1" spans="1:5">
      <c r="A1" s="365"/>
      <c r="B1" s="365" t="s">
        <v>134</v>
      </c>
      <c r="C1" s="365"/>
      <c r="D1" s="365"/>
      <c r="E1" s="365"/>
    </row>
    <row r="2" s="179" customFormat="1" ht="20.1" customHeight="1" spans="1:5">
      <c r="A2" s="282"/>
      <c r="B2" s="366"/>
      <c r="C2" s="286"/>
      <c r="D2" s="367"/>
      <c r="E2" s="367" t="s">
        <v>1</v>
      </c>
    </row>
    <row r="3" s="362" customFormat="1" ht="45" customHeight="1" spans="1:5">
      <c r="A3" s="78" t="s">
        <v>2</v>
      </c>
      <c r="B3" s="289" t="s">
        <v>3</v>
      </c>
      <c r="C3" s="78" t="s">
        <v>129</v>
      </c>
      <c r="D3" s="78" t="s">
        <v>5</v>
      </c>
      <c r="E3" s="78" t="s">
        <v>130</v>
      </c>
    </row>
    <row r="4" ht="36" customHeight="1" spans="1:5">
      <c r="A4" s="368">
        <v>201</v>
      </c>
      <c r="B4" s="261" t="s">
        <v>70</v>
      </c>
      <c r="C4" s="290">
        <v>19981</v>
      </c>
      <c r="D4" s="290">
        <v>18087</v>
      </c>
      <c r="E4" s="262">
        <f>IF(C4&lt;&gt;0,D4/C4-1,"")</f>
        <v>-0.095</v>
      </c>
    </row>
    <row r="5" ht="36" customHeight="1" spans="1:5">
      <c r="A5" s="368">
        <v>20101</v>
      </c>
      <c r="B5" s="261" t="s">
        <v>135</v>
      </c>
      <c r="C5" s="290">
        <v>900</v>
      </c>
      <c r="D5" s="290">
        <v>772</v>
      </c>
      <c r="E5" s="262">
        <f t="shared" ref="E5:E68" si="0">IF(C5&lt;&gt;0,D5/C5-1,"")</f>
        <v>-0.142</v>
      </c>
    </row>
    <row r="6" ht="36" customHeight="1" spans="1:5">
      <c r="A6" s="369">
        <v>2010101</v>
      </c>
      <c r="B6" s="263" t="s">
        <v>136</v>
      </c>
      <c r="C6" s="267">
        <v>717</v>
      </c>
      <c r="D6" s="267">
        <v>652</v>
      </c>
      <c r="E6" s="265">
        <f t="shared" si="0"/>
        <v>-0.091</v>
      </c>
    </row>
    <row r="7" ht="36" customHeight="1" spans="1:5">
      <c r="A7" s="369">
        <v>2010102</v>
      </c>
      <c r="B7" s="263" t="s">
        <v>137</v>
      </c>
      <c r="C7" s="267">
        <v>8</v>
      </c>
      <c r="D7" s="267">
        <v>0</v>
      </c>
      <c r="E7" s="265">
        <f t="shared" si="0"/>
        <v>-1</v>
      </c>
    </row>
    <row r="8" ht="36" customHeight="1" spans="1:5">
      <c r="A8" s="369">
        <v>2010103</v>
      </c>
      <c r="B8" s="263" t="s">
        <v>138</v>
      </c>
      <c r="C8" s="267"/>
      <c r="D8" s="267"/>
      <c r="E8" s="265" t="str">
        <f t="shared" si="0"/>
        <v/>
      </c>
    </row>
    <row r="9" ht="36" customHeight="1" spans="1:5">
      <c r="A9" s="369">
        <v>2010104</v>
      </c>
      <c r="B9" s="263" t="s">
        <v>139</v>
      </c>
      <c r="C9" s="267">
        <v>40</v>
      </c>
      <c r="D9" s="267">
        <v>46</v>
      </c>
      <c r="E9" s="265">
        <f t="shared" si="0"/>
        <v>0.15</v>
      </c>
    </row>
    <row r="10" ht="36" customHeight="1" spans="1:5">
      <c r="A10" s="369">
        <v>2010105</v>
      </c>
      <c r="B10" s="263" t="s">
        <v>140</v>
      </c>
      <c r="C10" s="267">
        <v>2</v>
      </c>
      <c r="D10" s="267">
        <v>0</v>
      </c>
      <c r="E10" s="265">
        <f t="shared" si="0"/>
        <v>-1</v>
      </c>
    </row>
    <row r="11" ht="36" customHeight="1" spans="1:5">
      <c r="A11" s="369">
        <v>2010106</v>
      </c>
      <c r="B11" s="263" t="s">
        <v>141</v>
      </c>
      <c r="C11" s="267"/>
      <c r="D11" s="267"/>
      <c r="E11" s="265" t="str">
        <f t="shared" si="0"/>
        <v/>
      </c>
    </row>
    <row r="12" ht="36" customHeight="1" spans="1:5">
      <c r="A12" s="369">
        <v>2010107</v>
      </c>
      <c r="B12" s="263" t="s">
        <v>142</v>
      </c>
      <c r="C12" s="267">
        <v>5</v>
      </c>
      <c r="D12" s="267">
        <v>10</v>
      </c>
      <c r="E12" s="265">
        <f t="shared" si="0"/>
        <v>1</v>
      </c>
    </row>
    <row r="13" ht="36" customHeight="1" spans="1:5">
      <c r="A13" s="369">
        <v>2010108</v>
      </c>
      <c r="B13" s="263" t="s">
        <v>143</v>
      </c>
      <c r="C13" s="267">
        <v>128</v>
      </c>
      <c r="D13" s="267">
        <v>64</v>
      </c>
      <c r="E13" s="265">
        <f t="shared" si="0"/>
        <v>-0.5</v>
      </c>
    </row>
    <row r="14" ht="36" customHeight="1" spans="1:5">
      <c r="A14" s="369">
        <v>2010109</v>
      </c>
      <c r="B14" s="263" t="s">
        <v>144</v>
      </c>
      <c r="C14" s="267"/>
      <c r="D14" s="267"/>
      <c r="E14" s="265" t="str">
        <f t="shared" si="0"/>
        <v/>
      </c>
    </row>
    <row r="15" ht="36" customHeight="1" spans="1:5">
      <c r="A15" s="369">
        <v>2010150</v>
      </c>
      <c r="B15" s="263" t="s">
        <v>145</v>
      </c>
      <c r="C15" s="267"/>
      <c r="D15" s="267"/>
      <c r="E15" s="265" t="str">
        <f t="shared" si="0"/>
        <v/>
      </c>
    </row>
    <row r="16" ht="36" customHeight="1" spans="1:5">
      <c r="A16" s="369">
        <v>2010199</v>
      </c>
      <c r="B16" s="263" t="s">
        <v>146</v>
      </c>
      <c r="C16" s="267"/>
      <c r="D16" s="267"/>
      <c r="E16" s="265" t="str">
        <f t="shared" si="0"/>
        <v/>
      </c>
    </row>
    <row r="17" ht="36" customHeight="1" spans="1:5">
      <c r="A17" s="368">
        <v>20102</v>
      </c>
      <c r="B17" s="261" t="s">
        <v>147</v>
      </c>
      <c r="C17" s="290">
        <v>879</v>
      </c>
      <c r="D17" s="290">
        <v>808</v>
      </c>
      <c r="E17" s="262">
        <f t="shared" si="0"/>
        <v>-0.081</v>
      </c>
    </row>
    <row r="18" ht="36" customHeight="1" spans="1:5">
      <c r="A18" s="369">
        <v>2010201</v>
      </c>
      <c r="B18" s="263" t="s">
        <v>136</v>
      </c>
      <c r="C18" s="267">
        <v>700</v>
      </c>
      <c r="D18" s="267">
        <v>684</v>
      </c>
      <c r="E18" s="265">
        <f t="shared" si="0"/>
        <v>-0.023</v>
      </c>
    </row>
    <row r="19" ht="36" customHeight="1" spans="1:5">
      <c r="A19" s="369">
        <v>2010202</v>
      </c>
      <c r="B19" s="263" t="s">
        <v>137</v>
      </c>
      <c r="C19" s="267">
        <v>19</v>
      </c>
      <c r="D19" s="267">
        <v>50</v>
      </c>
      <c r="E19" s="265">
        <f t="shared" si="0"/>
        <v>1.632</v>
      </c>
    </row>
    <row r="20" ht="36" customHeight="1" spans="1:5">
      <c r="A20" s="369">
        <v>2010203</v>
      </c>
      <c r="B20" s="263" t="s">
        <v>138</v>
      </c>
      <c r="C20" s="267"/>
      <c r="D20" s="267"/>
      <c r="E20" s="265" t="str">
        <f t="shared" si="0"/>
        <v/>
      </c>
    </row>
    <row r="21" ht="36" customHeight="1" spans="1:5">
      <c r="A21" s="369">
        <v>2010204</v>
      </c>
      <c r="B21" s="263" t="s">
        <v>148</v>
      </c>
      <c r="C21" s="267">
        <v>50</v>
      </c>
      <c r="D21" s="267">
        <v>50</v>
      </c>
      <c r="E21" s="265">
        <f t="shared" si="0"/>
        <v>0</v>
      </c>
    </row>
    <row r="22" ht="36" customHeight="1" spans="1:5">
      <c r="A22" s="369">
        <v>2010205</v>
      </c>
      <c r="B22" s="263" t="s">
        <v>149</v>
      </c>
      <c r="C22" s="267">
        <v>15</v>
      </c>
      <c r="D22" s="267">
        <v>18</v>
      </c>
      <c r="E22" s="265">
        <f t="shared" si="0"/>
        <v>0.2</v>
      </c>
    </row>
    <row r="23" ht="36" customHeight="1" spans="1:5">
      <c r="A23" s="369">
        <v>2010206</v>
      </c>
      <c r="B23" s="263" t="s">
        <v>150</v>
      </c>
      <c r="C23" s="267">
        <v>32</v>
      </c>
      <c r="D23" s="267">
        <v>0</v>
      </c>
      <c r="E23" s="265">
        <f t="shared" si="0"/>
        <v>-1</v>
      </c>
    </row>
    <row r="24" ht="36" customHeight="1" spans="1:5">
      <c r="A24" s="369">
        <v>2010250</v>
      </c>
      <c r="B24" s="263" t="s">
        <v>145</v>
      </c>
      <c r="C24" s="267"/>
      <c r="D24" s="267"/>
      <c r="E24" s="265" t="str">
        <f t="shared" si="0"/>
        <v/>
      </c>
    </row>
    <row r="25" ht="36" customHeight="1" spans="1:5">
      <c r="A25" s="369">
        <v>2010299</v>
      </c>
      <c r="B25" s="263" t="s">
        <v>151</v>
      </c>
      <c r="C25" s="267">
        <v>63</v>
      </c>
      <c r="D25" s="267">
        <v>6</v>
      </c>
      <c r="E25" s="265">
        <f t="shared" si="0"/>
        <v>-0.905</v>
      </c>
    </row>
    <row r="26" ht="36" customHeight="1" spans="1:5">
      <c r="A26" s="368">
        <v>20103</v>
      </c>
      <c r="B26" s="261" t="s">
        <v>152</v>
      </c>
      <c r="C26" s="290">
        <v>3955</v>
      </c>
      <c r="D26" s="290">
        <v>3534</v>
      </c>
      <c r="E26" s="262">
        <f t="shared" si="0"/>
        <v>-0.106</v>
      </c>
    </row>
    <row r="27" ht="36" customHeight="1" spans="1:5">
      <c r="A27" s="369">
        <v>2010301</v>
      </c>
      <c r="B27" s="263" t="s">
        <v>136</v>
      </c>
      <c r="C27" s="267">
        <v>1778</v>
      </c>
      <c r="D27" s="267">
        <v>1845</v>
      </c>
      <c r="E27" s="265">
        <f t="shared" si="0"/>
        <v>0.038</v>
      </c>
    </row>
    <row r="28" ht="36" customHeight="1" spans="1:5">
      <c r="A28" s="369">
        <v>2010302</v>
      </c>
      <c r="B28" s="263" t="s">
        <v>137</v>
      </c>
      <c r="C28" s="267">
        <v>521</v>
      </c>
      <c r="D28" s="267">
        <v>145</v>
      </c>
      <c r="E28" s="265">
        <f t="shared" si="0"/>
        <v>-0.722</v>
      </c>
    </row>
    <row r="29" ht="36" customHeight="1" spans="1:5">
      <c r="A29" s="369">
        <v>2010303</v>
      </c>
      <c r="B29" s="263" t="s">
        <v>138</v>
      </c>
      <c r="C29" s="267">
        <v>439</v>
      </c>
      <c r="D29" s="267">
        <v>0</v>
      </c>
      <c r="E29" s="265">
        <f t="shared" si="0"/>
        <v>-1</v>
      </c>
    </row>
    <row r="30" ht="36" customHeight="1" spans="1:5">
      <c r="A30" s="369">
        <v>2010304</v>
      </c>
      <c r="B30" s="263" t="s">
        <v>153</v>
      </c>
      <c r="C30" s="267"/>
      <c r="D30" s="267"/>
      <c r="E30" s="265" t="str">
        <f t="shared" si="0"/>
        <v/>
      </c>
    </row>
    <row r="31" ht="36" customHeight="1" spans="1:5">
      <c r="A31" s="369">
        <v>2010305</v>
      </c>
      <c r="B31" s="263" t="s">
        <v>154</v>
      </c>
      <c r="C31" s="267">
        <v>673</v>
      </c>
      <c r="D31" s="267">
        <v>874</v>
      </c>
      <c r="E31" s="265">
        <f t="shared" si="0"/>
        <v>0.299</v>
      </c>
    </row>
    <row r="32" ht="36" customHeight="1" spans="1:5">
      <c r="A32" s="369">
        <v>2010306</v>
      </c>
      <c r="B32" s="263" t="s">
        <v>155</v>
      </c>
      <c r="C32" s="267"/>
      <c r="D32" s="267"/>
      <c r="E32" s="265" t="str">
        <f t="shared" si="0"/>
        <v/>
      </c>
    </row>
    <row r="33" ht="36" customHeight="1" spans="1:5">
      <c r="A33" s="369">
        <v>2010308</v>
      </c>
      <c r="B33" s="263" t="s">
        <v>156</v>
      </c>
      <c r="C33" s="267">
        <v>65</v>
      </c>
      <c r="D33" s="267">
        <v>7</v>
      </c>
      <c r="E33" s="265">
        <f t="shared" si="0"/>
        <v>-0.892</v>
      </c>
    </row>
    <row r="34" ht="36" customHeight="1" spans="1:5">
      <c r="A34" s="369">
        <v>2010309</v>
      </c>
      <c r="B34" s="263" t="s">
        <v>157</v>
      </c>
      <c r="C34" s="267"/>
      <c r="D34" s="267"/>
      <c r="E34" s="265" t="str">
        <f t="shared" si="0"/>
        <v/>
      </c>
    </row>
    <row r="35" ht="36" customHeight="1" spans="1:5">
      <c r="A35" s="369">
        <v>2010350</v>
      </c>
      <c r="B35" s="263" t="s">
        <v>145</v>
      </c>
      <c r="C35" s="267">
        <v>257</v>
      </c>
      <c r="D35" s="267">
        <v>467</v>
      </c>
      <c r="E35" s="265">
        <f t="shared" si="0"/>
        <v>0.817</v>
      </c>
    </row>
    <row r="36" ht="36" customHeight="1" spans="1:5">
      <c r="A36" s="370">
        <v>2010399</v>
      </c>
      <c r="B36" s="263" t="s">
        <v>158</v>
      </c>
      <c r="C36" s="267">
        <v>222</v>
      </c>
      <c r="D36" s="267">
        <v>196</v>
      </c>
      <c r="E36" s="265">
        <f t="shared" si="0"/>
        <v>-0.117</v>
      </c>
    </row>
    <row r="37" ht="36" customHeight="1" spans="1:5">
      <c r="A37" s="368">
        <v>20104</v>
      </c>
      <c r="B37" s="261" t="s">
        <v>159</v>
      </c>
      <c r="C37" s="290">
        <v>521</v>
      </c>
      <c r="D37" s="290">
        <v>542</v>
      </c>
      <c r="E37" s="262">
        <f t="shared" si="0"/>
        <v>0.04</v>
      </c>
    </row>
    <row r="38" ht="36" customHeight="1" spans="1:5">
      <c r="A38" s="369">
        <v>2010401</v>
      </c>
      <c r="B38" s="263" t="s">
        <v>136</v>
      </c>
      <c r="C38" s="267">
        <v>319</v>
      </c>
      <c r="D38" s="267">
        <v>335</v>
      </c>
      <c r="E38" s="265">
        <f t="shared" si="0"/>
        <v>0.05</v>
      </c>
    </row>
    <row r="39" ht="36" customHeight="1" spans="1:5">
      <c r="A39" s="369">
        <v>2010402</v>
      </c>
      <c r="B39" s="263" t="s">
        <v>137</v>
      </c>
      <c r="C39" s="267"/>
      <c r="D39" s="267"/>
      <c r="E39" s="265" t="str">
        <f t="shared" si="0"/>
        <v/>
      </c>
    </row>
    <row r="40" ht="36" customHeight="1" spans="1:5">
      <c r="A40" s="369">
        <v>2010403</v>
      </c>
      <c r="B40" s="263" t="s">
        <v>138</v>
      </c>
      <c r="C40" s="267"/>
      <c r="D40" s="267"/>
      <c r="E40" s="265" t="str">
        <f t="shared" si="0"/>
        <v/>
      </c>
    </row>
    <row r="41" ht="36" customHeight="1" spans="1:5">
      <c r="A41" s="369">
        <v>2010404</v>
      </c>
      <c r="B41" s="263" t="s">
        <v>160</v>
      </c>
      <c r="C41" s="267"/>
      <c r="D41" s="267"/>
      <c r="E41" s="265" t="str">
        <f t="shared" si="0"/>
        <v/>
      </c>
    </row>
    <row r="42" ht="36" customHeight="1" spans="1:5">
      <c r="A42" s="369">
        <v>2010405</v>
      </c>
      <c r="B42" s="263" t="s">
        <v>161</v>
      </c>
      <c r="C42" s="267"/>
      <c r="D42" s="267"/>
      <c r="E42" s="265" t="str">
        <f t="shared" si="0"/>
        <v/>
      </c>
    </row>
    <row r="43" ht="36" customHeight="1" spans="1:5">
      <c r="A43" s="369">
        <v>2010406</v>
      </c>
      <c r="B43" s="263" t="s">
        <v>162</v>
      </c>
      <c r="C43" s="267"/>
      <c r="D43" s="267"/>
      <c r="E43" s="265" t="str">
        <f t="shared" si="0"/>
        <v/>
      </c>
    </row>
    <row r="44" ht="36" customHeight="1" spans="1:5">
      <c r="A44" s="369">
        <v>2010407</v>
      </c>
      <c r="B44" s="263" t="s">
        <v>163</v>
      </c>
      <c r="C44" s="267">
        <v>21</v>
      </c>
      <c r="D44" s="267">
        <v>9</v>
      </c>
      <c r="E44" s="265">
        <f t="shared" si="0"/>
        <v>-0.571</v>
      </c>
    </row>
    <row r="45" ht="36" customHeight="1" spans="1:5">
      <c r="A45" s="369">
        <v>2010408</v>
      </c>
      <c r="B45" s="263" t="s">
        <v>164</v>
      </c>
      <c r="C45" s="267"/>
      <c r="D45" s="267"/>
      <c r="E45" s="265" t="str">
        <f t="shared" si="0"/>
        <v/>
      </c>
    </row>
    <row r="46" ht="36" customHeight="1" spans="1:5">
      <c r="A46" s="369">
        <v>2010450</v>
      </c>
      <c r="B46" s="263" t="s">
        <v>145</v>
      </c>
      <c r="C46" s="267">
        <v>159</v>
      </c>
      <c r="D46" s="267">
        <v>175</v>
      </c>
      <c r="E46" s="265">
        <f t="shared" si="0"/>
        <v>0.101</v>
      </c>
    </row>
    <row r="47" ht="36" customHeight="1" spans="1:5">
      <c r="A47" s="369">
        <v>2010499</v>
      </c>
      <c r="B47" s="263" t="s">
        <v>165</v>
      </c>
      <c r="C47" s="267">
        <v>22</v>
      </c>
      <c r="D47" s="267">
        <v>23</v>
      </c>
      <c r="E47" s="265">
        <f t="shared" si="0"/>
        <v>0.045</v>
      </c>
    </row>
    <row r="48" ht="36" customHeight="1" spans="1:5">
      <c r="A48" s="368">
        <v>20105</v>
      </c>
      <c r="B48" s="261" t="s">
        <v>166</v>
      </c>
      <c r="C48" s="290">
        <v>577</v>
      </c>
      <c r="D48" s="290">
        <v>574</v>
      </c>
      <c r="E48" s="262">
        <f t="shared" si="0"/>
        <v>-0.005</v>
      </c>
    </row>
    <row r="49" ht="36" customHeight="1" spans="1:5">
      <c r="A49" s="369">
        <v>2010501</v>
      </c>
      <c r="B49" s="263" t="s">
        <v>136</v>
      </c>
      <c r="C49" s="267">
        <v>256</v>
      </c>
      <c r="D49" s="267">
        <v>224</v>
      </c>
      <c r="E49" s="265">
        <f t="shared" si="0"/>
        <v>-0.125</v>
      </c>
    </row>
    <row r="50" ht="36" customHeight="1" spans="1:5">
      <c r="A50" s="369">
        <v>2010502</v>
      </c>
      <c r="B50" s="263" t="s">
        <v>137</v>
      </c>
      <c r="C50" s="267"/>
      <c r="D50" s="267"/>
      <c r="E50" s="265" t="str">
        <f t="shared" si="0"/>
        <v/>
      </c>
    </row>
    <row r="51" ht="36" customHeight="1" spans="1:5">
      <c r="A51" s="369">
        <v>2010503</v>
      </c>
      <c r="B51" s="263" t="s">
        <v>138</v>
      </c>
      <c r="C51" s="267"/>
      <c r="D51" s="267"/>
      <c r="E51" s="265" t="str">
        <f t="shared" si="0"/>
        <v/>
      </c>
    </row>
    <row r="52" ht="36" customHeight="1" spans="1:5">
      <c r="A52" s="369">
        <v>2010504</v>
      </c>
      <c r="B52" s="263" t="s">
        <v>167</v>
      </c>
      <c r="C52" s="267"/>
      <c r="D52" s="267"/>
      <c r="E52" s="265" t="str">
        <f t="shared" si="0"/>
        <v/>
      </c>
    </row>
    <row r="53" ht="36" customHeight="1" spans="1:5">
      <c r="A53" s="369">
        <v>2010505</v>
      </c>
      <c r="B53" s="263" t="s">
        <v>168</v>
      </c>
      <c r="C53" s="267">
        <v>7</v>
      </c>
      <c r="D53" s="267">
        <v>0</v>
      </c>
      <c r="E53" s="265">
        <f t="shared" si="0"/>
        <v>-1</v>
      </c>
    </row>
    <row r="54" ht="36" customHeight="1" spans="1:5">
      <c r="A54" s="369">
        <v>2010506</v>
      </c>
      <c r="B54" s="263" t="s">
        <v>169</v>
      </c>
      <c r="C54" s="267"/>
      <c r="D54" s="267"/>
      <c r="E54" s="265" t="str">
        <f t="shared" si="0"/>
        <v/>
      </c>
    </row>
    <row r="55" ht="36" customHeight="1" spans="1:5">
      <c r="A55" s="369">
        <v>2010507</v>
      </c>
      <c r="B55" s="263" t="s">
        <v>170</v>
      </c>
      <c r="C55" s="267">
        <v>50</v>
      </c>
      <c r="D55" s="267">
        <v>63</v>
      </c>
      <c r="E55" s="265">
        <f t="shared" si="0"/>
        <v>0.26</v>
      </c>
    </row>
    <row r="56" ht="36" customHeight="1" spans="1:5">
      <c r="A56" s="369">
        <v>2010508</v>
      </c>
      <c r="B56" s="263" t="s">
        <v>171</v>
      </c>
      <c r="C56" s="267">
        <v>52</v>
      </c>
      <c r="D56" s="267">
        <v>40</v>
      </c>
      <c r="E56" s="265">
        <f t="shared" si="0"/>
        <v>-0.231</v>
      </c>
    </row>
    <row r="57" ht="36" customHeight="1" spans="1:5">
      <c r="A57" s="369">
        <v>2010550</v>
      </c>
      <c r="B57" s="263" t="s">
        <v>145</v>
      </c>
      <c r="C57" s="267">
        <v>212</v>
      </c>
      <c r="D57" s="267">
        <v>247</v>
      </c>
      <c r="E57" s="265">
        <f t="shared" si="0"/>
        <v>0.165</v>
      </c>
    </row>
    <row r="58" ht="36" customHeight="1" spans="1:5">
      <c r="A58" s="369">
        <v>2010599</v>
      </c>
      <c r="B58" s="263" t="s">
        <v>172</v>
      </c>
      <c r="C58" s="267"/>
      <c r="D58" s="267"/>
      <c r="E58" s="265" t="str">
        <f t="shared" si="0"/>
        <v/>
      </c>
    </row>
    <row r="59" ht="36" customHeight="1" spans="1:5">
      <c r="A59" s="368">
        <v>20106</v>
      </c>
      <c r="B59" s="261" t="s">
        <v>173</v>
      </c>
      <c r="C59" s="290">
        <v>1334</v>
      </c>
      <c r="D59" s="290">
        <v>3748</v>
      </c>
      <c r="E59" s="262">
        <f t="shared" si="0"/>
        <v>1.81</v>
      </c>
    </row>
    <row r="60" ht="36" customHeight="1" spans="1:5">
      <c r="A60" s="369">
        <v>2010601</v>
      </c>
      <c r="B60" s="263" t="s">
        <v>136</v>
      </c>
      <c r="C60" s="267">
        <v>671</v>
      </c>
      <c r="D60" s="267">
        <v>540</v>
      </c>
      <c r="E60" s="265">
        <f t="shared" si="0"/>
        <v>-0.195</v>
      </c>
    </row>
    <row r="61" ht="36" customHeight="1" spans="1:5">
      <c r="A61" s="369">
        <v>2010602</v>
      </c>
      <c r="B61" s="263" t="s">
        <v>137</v>
      </c>
      <c r="C61" s="267"/>
      <c r="D61" s="267"/>
      <c r="E61" s="265" t="str">
        <f t="shared" si="0"/>
        <v/>
      </c>
    </row>
    <row r="62" ht="36" customHeight="1" spans="1:5">
      <c r="A62" s="369">
        <v>2010603</v>
      </c>
      <c r="B62" s="263" t="s">
        <v>138</v>
      </c>
      <c r="C62" s="267"/>
      <c r="D62" s="267"/>
      <c r="E62" s="265" t="str">
        <f t="shared" si="0"/>
        <v/>
      </c>
    </row>
    <row r="63" ht="36" customHeight="1" spans="1:5">
      <c r="A63" s="369">
        <v>2010604</v>
      </c>
      <c r="B63" s="263" t="s">
        <v>174</v>
      </c>
      <c r="C63" s="267"/>
      <c r="D63" s="267"/>
      <c r="E63" s="265" t="str">
        <f t="shared" si="0"/>
        <v/>
      </c>
    </row>
    <row r="64" ht="36" customHeight="1" spans="1:5">
      <c r="A64" s="369">
        <v>2010605</v>
      </c>
      <c r="B64" s="263" t="s">
        <v>175</v>
      </c>
      <c r="C64" s="267"/>
      <c r="D64" s="267"/>
      <c r="E64" s="265" t="str">
        <f t="shared" si="0"/>
        <v/>
      </c>
    </row>
    <row r="65" ht="36" customHeight="1" spans="1:5">
      <c r="A65" s="369">
        <v>2010606</v>
      </c>
      <c r="B65" s="263" t="s">
        <v>176</v>
      </c>
      <c r="C65" s="267"/>
      <c r="D65" s="267"/>
      <c r="E65" s="265" t="str">
        <f t="shared" si="0"/>
        <v/>
      </c>
    </row>
    <row r="66" ht="36" customHeight="1" spans="1:5">
      <c r="A66" s="369">
        <v>2010607</v>
      </c>
      <c r="B66" s="263" t="s">
        <v>177</v>
      </c>
      <c r="C66" s="267">
        <v>84</v>
      </c>
      <c r="D66" s="267">
        <v>74</v>
      </c>
      <c r="E66" s="265">
        <f t="shared" si="0"/>
        <v>-0.119</v>
      </c>
    </row>
    <row r="67" ht="36" customHeight="1" spans="1:5">
      <c r="A67" s="369">
        <v>2010608</v>
      </c>
      <c r="B67" s="263" t="s">
        <v>178</v>
      </c>
      <c r="C67" s="267"/>
      <c r="D67" s="267"/>
      <c r="E67" s="265" t="str">
        <f t="shared" si="0"/>
        <v/>
      </c>
    </row>
    <row r="68" ht="36" customHeight="1" spans="1:5">
      <c r="A68" s="369">
        <v>2010650</v>
      </c>
      <c r="B68" s="263" t="s">
        <v>145</v>
      </c>
      <c r="C68" s="267">
        <v>430</v>
      </c>
      <c r="D68" s="267">
        <v>528</v>
      </c>
      <c r="E68" s="265">
        <f t="shared" si="0"/>
        <v>0.228</v>
      </c>
    </row>
    <row r="69" ht="36" customHeight="1" spans="1:5">
      <c r="A69" s="369">
        <v>2010699</v>
      </c>
      <c r="B69" s="263" t="s">
        <v>179</v>
      </c>
      <c r="C69" s="267">
        <v>149</v>
      </c>
      <c r="D69" s="267">
        <v>2606</v>
      </c>
      <c r="E69" s="265">
        <f t="shared" ref="E69:E132" si="1">IF(C69&lt;&gt;0,D69/C69-1,"")</f>
        <v>16.49</v>
      </c>
    </row>
    <row r="70" ht="36" customHeight="1" spans="1:5">
      <c r="A70" s="368">
        <v>20107</v>
      </c>
      <c r="B70" s="261" t="s">
        <v>180</v>
      </c>
      <c r="C70" s="290">
        <v>300</v>
      </c>
      <c r="D70" s="290">
        <v>0</v>
      </c>
      <c r="E70" s="262">
        <f t="shared" si="1"/>
        <v>-1</v>
      </c>
    </row>
    <row r="71" ht="36" customHeight="1" spans="1:5">
      <c r="A71" s="369">
        <v>2010701</v>
      </c>
      <c r="B71" s="263" t="s">
        <v>136</v>
      </c>
      <c r="C71" s="267"/>
      <c r="D71" s="267"/>
      <c r="E71" s="265" t="str">
        <f t="shared" si="1"/>
        <v/>
      </c>
    </row>
    <row r="72" ht="36" customHeight="1" spans="1:5">
      <c r="A72" s="369">
        <v>2010702</v>
      </c>
      <c r="B72" s="263" t="s">
        <v>137</v>
      </c>
      <c r="C72" s="267"/>
      <c r="D72" s="267"/>
      <c r="E72" s="265" t="str">
        <f t="shared" si="1"/>
        <v/>
      </c>
    </row>
    <row r="73" ht="36" customHeight="1" spans="1:5">
      <c r="A73" s="369">
        <v>2010703</v>
      </c>
      <c r="B73" s="263" t="s">
        <v>138</v>
      </c>
      <c r="C73" s="267"/>
      <c r="D73" s="267"/>
      <c r="E73" s="265" t="str">
        <f t="shared" si="1"/>
        <v/>
      </c>
    </row>
    <row r="74" ht="36" customHeight="1" spans="1:5">
      <c r="A74" s="369">
        <v>2010704</v>
      </c>
      <c r="B74" s="263" t="s">
        <v>181</v>
      </c>
      <c r="C74" s="267"/>
      <c r="D74" s="267"/>
      <c r="E74" s="265" t="str">
        <f t="shared" si="1"/>
        <v/>
      </c>
    </row>
    <row r="75" ht="36" customHeight="1" spans="1:5">
      <c r="A75" s="369">
        <v>2010705</v>
      </c>
      <c r="B75" s="263" t="s">
        <v>182</v>
      </c>
      <c r="C75" s="267"/>
      <c r="D75" s="267"/>
      <c r="E75" s="265" t="str">
        <f t="shared" si="1"/>
        <v/>
      </c>
    </row>
    <row r="76" ht="36" customHeight="1" spans="1:5">
      <c r="A76" s="369">
        <v>2010706</v>
      </c>
      <c r="B76" s="263" t="s">
        <v>183</v>
      </c>
      <c r="C76" s="267"/>
      <c r="D76" s="267"/>
      <c r="E76" s="265" t="str">
        <f t="shared" si="1"/>
        <v/>
      </c>
    </row>
    <row r="77" ht="36" customHeight="1" spans="1:5">
      <c r="A77" s="369">
        <v>2010707</v>
      </c>
      <c r="B77" s="263" t="s">
        <v>184</v>
      </c>
      <c r="C77" s="267"/>
      <c r="D77" s="267"/>
      <c r="E77" s="265" t="str">
        <f t="shared" si="1"/>
        <v/>
      </c>
    </row>
    <row r="78" ht="36" customHeight="1" spans="1:5">
      <c r="A78" s="369">
        <v>2010708</v>
      </c>
      <c r="B78" s="263" t="s">
        <v>185</v>
      </c>
      <c r="C78" s="267"/>
      <c r="D78" s="267"/>
      <c r="E78" s="265" t="str">
        <f t="shared" si="1"/>
        <v/>
      </c>
    </row>
    <row r="79" ht="36" customHeight="1" spans="1:5">
      <c r="A79" s="369">
        <v>2010709</v>
      </c>
      <c r="B79" s="263" t="s">
        <v>177</v>
      </c>
      <c r="C79" s="267"/>
      <c r="D79" s="267"/>
      <c r="E79" s="265" t="str">
        <f t="shared" si="1"/>
        <v/>
      </c>
    </row>
    <row r="80" ht="36" customHeight="1" spans="1:5">
      <c r="A80" s="371">
        <v>2010710</v>
      </c>
      <c r="B80" s="263" t="s">
        <v>186</v>
      </c>
      <c r="C80" s="267"/>
      <c r="D80" s="267"/>
      <c r="E80" s="265" t="str">
        <f t="shared" si="1"/>
        <v/>
      </c>
    </row>
    <row r="81" ht="36" customHeight="1" spans="1:5">
      <c r="A81" s="369">
        <v>2010750</v>
      </c>
      <c r="B81" s="263" t="s">
        <v>145</v>
      </c>
      <c r="C81" s="267"/>
      <c r="D81" s="267"/>
      <c r="E81" s="265" t="str">
        <f t="shared" si="1"/>
        <v/>
      </c>
    </row>
    <row r="82" ht="36" customHeight="1" spans="1:5">
      <c r="A82" s="369">
        <v>2010799</v>
      </c>
      <c r="B82" s="263" t="s">
        <v>187</v>
      </c>
      <c r="C82" s="267">
        <v>300</v>
      </c>
      <c r="D82" s="267">
        <v>0</v>
      </c>
      <c r="E82" s="265">
        <f t="shared" si="1"/>
        <v>-1</v>
      </c>
    </row>
    <row r="83" ht="36" customHeight="1" spans="1:5">
      <c r="A83" s="368">
        <v>20108</v>
      </c>
      <c r="B83" s="261" t="s">
        <v>188</v>
      </c>
      <c r="C83" s="290"/>
      <c r="D83" s="290"/>
      <c r="E83" s="262" t="str">
        <f t="shared" si="1"/>
        <v/>
      </c>
    </row>
    <row r="84" ht="36" customHeight="1" spans="1:5">
      <c r="A84" s="369">
        <v>2010801</v>
      </c>
      <c r="B84" s="263" t="s">
        <v>136</v>
      </c>
      <c r="C84" s="267"/>
      <c r="D84" s="267"/>
      <c r="E84" s="265" t="str">
        <f t="shared" si="1"/>
        <v/>
      </c>
    </row>
    <row r="85" ht="36" customHeight="1" spans="1:5">
      <c r="A85" s="369">
        <v>2010802</v>
      </c>
      <c r="B85" s="263" t="s">
        <v>137</v>
      </c>
      <c r="C85" s="267"/>
      <c r="D85" s="267"/>
      <c r="E85" s="265" t="str">
        <f t="shared" si="1"/>
        <v/>
      </c>
    </row>
    <row r="86" ht="36" customHeight="1" spans="1:5">
      <c r="A86" s="369">
        <v>2010803</v>
      </c>
      <c r="B86" s="263" t="s">
        <v>138</v>
      </c>
      <c r="C86" s="267"/>
      <c r="D86" s="267"/>
      <c r="E86" s="265" t="str">
        <f t="shared" si="1"/>
        <v/>
      </c>
    </row>
    <row r="87" ht="36" customHeight="1" spans="1:5">
      <c r="A87" s="369">
        <v>2010804</v>
      </c>
      <c r="B87" s="263" t="s">
        <v>189</v>
      </c>
      <c r="C87" s="267"/>
      <c r="D87" s="267"/>
      <c r="E87" s="265" t="str">
        <f t="shared" si="1"/>
        <v/>
      </c>
    </row>
    <row r="88" ht="36" customHeight="1" spans="1:5">
      <c r="A88" s="369">
        <v>2010805</v>
      </c>
      <c r="B88" s="263" t="s">
        <v>190</v>
      </c>
      <c r="C88" s="267"/>
      <c r="D88" s="267"/>
      <c r="E88" s="265" t="str">
        <f t="shared" si="1"/>
        <v/>
      </c>
    </row>
    <row r="89" ht="36" customHeight="1" spans="1:5">
      <c r="A89" s="369">
        <v>2010806</v>
      </c>
      <c r="B89" s="263" t="s">
        <v>177</v>
      </c>
      <c r="C89" s="267"/>
      <c r="D89" s="267"/>
      <c r="E89" s="265" t="str">
        <f t="shared" si="1"/>
        <v/>
      </c>
    </row>
    <row r="90" ht="36" customHeight="1" spans="1:5">
      <c r="A90" s="369">
        <v>2010850</v>
      </c>
      <c r="B90" s="263" t="s">
        <v>145</v>
      </c>
      <c r="C90" s="267"/>
      <c r="D90" s="267"/>
      <c r="E90" s="265" t="str">
        <f t="shared" si="1"/>
        <v/>
      </c>
    </row>
    <row r="91" ht="36" customHeight="1" spans="1:5">
      <c r="A91" s="369">
        <v>2010899</v>
      </c>
      <c r="B91" s="263" t="s">
        <v>191</v>
      </c>
      <c r="C91" s="267"/>
      <c r="D91" s="267"/>
      <c r="E91" s="265" t="str">
        <f t="shared" si="1"/>
        <v/>
      </c>
    </row>
    <row r="92" ht="36" customHeight="1" spans="1:5">
      <c r="A92" s="368">
        <v>20109</v>
      </c>
      <c r="B92" s="261" t="s">
        <v>192</v>
      </c>
      <c r="C92" s="290"/>
      <c r="D92" s="290"/>
      <c r="E92" s="262" t="str">
        <f t="shared" si="1"/>
        <v/>
      </c>
    </row>
    <row r="93" ht="36" customHeight="1" spans="1:5">
      <c r="A93" s="369">
        <v>2010901</v>
      </c>
      <c r="B93" s="263" t="s">
        <v>136</v>
      </c>
      <c r="C93" s="267"/>
      <c r="D93" s="267"/>
      <c r="E93" s="265" t="str">
        <f t="shared" si="1"/>
        <v/>
      </c>
    </row>
    <row r="94" ht="36" customHeight="1" spans="1:5">
      <c r="A94" s="369">
        <v>2010902</v>
      </c>
      <c r="B94" s="263" t="s">
        <v>137</v>
      </c>
      <c r="C94" s="267"/>
      <c r="D94" s="267"/>
      <c r="E94" s="265" t="str">
        <f t="shared" si="1"/>
        <v/>
      </c>
    </row>
    <row r="95" ht="36" customHeight="1" spans="1:5">
      <c r="A95" s="369">
        <v>2010903</v>
      </c>
      <c r="B95" s="263" t="s">
        <v>138</v>
      </c>
      <c r="C95" s="267"/>
      <c r="D95" s="267"/>
      <c r="E95" s="265" t="str">
        <f t="shared" si="1"/>
        <v/>
      </c>
    </row>
    <row r="96" ht="36" customHeight="1" spans="1:5">
      <c r="A96" s="369">
        <v>2010905</v>
      </c>
      <c r="B96" s="263" t="s">
        <v>193</v>
      </c>
      <c r="C96" s="267"/>
      <c r="D96" s="267"/>
      <c r="E96" s="265" t="str">
        <f t="shared" si="1"/>
        <v/>
      </c>
    </row>
    <row r="97" ht="36" customHeight="1" spans="1:5">
      <c r="A97" s="369">
        <v>2010907</v>
      </c>
      <c r="B97" s="263" t="s">
        <v>194</v>
      </c>
      <c r="C97" s="267"/>
      <c r="D97" s="267"/>
      <c r="E97" s="265" t="str">
        <f t="shared" si="1"/>
        <v/>
      </c>
    </row>
    <row r="98" ht="36" customHeight="1" spans="1:5">
      <c r="A98" s="369">
        <v>2010908</v>
      </c>
      <c r="B98" s="263" t="s">
        <v>177</v>
      </c>
      <c r="C98" s="267"/>
      <c r="D98" s="267"/>
      <c r="E98" s="265" t="str">
        <f t="shared" si="1"/>
        <v/>
      </c>
    </row>
    <row r="99" ht="36" customHeight="1" spans="1:5">
      <c r="A99" s="369">
        <v>2010909</v>
      </c>
      <c r="B99" s="263" t="s">
        <v>195</v>
      </c>
      <c r="C99" s="267"/>
      <c r="D99" s="267"/>
      <c r="E99" s="265" t="str">
        <f t="shared" si="1"/>
        <v/>
      </c>
    </row>
    <row r="100" ht="36" customHeight="1" spans="1:5">
      <c r="A100" s="369">
        <v>2010910</v>
      </c>
      <c r="B100" s="263" t="s">
        <v>196</v>
      </c>
      <c r="C100" s="267"/>
      <c r="D100" s="267"/>
      <c r="E100" s="265" t="str">
        <f t="shared" si="1"/>
        <v/>
      </c>
    </row>
    <row r="101" ht="36" customHeight="1" spans="1:5">
      <c r="A101" s="369">
        <v>2010911</v>
      </c>
      <c r="B101" s="263" t="s">
        <v>197</v>
      </c>
      <c r="C101" s="267"/>
      <c r="D101" s="267"/>
      <c r="E101" s="265" t="str">
        <f t="shared" si="1"/>
        <v/>
      </c>
    </row>
    <row r="102" ht="36" customHeight="1" spans="1:5">
      <c r="A102" s="369">
        <v>2010912</v>
      </c>
      <c r="B102" s="263" t="s">
        <v>198</v>
      </c>
      <c r="C102" s="267"/>
      <c r="D102" s="267"/>
      <c r="E102" s="265" t="str">
        <f t="shared" si="1"/>
        <v/>
      </c>
    </row>
    <row r="103" ht="36" customHeight="1" spans="1:5">
      <c r="A103" s="369">
        <v>2010950</v>
      </c>
      <c r="B103" s="263" t="s">
        <v>145</v>
      </c>
      <c r="C103" s="267"/>
      <c r="D103" s="267"/>
      <c r="E103" s="265" t="str">
        <f t="shared" si="1"/>
        <v/>
      </c>
    </row>
    <row r="104" ht="36" customHeight="1" spans="1:5">
      <c r="A104" s="369">
        <v>2010999</v>
      </c>
      <c r="B104" s="263" t="s">
        <v>199</v>
      </c>
      <c r="C104" s="267"/>
      <c r="D104" s="267"/>
      <c r="E104" s="265" t="str">
        <f t="shared" si="1"/>
        <v/>
      </c>
    </row>
    <row r="105" ht="36" customHeight="1" spans="1:5">
      <c r="A105" s="368">
        <v>20110</v>
      </c>
      <c r="B105" s="261" t="s">
        <v>200</v>
      </c>
      <c r="C105" s="290"/>
      <c r="D105" s="290"/>
      <c r="E105" s="262" t="str">
        <f t="shared" si="1"/>
        <v/>
      </c>
    </row>
    <row r="106" ht="36" customHeight="1" spans="1:5">
      <c r="A106" s="369">
        <v>2011001</v>
      </c>
      <c r="B106" s="263" t="s">
        <v>136</v>
      </c>
      <c r="C106" s="267"/>
      <c r="D106" s="267"/>
      <c r="E106" s="265" t="str">
        <f t="shared" si="1"/>
        <v/>
      </c>
    </row>
    <row r="107" ht="36" customHeight="1" spans="1:5">
      <c r="A107" s="369">
        <v>2011002</v>
      </c>
      <c r="B107" s="263" t="s">
        <v>137</v>
      </c>
      <c r="C107" s="267"/>
      <c r="D107" s="267"/>
      <c r="E107" s="265" t="str">
        <f t="shared" si="1"/>
        <v/>
      </c>
    </row>
    <row r="108" ht="36" customHeight="1" spans="1:5">
      <c r="A108" s="369">
        <v>2011003</v>
      </c>
      <c r="B108" s="263" t="s">
        <v>138</v>
      </c>
      <c r="C108" s="267"/>
      <c r="D108" s="267"/>
      <c r="E108" s="265" t="str">
        <f t="shared" si="1"/>
        <v/>
      </c>
    </row>
    <row r="109" ht="36" customHeight="1" spans="1:5">
      <c r="A109" s="369">
        <v>2011004</v>
      </c>
      <c r="B109" s="263" t="s">
        <v>201</v>
      </c>
      <c r="C109" s="267"/>
      <c r="D109" s="267"/>
      <c r="E109" s="265" t="str">
        <f t="shared" si="1"/>
        <v/>
      </c>
    </row>
    <row r="110" ht="36" customHeight="1" spans="1:5">
      <c r="A110" s="369">
        <v>2011005</v>
      </c>
      <c r="B110" s="263" t="s">
        <v>202</v>
      </c>
      <c r="C110" s="267"/>
      <c r="D110" s="267"/>
      <c r="E110" s="265" t="str">
        <f t="shared" si="1"/>
        <v/>
      </c>
    </row>
    <row r="111" ht="36" customHeight="1" spans="1:5">
      <c r="A111" s="369">
        <v>2011007</v>
      </c>
      <c r="B111" s="263" t="s">
        <v>203</v>
      </c>
      <c r="C111" s="267"/>
      <c r="D111" s="267"/>
      <c r="E111" s="265" t="str">
        <f t="shared" si="1"/>
        <v/>
      </c>
    </row>
    <row r="112" ht="36" customHeight="1" spans="1:5">
      <c r="A112" s="369">
        <v>2011008</v>
      </c>
      <c r="B112" s="263" t="s">
        <v>204</v>
      </c>
      <c r="C112" s="267"/>
      <c r="D112" s="267"/>
      <c r="E112" s="265" t="str">
        <f t="shared" si="1"/>
        <v/>
      </c>
    </row>
    <row r="113" ht="36" customHeight="1" spans="1:5">
      <c r="A113" s="369">
        <v>2011050</v>
      </c>
      <c r="B113" s="263" t="s">
        <v>145</v>
      </c>
      <c r="C113" s="267"/>
      <c r="D113" s="267"/>
      <c r="E113" s="265" t="str">
        <f t="shared" si="1"/>
        <v/>
      </c>
    </row>
    <row r="114" ht="36" customHeight="1" spans="1:5">
      <c r="A114" s="369">
        <v>2011099</v>
      </c>
      <c r="B114" s="263" t="s">
        <v>205</v>
      </c>
      <c r="C114" s="267"/>
      <c r="D114" s="267"/>
      <c r="E114" s="265" t="str">
        <f t="shared" si="1"/>
        <v/>
      </c>
    </row>
    <row r="115" ht="36" customHeight="1" spans="1:5">
      <c r="A115" s="368">
        <v>20111</v>
      </c>
      <c r="B115" s="261" t="s">
        <v>206</v>
      </c>
      <c r="C115" s="290">
        <v>1406</v>
      </c>
      <c r="D115" s="290">
        <v>1454</v>
      </c>
      <c r="E115" s="262">
        <f t="shared" si="1"/>
        <v>0.034</v>
      </c>
    </row>
    <row r="116" ht="36" customHeight="1" spans="1:5">
      <c r="A116" s="369">
        <v>2011101</v>
      </c>
      <c r="B116" s="263" t="s">
        <v>136</v>
      </c>
      <c r="C116" s="267">
        <v>1406</v>
      </c>
      <c r="D116" s="267">
        <v>1374</v>
      </c>
      <c r="E116" s="265">
        <f t="shared" si="1"/>
        <v>-0.023</v>
      </c>
    </row>
    <row r="117" ht="36" customHeight="1" spans="1:5">
      <c r="A117" s="369">
        <v>2011102</v>
      </c>
      <c r="B117" s="263" t="s">
        <v>137</v>
      </c>
      <c r="C117" s="267">
        <v>0</v>
      </c>
      <c r="D117" s="267">
        <v>80</v>
      </c>
      <c r="E117" s="265">
        <v>1</v>
      </c>
    </row>
    <row r="118" ht="36" customHeight="1" spans="1:5">
      <c r="A118" s="369">
        <v>2011103</v>
      </c>
      <c r="B118" s="263" t="s">
        <v>138</v>
      </c>
      <c r="C118" s="267"/>
      <c r="D118" s="267"/>
      <c r="E118" s="265" t="str">
        <f t="shared" si="1"/>
        <v/>
      </c>
    </row>
    <row r="119" ht="36" customHeight="1" spans="1:5">
      <c r="A119" s="369">
        <v>2011104</v>
      </c>
      <c r="B119" s="263" t="s">
        <v>207</v>
      </c>
      <c r="C119" s="267"/>
      <c r="D119" s="267"/>
      <c r="E119" s="265" t="str">
        <f t="shared" si="1"/>
        <v/>
      </c>
    </row>
    <row r="120" ht="36" customHeight="1" spans="1:5">
      <c r="A120" s="369">
        <v>2011105</v>
      </c>
      <c r="B120" s="263" t="s">
        <v>208</v>
      </c>
      <c r="C120" s="267"/>
      <c r="D120" s="267"/>
      <c r="E120" s="265" t="str">
        <f t="shared" si="1"/>
        <v/>
      </c>
    </row>
    <row r="121" ht="36" customHeight="1" spans="1:5">
      <c r="A121" s="369">
        <v>2011106</v>
      </c>
      <c r="B121" s="263" t="s">
        <v>209</v>
      </c>
      <c r="C121" s="267"/>
      <c r="D121" s="267"/>
      <c r="E121" s="265" t="str">
        <f t="shared" si="1"/>
        <v/>
      </c>
    </row>
    <row r="122" ht="36" customHeight="1" spans="1:5">
      <c r="A122" s="369">
        <v>2011150</v>
      </c>
      <c r="B122" s="263" t="s">
        <v>145</v>
      </c>
      <c r="C122" s="267"/>
      <c r="D122" s="267"/>
      <c r="E122" s="265" t="str">
        <f t="shared" si="1"/>
        <v/>
      </c>
    </row>
    <row r="123" ht="36" customHeight="1" spans="1:5">
      <c r="A123" s="369">
        <v>2011199</v>
      </c>
      <c r="B123" s="263" t="s">
        <v>210</v>
      </c>
      <c r="C123" s="267"/>
      <c r="D123" s="267"/>
      <c r="E123" s="265" t="str">
        <f t="shared" si="1"/>
        <v/>
      </c>
    </row>
    <row r="124" ht="36" customHeight="1" spans="1:5">
      <c r="A124" s="368">
        <v>20113</v>
      </c>
      <c r="B124" s="261" t="s">
        <v>211</v>
      </c>
      <c r="C124" s="290">
        <v>156</v>
      </c>
      <c r="D124" s="290">
        <v>123</v>
      </c>
      <c r="E124" s="262">
        <f t="shared" si="1"/>
        <v>-0.212</v>
      </c>
    </row>
    <row r="125" ht="36" customHeight="1" spans="1:5">
      <c r="A125" s="369">
        <v>2011301</v>
      </c>
      <c r="B125" s="263" t="s">
        <v>136</v>
      </c>
      <c r="C125" s="267">
        <v>151</v>
      </c>
      <c r="D125" s="267">
        <v>123</v>
      </c>
      <c r="E125" s="265">
        <f t="shared" si="1"/>
        <v>-0.185</v>
      </c>
    </row>
    <row r="126" ht="36" customHeight="1" spans="1:5">
      <c r="A126" s="369">
        <v>2011302</v>
      </c>
      <c r="B126" s="263" t="s">
        <v>137</v>
      </c>
      <c r="C126" s="267"/>
      <c r="D126" s="267"/>
      <c r="E126" s="265" t="str">
        <f t="shared" si="1"/>
        <v/>
      </c>
    </row>
    <row r="127" ht="36" customHeight="1" spans="1:5">
      <c r="A127" s="369">
        <v>2011303</v>
      </c>
      <c r="B127" s="263" t="s">
        <v>138</v>
      </c>
      <c r="C127" s="267"/>
      <c r="D127" s="267"/>
      <c r="E127" s="265" t="str">
        <f t="shared" si="1"/>
        <v/>
      </c>
    </row>
    <row r="128" ht="36" customHeight="1" spans="1:5">
      <c r="A128" s="369">
        <v>2011304</v>
      </c>
      <c r="B128" s="263" t="s">
        <v>212</v>
      </c>
      <c r="C128" s="267"/>
      <c r="D128" s="267"/>
      <c r="E128" s="265" t="str">
        <f t="shared" si="1"/>
        <v/>
      </c>
    </row>
    <row r="129" ht="36" customHeight="1" spans="1:5">
      <c r="A129" s="369">
        <v>2011305</v>
      </c>
      <c r="B129" s="263" t="s">
        <v>213</v>
      </c>
      <c r="C129" s="267"/>
      <c r="D129" s="267"/>
      <c r="E129" s="265" t="str">
        <f t="shared" si="1"/>
        <v/>
      </c>
    </row>
    <row r="130" ht="36" customHeight="1" spans="1:5">
      <c r="A130" s="369">
        <v>2011306</v>
      </c>
      <c r="B130" s="263" t="s">
        <v>214</v>
      </c>
      <c r="C130" s="267"/>
      <c r="D130" s="267"/>
      <c r="E130" s="265" t="str">
        <f t="shared" si="1"/>
        <v/>
      </c>
    </row>
    <row r="131" ht="36" customHeight="1" spans="1:5">
      <c r="A131" s="369">
        <v>2011307</v>
      </c>
      <c r="B131" s="263" t="s">
        <v>215</v>
      </c>
      <c r="C131" s="267"/>
      <c r="D131" s="267"/>
      <c r="E131" s="265" t="str">
        <f t="shared" si="1"/>
        <v/>
      </c>
    </row>
    <row r="132" ht="36" customHeight="1" spans="1:5">
      <c r="A132" s="369">
        <v>2011308</v>
      </c>
      <c r="B132" s="263" t="s">
        <v>216</v>
      </c>
      <c r="C132" s="267"/>
      <c r="D132" s="267"/>
      <c r="E132" s="265" t="str">
        <f t="shared" si="1"/>
        <v/>
      </c>
    </row>
    <row r="133" ht="36" customHeight="1" spans="1:5">
      <c r="A133" s="369">
        <v>2011350</v>
      </c>
      <c r="B133" s="263" t="s">
        <v>145</v>
      </c>
      <c r="C133" s="267"/>
      <c r="D133" s="267"/>
      <c r="E133" s="265" t="str">
        <f t="shared" ref="E133:E196" si="2">IF(C133&lt;&gt;0,D133/C133-1,"")</f>
        <v/>
      </c>
    </row>
    <row r="134" ht="36" customHeight="1" spans="1:5">
      <c r="A134" s="369">
        <v>2011399</v>
      </c>
      <c r="B134" s="263" t="s">
        <v>217</v>
      </c>
      <c r="C134" s="267">
        <v>5</v>
      </c>
      <c r="D134" s="267">
        <v>0</v>
      </c>
      <c r="E134" s="265">
        <f t="shared" si="2"/>
        <v>-1</v>
      </c>
    </row>
    <row r="135" ht="36" customHeight="1" spans="1:5">
      <c r="A135" s="368">
        <v>20114</v>
      </c>
      <c r="B135" s="261" t="s">
        <v>218</v>
      </c>
      <c r="C135" s="290">
        <v>0</v>
      </c>
      <c r="D135" s="290">
        <v>3</v>
      </c>
      <c r="E135" s="262">
        <v>1</v>
      </c>
    </row>
    <row r="136" ht="36" customHeight="1" spans="1:5">
      <c r="A136" s="369">
        <v>2011401</v>
      </c>
      <c r="B136" s="263" t="s">
        <v>136</v>
      </c>
      <c r="C136" s="267"/>
      <c r="D136" s="267"/>
      <c r="E136" s="265" t="str">
        <f t="shared" si="2"/>
        <v/>
      </c>
    </row>
    <row r="137" ht="36" customHeight="1" spans="1:5">
      <c r="A137" s="369">
        <v>2011402</v>
      </c>
      <c r="B137" s="263" t="s">
        <v>137</v>
      </c>
      <c r="C137" s="267"/>
      <c r="D137" s="267"/>
      <c r="E137" s="265" t="str">
        <f t="shared" si="2"/>
        <v/>
      </c>
    </row>
    <row r="138" ht="36" customHeight="1" spans="1:5">
      <c r="A138" s="369">
        <v>2011403</v>
      </c>
      <c r="B138" s="263" t="s">
        <v>138</v>
      </c>
      <c r="C138" s="267"/>
      <c r="D138" s="267"/>
      <c r="E138" s="265" t="str">
        <f t="shared" si="2"/>
        <v/>
      </c>
    </row>
    <row r="139" ht="36" customHeight="1" spans="1:5">
      <c r="A139" s="369">
        <v>2011404</v>
      </c>
      <c r="B139" s="263" t="s">
        <v>219</v>
      </c>
      <c r="C139" s="267"/>
      <c r="D139" s="267"/>
      <c r="E139" s="265" t="str">
        <f t="shared" si="2"/>
        <v/>
      </c>
    </row>
    <row r="140" ht="36" customHeight="1" spans="1:5">
      <c r="A140" s="369">
        <v>2011405</v>
      </c>
      <c r="B140" s="263" t="s">
        <v>220</v>
      </c>
      <c r="C140" s="267"/>
      <c r="D140" s="267"/>
      <c r="E140" s="265" t="str">
        <f t="shared" si="2"/>
        <v/>
      </c>
    </row>
    <row r="141" ht="36" customHeight="1" spans="1:5">
      <c r="A141" s="369">
        <v>2011406</v>
      </c>
      <c r="B141" s="263" t="s">
        <v>221</v>
      </c>
      <c r="C141" s="267"/>
      <c r="D141" s="267"/>
      <c r="E141" s="265" t="str">
        <f t="shared" si="2"/>
        <v/>
      </c>
    </row>
    <row r="142" ht="36" customHeight="1" spans="1:5">
      <c r="A142" s="369">
        <v>2011408</v>
      </c>
      <c r="B142" s="263" t="s">
        <v>222</v>
      </c>
      <c r="C142" s="267"/>
      <c r="D142" s="267"/>
      <c r="E142" s="265" t="str">
        <f t="shared" si="2"/>
        <v/>
      </c>
    </row>
    <row r="143" ht="36" customHeight="1" spans="1:5">
      <c r="A143" s="369">
        <v>2011409</v>
      </c>
      <c r="B143" s="263" t="s">
        <v>223</v>
      </c>
      <c r="C143" s="267">
        <v>0</v>
      </c>
      <c r="D143" s="267">
        <v>3</v>
      </c>
      <c r="E143" s="265">
        <v>1</v>
      </c>
    </row>
    <row r="144" ht="36" customHeight="1" spans="1:5">
      <c r="A144" s="369">
        <v>2011410</v>
      </c>
      <c r="B144" s="263" t="s">
        <v>224</v>
      </c>
      <c r="C144" s="267"/>
      <c r="D144" s="267"/>
      <c r="E144" s="265" t="str">
        <f t="shared" si="2"/>
        <v/>
      </c>
    </row>
    <row r="145" ht="36" customHeight="1" spans="1:5">
      <c r="A145" s="369">
        <v>2011411</v>
      </c>
      <c r="B145" s="263" t="s">
        <v>225</v>
      </c>
      <c r="C145" s="267"/>
      <c r="D145" s="267"/>
      <c r="E145" s="265" t="str">
        <f t="shared" si="2"/>
        <v/>
      </c>
    </row>
    <row r="146" ht="36" customHeight="1" spans="1:5">
      <c r="A146" s="369">
        <v>2011450</v>
      </c>
      <c r="B146" s="263" t="s">
        <v>145</v>
      </c>
      <c r="C146" s="267"/>
      <c r="D146" s="267"/>
      <c r="E146" s="265" t="str">
        <f t="shared" si="2"/>
        <v/>
      </c>
    </row>
    <row r="147" ht="36" customHeight="1" spans="1:5">
      <c r="A147" s="369">
        <v>2011499</v>
      </c>
      <c r="B147" s="263" t="s">
        <v>226</v>
      </c>
      <c r="C147" s="267"/>
      <c r="D147" s="267"/>
      <c r="E147" s="265" t="str">
        <f t="shared" si="2"/>
        <v/>
      </c>
    </row>
    <row r="148" ht="36" customHeight="1" spans="1:5">
      <c r="A148" s="368">
        <v>20123</v>
      </c>
      <c r="B148" s="261" t="s">
        <v>227</v>
      </c>
      <c r="C148" s="290">
        <v>387</v>
      </c>
      <c r="D148" s="290">
        <v>161</v>
      </c>
      <c r="E148" s="262">
        <f t="shared" si="2"/>
        <v>-0.584</v>
      </c>
    </row>
    <row r="149" ht="36" customHeight="1" spans="1:5">
      <c r="A149" s="369">
        <v>2012301</v>
      </c>
      <c r="B149" s="263" t="s">
        <v>136</v>
      </c>
      <c r="C149" s="267"/>
      <c r="D149" s="267"/>
      <c r="E149" s="265" t="str">
        <f t="shared" si="2"/>
        <v/>
      </c>
    </row>
    <row r="150" ht="36" customHeight="1" spans="1:5">
      <c r="A150" s="369">
        <v>2012302</v>
      </c>
      <c r="B150" s="263" t="s">
        <v>137</v>
      </c>
      <c r="C150" s="267"/>
      <c r="D150" s="267"/>
      <c r="E150" s="265" t="str">
        <f t="shared" si="2"/>
        <v/>
      </c>
    </row>
    <row r="151" ht="36" customHeight="1" spans="1:5">
      <c r="A151" s="369">
        <v>2012303</v>
      </c>
      <c r="B151" s="263" t="s">
        <v>138</v>
      </c>
      <c r="C151" s="267"/>
      <c r="D151" s="267"/>
      <c r="E151" s="265" t="str">
        <f t="shared" si="2"/>
        <v/>
      </c>
    </row>
    <row r="152" ht="36" customHeight="1" spans="1:5">
      <c r="A152" s="369">
        <v>2012304</v>
      </c>
      <c r="B152" s="263" t="s">
        <v>228</v>
      </c>
      <c r="C152" s="267">
        <v>210</v>
      </c>
      <c r="D152" s="267">
        <v>10</v>
      </c>
      <c r="E152" s="265">
        <f t="shared" si="2"/>
        <v>-0.952</v>
      </c>
    </row>
    <row r="153" ht="36" customHeight="1" spans="1:5">
      <c r="A153" s="369">
        <v>2012350</v>
      </c>
      <c r="B153" s="263" t="s">
        <v>145</v>
      </c>
      <c r="C153" s="267"/>
      <c r="D153" s="267"/>
      <c r="E153" s="265" t="str">
        <f t="shared" si="2"/>
        <v/>
      </c>
    </row>
    <row r="154" ht="36" customHeight="1" spans="1:5">
      <c r="A154" s="369">
        <v>2012399</v>
      </c>
      <c r="B154" s="263" t="s">
        <v>229</v>
      </c>
      <c r="C154" s="267">
        <v>177</v>
      </c>
      <c r="D154" s="267">
        <v>151</v>
      </c>
      <c r="E154" s="265">
        <f t="shared" si="2"/>
        <v>-0.147</v>
      </c>
    </row>
    <row r="155" ht="36" customHeight="1" spans="1:5">
      <c r="A155" s="368">
        <v>20125</v>
      </c>
      <c r="B155" s="261" t="s">
        <v>230</v>
      </c>
      <c r="C155" s="290"/>
      <c r="D155" s="290"/>
      <c r="E155" s="262" t="str">
        <f t="shared" si="2"/>
        <v/>
      </c>
    </row>
    <row r="156" ht="36" customHeight="1" spans="1:5">
      <c r="A156" s="369">
        <v>2012501</v>
      </c>
      <c r="B156" s="263" t="s">
        <v>136</v>
      </c>
      <c r="C156" s="267"/>
      <c r="D156" s="267"/>
      <c r="E156" s="265" t="str">
        <f t="shared" si="2"/>
        <v/>
      </c>
    </row>
    <row r="157" ht="36" customHeight="1" spans="1:5">
      <c r="A157" s="369">
        <v>2012502</v>
      </c>
      <c r="B157" s="263" t="s">
        <v>137</v>
      </c>
      <c r="C157" s="267"/>
      <c r="D157" s="267"/>
      <c r="E157" s="265" t="str">
        <f t="shared" si="2"/>
        <v/>
      </c>
    </row>
    <row r="158" ht="36" customHeight="1" spans="1:5">
      <c r="A158" s="369">
        <v>2012503</v>
      </c>
      <c r="B158" s="263" t="s">
        <v>138</v>
      </c>
      <c r="C158" s="267"/>
      <c r="D158" s="267"/>
      <c r="E158" s="265" t="str">
        <f t="shared" si="2"/>
        <v/>
      </c>
    </row>
    <row r="159" ht="36" customHeight="1" spans="1:5">
      <c r="A159" s="369">
        <v>2012504</v>
      </c>
      <c r="B159" s="263" t="s">
        <v>231</v>
      </c>
      <c r="C159" s="267"/>
      <c r="D159" s="267"/>
      <c r="E159" s="265" t="str">
        <f t="shared" si="2"/>
        <v/>
      </c>
    </row>
    <row r="160" ht="36" customHeight="1" spans="1:5">
      <c r="A160" s="369">
        <v>2012505</v>
      </c>
      <c r="B160" s="263" t="s">
        <v>232</v>
      </c>
      <c r="C160" s="267"/>
      <c r="D160" s="267"/>
      <c r="E160" s="265" t="str">
        <f t="shared" si="2"/>
        <v/>
      </c>
    </row>
    <row r="161" ht="36" customHeight="1" spans="1:5">
      <c r="A161" s="369">
        <v>2012550</v>
      </c>
      <c r="B161" s="263" t="s">
        <v>145</v>
      </c>
      <c r="C161" s="267"/>
      <c r="D161" s="267"/>
      <c r="E161" s="265" t="str">
        <f t="shared" si="2"/>
        <v/>
      </c>
    </row>
    <row r="162" ht="36" customHeight="1" spans="1:5">
      <c r="A162" s="369">
        <v>2012599</v>
      </c>
      <c r="B162" s="263" t="s">
        <v>233</v>
      </c>
      <c r="C162" s="267"/>
      <c r="D162" s="267"/>
      <c r="E162" s="265" t="str">
        <f t="shared" si="2"/>
        <v/>
      </c>
    </row>
    <row r="163" ht="36" customHeight="1" spans="1:5">
      <c r="A163" s="368">
        <v>20126</v>
      </c>
      <c r="B163" s="261" t="s">
        <v>234</v>
      </c>
      <c r="C163" s="290">
        <v>138</v>
      </c>
      <c r="D163" s="290">
        <v>138</v>
      </c>
      <c r="E163" s="262">
        <f t="shared" si="2"/>
        <v>0</v>
      </c>
    </row>
    <row r="164" ht="36" customHeight="1" spans="1:5">
      <c r="A164" s="369">
        <v>2012601</v>
      </c>
      <c r="B164" s="263" t="s">
        <v>136</v>
      </c>
      <c r="C164" s="267">
        <v>108</v>
      </c>
      <c r="D164" s="267">
        <v>118</v>
      </c>
      <c r="E164" s="265">
        <f t="shared" si="2"/>
        <v>0.093</v>
      </c>
    </row>
    <row r="165" ht="36" customHeight="1" spans="1:5">
      <c r="A165" s="369">
        <v>2012602</v>
      </c>
      <c r="B165" s="263" t="s">
        <v>137</v>
      </c>
      <c r="C165" s="267"/>
      <c r="D165" s="267"/>
      <c r="E165" s="265" t="str">
        <f t="shared" si="2"/>
        <v/>
      </c>
    </row>
    <row r="166" ht="36" customHeight="1" spans="1:5">
      <c r="A166" s="369">
        <v>2012603</v>
      </c>
      <c r="B166" s="263" t="s">
        <v>138</v>
      </c>
      <c r="C166" s="267"/>
      <c r="D166" s="267"/>
      <c r="E166" s="265" t="str">
        <f t="shared" si="2"/>
        <v/>
      </c>
    </row>
    <row r="167" ht="36" customHeight="1" spans="1:5">
      <c r="A167" s="369">
        <v>2012604</v>
      </c>
      <c r="B167" s="263" t="s">
        <v>235</v>
      </c>
      <c r="C167" s="267"/>
      <c r="D167" s="267"/>
      <c r="E167" s="265" t="str">
        <f t="shared" si="2"/>
        <v/>
      </c>
    </row>
    <row r="168" ht="36" customHeight="1" spans="1:5">
      <c r="A168" s="369">
        <v>2012699</v>
      </c>
      <c r="B168" s="263" t="s">
        <v>236</v>
      </c>
      <c r="C168" s="267">
        <v>30</v>
      </c>
      <c r="D168" s="267">
        <v>20</v>
      </c>
      <c r="E168" s="265">
        <f t="shared" si="2"/>
        <v>-0.333</v>
      </c>
    </row>
    <row r="169" ht="36" customHeight="1" spans="1:5">
      <c r="A169" s="368">
        <v>20128</v>
      </c>
      <c r="B169" s="261" t="s">
        <v>237</v>
      </c>
      <c r="C169" s="290">
        <v>49</v>
      </c>
      <c r="D169" s="290">
        <v>54</v>
      </c>
      <c r="E169" s="262">
        <f t="shared" si="2"/>
        <v>0.102</v>
      </c>
    </row>
    <row r="170" ht="36" customHeight="1" spans="1:5">
      <c r="A170" s="369">
        <v>2012801</v>
      </c>
      <c r="B170" s="263" t="s">
        <v>136</v>
      </c>
      <c r="C170" s="267">
        <v>49</v>
      </c>
      <c r="D170" s="267">
        <v>48</v>
      </c>
      <c r="E170" s="265">
        <f t="shared" si="2"/>
        <v>-0.02</v>
      </c>
    </row>
    <row r="171" ht="36" customHeight="1" spans="1:5">
      <c r="A171" s="369">
        <v>2012802</v>
      </c>
      <c r="B171" s="263" t="s">
        <v>137</v>
      </c>
      <c r="C171" s="267"/>
      <c r="D171" s="267"/>
      <c r="E171" s="265" t="str">
        <f t="shared" si="2"/>
        <v/>
      </c>
    </row>
    <row r="172" ht="36" customHeight="1" spans="1:5">
      <c r="A172" s="369">
        <v>2012803</v>
      </c>
      <c r="B172" s="263" t="s">
        <v>138</v>
      </c>
      <c r="C172" s="267"/>
      <c r="D172" s="267"/>
      <c r="E172" s="265" t="str">
        <f t="shared" si="2"/>
        <v/>
      </c>
    </row>
    <row r="173" ht="36" customHeight="1" spans="1:5">
      <c r="A173" s="369">
        <v>2012804</v>
      </c>
      <c r="B173" s="263" t="s">
        <v>150</v>
      </c>
      <c r="C173" s="267"/>
      <c r="D173" s="267"/>
      <c r="E173" s="265" t="str">
        <f t="shared" si="2"/>
        <v/>
      </c>
    </row>
    <row r="174" ht="36" customHeight="1" spans="1:5">
      <c r="A174" s="369">
        <v>2012850</v>
      </c>
      <c r="B174" s="263" t="s">
        <v>145</v>
      </c>
      <c r="C174" s="267"/>
      <c r="D174" s="267"/>
      <c r="E174" s="265" t="str">
        <f t="shared" si="2"/>
        <v/>
      </c>
    </row>
    <row r="175" ht="36" customHeight="1" spans="1:5">
      <c r="A175" s="369">
        <v>2012899</v>
      </c>
      <c r="B175" s="263" t="s">
        <v>238</v>
      </c>
      <c r="C175" s="267">
        <v>0</v>
      </c>
      <c r="D175" s="267">
        <v>6</v>
      </c>
      <c r="E175" s="265">
        <v>1</v>
      </c>
    </row>
    <row r="176" ht="36" customHeight="1" spans="1:5">
      <c r="A176" s="368">
        <v>20129</v>
      </c>
      <c r="B176" s="261" t="s">
        <v>239</v>
      </c>
      <c r="C176" s="290">
        <v>403</v>
      </c>
      <c r="D176" s="290">
        <v>372</v>
      </c>
      <c r="E176" s="262">
        <f t="shared" si="2"/>
        <v>-0.077</v>
      </c>
    </row>
    <row r="177" ht="36" customHeight="1" spans="1:5">
      <c r="A177" s="369">
        <v>2012901</v>
      </c>
      <c r="B177" s="263" t="s">
        <v>136</v>
      </c>
      <c r="C177" s="267">
        <v>190</v>
      </c>
      <c r="D177" s="267">
        <v>206</v>
      </c>
      <c r="E177" s="265">
        <f t="shared" si="2"/>
        <v>0.084</v>
      </c>
    </row>
    <row r="178" ht="36" customHeight="1" spans="1:5">
      <c r="A178" s="369">
        <v>2012902</v>
      </c>
      <c r="B178" s="263" t="s">
        <v>137</v>
      </c>
      <c r="C178" s="267">
        <v>8</v>
      </c>
      <c r="D178" s="267">
        <v>7</v>
      </c>
      <c r="E178" s="265">
        <f t="shared" si="2"/>
        <v>-0.125</v>
      </c>
    </row>
    <row r="179" ht="36" customHeight="1" spans="1:5">
      <c r="A179" s="369">
        <v>2012903</v>
      </c>
      <c r="B179" s="263" t="s">
        <v>138</v>
      </c>
      <c r="C179" s="267"/>
      <c r="D179" s="267"/>
      <c r="E179" s="265" t="str">
        <f t="shared" si="2"/>
        <v/>
      </c>
    </row>
    <row r="180" ht="36" customHeight="1" spans="1:5">
      <c r="A180" s="372">
        <v>2012906</v>
      </c>
      <c r="B180" s="263" t="s">
        <v>240</v>
      </c>
      <c r="C180" s="267"/>
      <c r="D180" s="267"/>
      <c r="E180" s="265" t="str">
        <f t="shared" si="2"/>
        <v/>
      </c>
    </row>
    <row r="181" ht="36" customHeight="1" spans="1:5">
      <c r="A181" s="369">
        <v>2012950</v>
      </c>
      <c r="B181" s="263" t="s">
        <v>145</v>
      </c>
      <c r="C181" s="267">
        <v>53</v>
      </c>
      <c r="D181" s="267">
        <v>64</v>
      </c>
      <c r="E181" s="265">
        <f t="shared" si="2"/>
        <v>0.208</v>
      </c>
    </row>
    <row r="182" ht="36" customHeight="1" spans="1:5">
      <c r="A182" s="369">
        <v>2012999</v>
      </c>
      <c r="B182" s="263" t="s">
        <v>241</v>
      </c>
      <c r="C182" s="267">
        <v>152</v>
      </c>
      <c r="D182" s="267">
        <v>95</v>
      </c>
      <c r="E182" s="265">
        <f t="shared" si="2"/>
        <v>-0.375</v>
      </c>
    </row>
    <row r="183" ht="36" customHeight="1" spans="1:5">
      <c r="A183" s="368">
        <v>20131</v>
      </c>
      <c r="B183" s="261" t="s">
        <v>242</v>
      </c>
      <c r="C183" s="290">
        <v>1117</v>
      </c>
      <c r="D183" s="290">
        <v>1108</v>
      </c>
      <c r="E183" s="262">
        <f t="shared" si="2"/>
        <v>-0.008</v>
      </c>
    </row>
    <row r="184" ht="36" customHeight="1" spans="1:5">
      <c r="A184" s="369">
        <v>2013101</v>
      </c>
      <c r="B184" s="263" t="s">
        <v>136</v>
      </c>
      <c r="C184" s="267">
        <v>917</v>
      </c>
      <c r="D184" s="267">
        <v>897</v>
      </c>
      <c r="E184" s="265">
        <f t="shared" si="2"/>
        <v>-0.022</v>
      </c>
    </row>
    <row r="185" ht="36" customHeight="1" spans="1:5">
      <c r="A185" s="369">
        <v>2013102</v>
      </c>
      <c r="B185" s="263" t="s">
        <v>137</v>
      </c>
      <c r="C185" s="267">
        <v>110</v>
      </c>
      <c r="D185" s="267">
        <v>105</v>
      </c>
      <c r="E185" s="265">
        <f t="shared" si="2"/>
        <v>-0.045</v>
      </c>
    </row>
    <row r="186" ht="36" customHeight="1" spans="1:5">
      <c r="A186" s="369">
        <v>2013103</v>
      </c>
      <c r="B186" s="263" t="s">
        <v>138</v>
      </c>
      <c r="C186" s="267"/>
      <c r="D186" s="267"/>
      <c r="E186" s="265" t="str">
        <f t="shared" si="2"/>
        <v/>
      </c>
    </row>
    <row r="187" ht="36" customHeight="1" spans="1:5">
      <c r="A187" s="369">
        <v>2013105</v>
      </c>
      <c r="B187" s="263" t="s">
        <v>243</v>
      </c>
      <c r="C187" s="267"/>
      <c r="D187" s="267"/>
      <c r="E187" s="265" t="str">
        <f t="shared" si="2"/>
        <v/>
      </c>
    </row>
    <row r="188" ht="36" customHeight="1" spans="1:5">
      <c r="A188" s="369">
        <v>2013150</v>
      </c>
      <c r="B188" s="263" t="s">
        <v>145</v>
      </c>
      <c r="C188" s="267">
        <v>90</v>
      </c>
      <c r="D188" s="267">
        <v>101</v>
      </c>
      <c r="E188" s="265">
        <f t="shared" si="2"/>
        <v>0.122</v>
      </c>
    </row>
    <row r="189" ht="36" customHeight="1" spans="1:5">
      <c r="A189" s="369">
        <v>2013199</v>
      </c>
      <c r="B189" s="263" t="s">
        <v>244</v>
      </c>
      <c r="C189" s="267">
        <v>0</v>
      </c>
      <c r="D189" s="267">
        <v>5</v>
      </c>
      <c r="E189" s="265">
        <v>1</v>
      </c>
    </row>
    <row r="190" ht="36" customHeight="1" spans="1:5">
      <c r="A190" s="368">
        <v>20132</v>
      </c>
      <c r="B190" s="261" t="s">
        <v>245</v>
      </c>
      <c r="C190" s="290">
        <v>980</v>
      </c>
      <c r="D190" s="290">
        <v>1237</v>
      </c>
      <c r="E190" s="262">
        <f t="shared" si="2"/>
        <v>0.262</v>
      </c>
    </row>
    <row r="191" ht="36" customHeight="1" spans="1:5">
      <c r="A191" s="369">
        <v>2013201</v>
      </c>
      <c r="B191" s="263" t="s">
        <v>136</v>
      </c>
      <c r="C191" s="267">
        <v>752</v>
      </c>
      <c r="D191" s="267">
        <v>647</v>
      </c>
      <c r="E191" s="265">
        <f t="shared" si="2"/>
        <v>-0.14</v>
      </c>
    </row>
    <row r="192" ht="36" customHeight="1" spans="1:5">
      <c r="A192" s="369">
        <v>2013202</v>
      </c>
      <c r="B192" s="263" t="s">
        <v>137</v>
      </c>
      <c r="C192" s="267">
        <v>225</v>
      </c>
      <c r="D192" s="267">
        <v>578</v>
      </c>
      <c r="E192" s="265">
        <f t="shared" si="2"/>
        <v>1.569</v>
      </c>
    </row>
    <row r="193" ht="36" customHeight="1" spans="1:5">
      <c r="A193" s="369">
        <v>2013203</v>
      </c>
      <c r="B193" s="263" t="s">
        <v>138</v>
      </c>
      <c r="C193" s="267"/>
      <c r="D193" s="267"/>
      <c r="E193" s="265" t="str">
        <f t="shared" si="2"/>
        <v/>
      </c>
    </row>
    <row r="194" ht="36" customHeight="1" spans="1:5">
      <c r="A194" s="369">
        <v>2013204</v>
      </c>
      <c r="B194" s="263" t="s">
        <v>246</v>
      </c>
      <c r="C194" s="267"/>
      <c r="D194" s="267"/>
      <c r="E194" s="265" t="str">
        <f t="shared" si="2"/>
        <v/>
      </c>
    </row>
    <row r="195" ht="36" customHeight="1" spans="1:5">
      <c r="A195" s="369">
        <v>2013250</v>
      </c>
      <c r="B195" s="263" t="s">
        <v>145</v>
      </c>
      <c r="C195" s="267"/>
      <c r="D195" s="267"/>
      <c r="E195" s="265" t="str">
        <f t="shared" si="2"/>
        <v/>
      </c>
    </row>
    <row r="196" ht="36" customHeight="1" spans="1:5">
      <c r="A196" s="369">
        <v>2013299</v>
      </c>
      <c r="B196" s="263" t="s">
        <v>247</v>
      </c>
      <c r="C196" s="267">
        <v>3</v>
      </c>
      <c r="D196" s="267">
        <v>12</v>
      </c>
      <c r="E196" s="265">
        <f t="shared" si="2"/>
        <v>3</v>
      </c>
    </row>
    <row r="197" ht="36" customHeight="1" spans="1:5">
      <c r="A197" s="368">
        <v>20133</v>
      </c>
      <c r="B197" s="261" t="s">
        <v>248</v>
      </c>
      <c r="C197" s="290">
        <v>695</v>
      </c>
      <c r="D197" s="290">
        <v>429</v>
      </c>
      <c r="E197" s="262">
        <f t="shared" ref="E197:E260" si="3">IF(C197&lt;&gt;0,D197/C197-1,"")</f>
        <v>-0.383</v>
      </c>
    </row>
    <row r="198" ht="36" customHeight="1" spans="1:5">
      <c r="A198" s="369">
        <v>2013301</v>
      </c>
      <c r="B198" s="263" t="s">
        <v>136</v>
      </c>
      <c r="C198" s="267">
        <v>312</v>
      </c>
      <c r="D198" s="267">
        <v>311</v>
      </c>
      <c r="E198" s="265">
        <f t="shared" si="3"/>
        <v>-0.003</v>
      </c>
    </row>
    <row r="199" ht="36" customHeight="1" spans="1:5">
      <c r="A199" s="369">
        <v>2013302</v>
      </c>
      <c r="B199" s="263" t="s">
        <v>137</v>
      </c>
      <c r="C199" s="267"/>
      <c r="D199" s="267"/>
      <c r="E199" s="265" t="str">
        <f t="shared" si="3"/>
        <v/>
      </c>
    </row>
    <row r="200" ht="36" customHeight="1" spans="1:5">
      <c r="A200" s="369">
        <v>2013303</v>
      </c>
      <c r="B200" s="263" t="s">
        <v>138</v>
      </c>
      <c r="C200" s="267"/>
      <c r="D200" s="267"/>
      <c r="E200" s="265" t="str">
        <f t="shared" si="3"/>
        <v/>
      </c>
    </row>
    <row r="201" ht="36" customHeight="1" spans="1:5">
      <c r="A201" s="369">
        <v>2013304</v>
      </c>
      <c r="B201" s="263" t="s">
        <v>249</v>
      </c>
      <c r="C201" s="267">
        <v>113</v>
      </c>
      <c r="D201" s="267">
        <v>10</v>
      </c>
      <c r="E201" s="265">
        <f t="shared" si="3"/>
        <v>-0.912</v>
      </c>
    </row>
    <row r="202" ht="36" customHeight="1" spans="1:5">
      <c r="A202" s="369">
        <v>2013350</v>
      </c>
      <c r="B202" s="263" t="s">
        <v>145</v>
      </c>
      <c r="C202" s="267">
        <v>270</v>
      </c>
      <c r="D202" s="267">
        <v>108</v>
      </c>
      <c r="E202" s="265">
        <f t="shared" si="3"/>
        <v>-0.6</v>
      </c>
    </row>
    <row r="203" ht="36" customHeight="1" spans="1:5">
      <c r="A203" s="369">
        <v>2013399</v>
      </c>
      <c r="B203" s="263" t="s">
        <v>250</v>
      </c>
      <c r="C203" s="267"/>
      <c r="D203" s="267"/>
      <c r="E203" s="265" t="str">
        <f t="shared" si="3"/>
        <v/>
      </c>
    </row>
    <row r="204" ht="36" customHeight="1" spans="1:5">
      <c r="A204" s="368">
        <v>20134</v>
      </c>
      <c r="B204" s="261" t="s">
        <v>251</v>
      </c>
      <c r="C204" s="290">
        <v>695</v>
      </c>
      <c r="D204" s="290">
        <v>382</v>
      </c>
      <c r="E204" s="262">
        <f t="shared" si="3"/>
        <v>-0.45</v>
      </c>
    </row>
    <row r="205" ht="36" customHeight="1" spans="1:5">
      <c r="A205" s="369">
        <v>2013401</v>
      </c>
      <c r="B205" s="263" t="s">
        <v>136</v>
      </c>
      <c r="C205" s="267">
        <v>155</v>
      </c>
      <c r="D205" s="267">
        <v>155</v>
      </c>
      <c r="E205" s="265">
        <f t="shared" si="3"/>
        <v>0</v>
      </c>
    </row>
    <row r="206" ht="36" customHeight="1" spans="1:5">
      <c r="A206" s="369">
        <v>2013402</v>
      </c>
      <c r="B206" s="263" t="s">
        <v>137</v>
      </c>
      <c r="C206" s="267">
        <v>1</v>
      </c>
      <c r="D206" s="267">
        <v>0</v>
      </c>
      <c r="E206" s="265">
        <f t="shared" si="3"/>
        <v>-1</v>
      </c>
    </row>
    <row r="207" ht="36" customHeight="1" spans="1:5">
      <c r="A207" s="369">
        <v>2013403</v>
      </c>
      <c r="B207" s="263" t="s">
        <v>138</v>
      </c>
      <c r="C207" s="267"/>
      <c r="D207" s="267"/>
      <c r="E207" s="265" t="str">
        <f t="shared" si="3"/>
        <v/>
      </c>
    </row>
    <row r="208" ht="36" customHeight="1" spans="1:5">
      <c r="A208" s="369">
        <v>2013404</v>
      </c>
      <c r="B208" s="263" t="s">
        <v>252</v>
      </c>
      <c r="C208" s="267">
        <v>464</v>
      </c>
      <c r="D208" s="267">
        <v>172</v>
      </c>
      <c r="E208" s="265">
        <f t="shared" si="3"/>
        <v>-0.629</v>
      </c>
    </row>
    <row r="209" ht="36" customHeight="1" spans="1:5">
      <c r="A209" s="369">
        <v>2013405</v>
      </c>
      <c r="B209" s="263" t="s">
        <v>253</v>
      </c>
      <c r="C209" s="267"/>
      <c r="D209" s="267"/>
      <c r="E209" s="265" t="str">
        <f t="shared" si="3"/>
        <v/>
      </c>
    </row>
    <row r="210" ht="36" customHeight="1" spans="1:5">
      <c r="A210" s="369">
        <v>2013450</v>
      </c>
      <c r="B210" s="263" t="s">
        <v>145</v>
      </c>
      <c r="C210" s="267">
        <v>34</v>
      </c>
      <c r="D210" s="267">
        <v>33</v>
      </c>
      <c r="E210" s="265">
        <f t="shared" si="3"/>
        <v>-0.029</v>
      </c>
    </row>
    <row r="211" ht="36" customHeight="1" spans="1:5">
      <c r="A211" s="369">
        <v>2013499</v>
      </c>
      <c r="B211" s="263" t="s">
        <v>254</v>
      </c>
      <c r="C211" s="267">
        <v>41</v>
      </c>
      <c r="D211" s="267">
        <v>22</v>
      </c>
      <c r="E211" s="265">
        <f t="shared" si="3"/>
        <v>-0.463</v>
      </c>
    </row>
    <row r="212" ht="36" customHeight="1" spans="1:5">
      <c r="A212" s="368">
        <v>20135</v>
      </c>
      <c r="B212" s="261" t="s">
        <v>255</v>
      </c>
      <c r="C212" s="290"/>
      <c r="D212" s="290"/>
      <c r="E212" s="262" t="str">
        <f t="shared" si="3"/>
        <v/>
      </c>
    </row>
    <row r="213" ht="36" customHeight="1" spans="1:5">
      <c r="A213" s="369">
        <v>2013501</v>
      </c>
      <c r="B213" s="263" t="s">
        <v>136</v>
      </c>
      <c r="C213" s="267"/>
      <c r="D213" s="267"/>
      <c r="E213" s="265" t="str">
        <f t="shared" si="3"/>
        <v/>
      </c>
    </row>
    <row r="214" ht="36" customHeight="1" spans="1:5">
      <c r="A214" s="369">
        <v>2013502</v>
      </c>
      <c r="B214" s="263" t="s">
        <v>137</v>
      </c>
      <c r="C214" s="267"/>
      <c r="D214" s="267"/>
      <c r="E214" s="265" t="str">
        <f t="shared" si="3"/>
        <v/>
      </c>
    </row>
    <row r="215" ht="36" customHeight="1" spans="1:5">
      <c r="A215" s="369">
        <v>2013503</v>
      </c>
      <c r="B215" s="263" t="s">
        <v>138</v>
      </c>
      <c r="C215" s="267"/>
      <c r="D215" s="267"/>
      <c r="E215" s="265" t="str">
        <f t="shared" si="3"/>
        <v/>
      </c>
    </row>
    <row r="216" ht="36" customHeight="1" spans="1:5">
      <c r="A216" s="369">
        <v>2013550</v>
      </c>
      <c r="B216" s="263" t="s">
        <v>145</v>
      </c>
      <c r="C216" s="267"/>
      <c r="D216" s="267"/>
      <c r="E216" s="265" t="str">
        <f t="shared" si="3"/>
        <v/>
      </c>
    </row>
    <row r="217" ht="36" customHeight="1" spans="1:5">
      <c r="A217" s="369">
        <v>2013599</v>
      </c>
      <c r="B217" s="263" t="s">
        <v>256</v>
      </c>
      <c r="C217" s="267"/>
      <c r="D217" s="267"/>
      <c r="E217" s="265" t="str">
        <f t="shared" si="3"/>
        <v/>
      </c>
    </row>
    <row r="218" ht="36" customHeight="1" spans="1:5">
      <c r="A218" s="368">
        <v>20136</v>
      </c>
      <c r="B218" s="261" t="s">
        <v>257</v>
      </c>
      <c r="C218" s="290">
        <v>93</v>
      </c>
      <c r="D218" s="290">
        <v>67</v>
      </c>
      <c r="E218" s="262">
        <f t="shared" si="3"/>
        <v>-0.28</v>
      </c>
    </row>
    <row r="219" ht="36" customHeight="1" spans="1:5">
      <c r="A219" s="369">
        <v>2013601</v>
      </c>
      <c r="B219" s="263" t="s">
        <v>136</v>
      </c>
      <c r="C219" s="267"/>
      <c r="D219" s="267"/>
      <c r="E219" s="265" t="str">
        <f t="shared" si="3"/>
        <v/>
      </c>
    </row>
    <row r="220" ht="36" customHeight="1" spans="1:5">
      <c r="A220" s="369">
        <v>2013602</v>
      </c>
      <c r="B220" s="263" t="s">
        <v>137</v>
      </c>
      <c r="C220" s="267">
        <v>10</v>
      </c>
      <c r="D220" s="267">
        <v>5</v>
      </c>
      <c r="E220" s="265">
        <f t="shared" si="3"/>
        <v>-0.5</v>
      </c>
    </row>
    <row r="221" ht="36" customHeight="1" spans="1:5">
      <c r="A221" s="369">
        <v>2013603</v>
      </c>
      <c r="B221" s="263" t="s">
        <v>138</v>
      </c>
      <c r="C221" s="267"/>
      <c r="D221" s="267"/>
      <c r="E221" s="265" t="str">
        <f t="shared" si="3"/>
        <v/>
      </c>
    </row>
    <row r="222" ht="36" customHeight="1" spans="1:5">
      <c r="A222" s="369">
        <v>2013650</v>
      </c>
      <c r="B222" s="263" t="s">
        <v>145</v>
      </c>
      <c r="C222" s="267">
        <v>55</v>
      </c>
      <c r="D222" s="267">
        <v>42</v>
      </c>
      <c r="E222" s="265">
        <f t="shared" si="3"/>
        <v>-0.236</v>
      </c>
    </row>
    <row r="223" ht="36" customHeight="1" spans="1:5">
      <c r="A223" s="369">
        <v>2013699</v>
      </c>
      <c r="B223" s="263" t="s">
        <v>258</v>
      </c>
      <c r="C223" s="267">
        <v>28</v>
      </c>
      <c r="D223" s="267">
        <v>20</v>
      </c>
      <c r="E223" s="265">
        <f t="shared" si="3"/>
        <v>-0.286</v>
      </c>
    </row>
    <row r="224" ht="36" customHeight="1" spans="1:5">
      <c r="A224" s="368">
        <v>20137</v>
      </c>
      <c r="B224" s="261" t="s">
        <v>259</v>
      </c>
      <c r="C224" s="290"/>
      <c r="D224" s="290"/>
      <c r="E224" s="262" t="str">
        <f t="shared" si="3"/>
        <v/>
      </c>
    </row>
    <row r="225" ht="36" customHeight="1" spans="1:5">
      <c r="A225" s="369">
        <v>2013701</v>
      </c>
      <c r="B225" s="263" t="s">
        <v>136</v>
      </c>
      <c r="C225" s="267"/>
      <c r="D225" s="267"/>
      <c r="E225" s="265" t="str">
        <f t="shared" si="3"/>
        <v/>
      </c>
    </row>
    <row r="226" ht="36" customHeight="1" spans="1:5">
      <c r="A226" s="369">
        <v>2013702</v>
      </c>
      <c r="B226" s="263" t="s">
        <v>137</v>
      </c>
      <c r="C226" s="267"/>
      <c r="D226" s="267"/>
      <c r="E226" s="265" t="str">
        <f t="shared" si="3"/>
        <v/>
      </c>
    </row>
    <row r="227" ht="36" customHeight="1" spans="1:5">
      <c r="A227" s="369">
        <v>2013703</v>
      </c>
      <c r="B227" s="263" t="s">
        <v>138</v>
      </c>
      <c r="C227" s="267"/>
      <c r="D227" s="267"/>
      <c r="E227" s="265" t="str">
        <f t="shared" si="3"/>
        <v/>
      </c>
    </row>
    <row r="228" ht="36" customHeight="1" spans="1:5">
      <c r="A228" s="369">
        <v>2013704</v>
      </c>
      <c r="B228" s="263" t="s">
        <v>260</v>
      </c>
      <c r="C228" s="267"/>
      <c r="D228" s="267"/>
      <c r="E228" s="265" t="str">
        <f t="shared" si="3"/>
        <v/>
      </c>
    </row>
    <row r="229" ht="36" customHeight="1" spans="1:5">
      <c r="A229" s="369">
        <v>2013750</v>
      </c>
      <c r="B229" s="263" t="s">
        <v>145</v>
      </c>
      <c r="C229" s="267"/>
      <c r="D229" s="267"/>
      <c r="E229" s="265" t="str">
        <f t="shared" si="3"/>
        <v/>
      </c>
    </row>
    <row r="230" ht="36" customHeight="1" spans="1:5">
      <c r="A230" s="369">
        <v>2013799</v>
      </c>
      <c r="B230" s="263" t="s">
        <v>261</v>
      </c>
      <c r="C230" s="267"/>
      <c r="D230" s="267"/>
      <c r="E230" s="265" t="str">
        <f t="shared" si="3"/>
        <v/>
      </c>
    </row>
    <row r="231" ht="36" customHeight="1" spans="1:5">
      <c r="A231" s="368">
        <v>20138</v>
      </c>
      <c r="B231" s="261" t="s">
        <v>262</v>
      </c>
      <c r="C231" s="290">
        <v>974</v>
      </c>
      <c r="D231" s="290">
        <v>939</v>
      </c>
      <c r="E231" s="262">
        <f t="shared" si="3"/>
        <v>-0.036</v>
      </c>
    </row>
    <row r="232" ht="36" customHeight="1" spans="1:5">
      <c r="A232" s="369">
        <v>2013801</v>
      </c>
      <c r="B232" s="263" t="s">
        <v>136</v>
      </c>
      <c r="C232" s="267">
        <v>792</v>
      </c>
      <c r="D232" s="267">
        <v>760</v>
      </c>
      <c r="E232" s="265">
        <f t="shared" si="3"/>
        <v>-0.04</v>
      </c>
    </row>
    <row r="233" ht="36" customHeight="1" spans="1:5">
      <c r="A233" s="369">
        <v>2013802</v>
      </c>
      <c r="B233" s="263" t="s">
        <v>137</v>
      </c>
      <c r="C233" s="267"/>
      <c r="D233" s="267"/>
      <c r="E233" s="265" t="str">
        <f t="shared" si="3"/>
        <v/>
      </c>
    </row>
    <row r="234" ht="36" customHeight="1" spans="1:5">
      <c r="A234" s="369">
        <v>2013803</v>
      </c>
      <c r="B234" s="263" t="s">
        <v>138</v>
      </c>
      <c r="C234" s="267"/>
      <c r="D234" s="267"/>
      <c r="E234" s="265" t="str">
        <f t="shared" si="3"/>
        <v/>
      </c>
    </row>
    <row r="235" ht="36" customHeight="1" spans="1:5">
      <c r="A235" s="369">
        <v>2013804</v>
      </c>
      <c r="B235" s="263" t="s">
        <v>263</v>
      </c>
      <c r="C235" s="267">
        <v>21</v>
      </c>
      <c r="D235" s="267">
        <v>0</v>
      </c>
      <c r="E235" s="265">
        <f t="shared" si="3"/>
        <v>-1</v>
      </c>
    </row>
    <row r="236" ht="36" customHeight="1" spans="1:5">
      <c r="A236" s="369">
        <v>2013805</v>
      </c>
      <c r="B236" s="263" t="s">
        <v>264</v>
      </c>
      <c r="C236" s="267">
        <v>12</v>
      </c>
      <c r="D236" s="267">
        <v>0</v>
      </c>
      <c r="E236" s="265">
        <f t="shared" si="3"/>
        <v>-1</v>
      </c>
    </row>
    <row r="237" ht="36" customHeight="1" spans="1:5">
      <c r="A237" s="369">
        <v>2013808</v>
      </c>
      <c r="B237" s="263" t="s">
        <v>177</v>
      </c>
      <c r="C237" s="267"/>
      <c r="D237" s="267"/>
      <c r="E237" s="265" t="str">
        <f t="shared" si="3"/>
        <v/>
      </c>
    </row>
    <row r="238" ht="36" customHeight="1" spans="1:5">
      <c r="A238" s="369">
        <v>2013810</v>
      </c>
      <c r="B238" s="263" t="s">
        <v>265</v>
      </c>
      <c r="C238" s="267">
        <v>3</v>
      </c>
      <c r="D238" s="267">
        <v>0</v>
      </c>
      <c r="E238" s="265">
        <f t="shared" si="3"/>
        <v>-1</v>
      </c>
    </row>
    <row r="239" ht="36" customHeight="1" spans="1:5">
      <c r="A239" s="369">
        <v>2013812</v>
      </c>
      <c r="B239" s="263" t="s">
        <v>266</v>
      </c>
      <c r="C239" s="267">
        <v>1</v>
      </c>
      <c r="D239" s="267">
        <v>2</v>
      </c>
      <c r="E239" s="265">
        <f t="shared" si="3"/>
        <v>1</v>
      </c>
    </row>
    <row r="240" ht="36" customHeight="1" spans="1:5">
      <c r="A240" s="369">
        <v>2013813</v>
      </c>
      <c r="B240" s="263" t="s">
        <v>267</v>
      </c>
      <c r="C240" s="267"/>
      <c r="D240" s="267"/>
      <c r="E240" s="265" t="str">
        <f t="shared" si="3"/>
        <v/>
      </c>
    </row>
    <row r="241" ht="36" customHeight="1" spans="1:5">
      <c r="A241" s="369">
        <v>2013814</v>
      </c>
      <c r="B241" s="263" t="s">
        <v>268</v>
      </c>
      <c r="C241" s="267"/>
      <c r="D241" s="267"/>
      <c r="E241" s="265" t="str">
        <f t="shared" si="3"/>
        <v/>
      </c>
    </row>
    <row r="242" ht="36" customHeight="1" spans="1:5">
      <c r="A242" s="369">
        <v>2013815</v>
      </c>
      <c r="B242" s="263" t="s">
        <v>269</v>
      </c>
      <c r="C242" s="267"/>
      <c r="D242" s="267"/>
      <c r="E242" s="265" t="str">
        <f t="shared" si="3"/>
        <v/>
      </c>
    </row>
    <row r="243" ht="36" customHeight="1" spans="1:5">
      <c r="A243" s="369">
        <v>2013816</v>
      </c>
      <c r="B243" s="263" t="s">
        <v>270</v>
      </c>
      <c r="C243" s="267">
        <v>13</v>
      </c>
      <c r="D243" s="267">
        <v>38</v>
      </c>
      <c r="E243" s="265">
        <f t="shared" si="3"/>
        <v>1.923</v>
      </c>
    </row>
    <row r="244" ht="36" customHeight="1" spans="1:5">
      <c r="A244" s="369">
        <v>2013850</v>
      </c>
      <c r="B244" s="263" t="s">
        <v>145</v>
      </c>
      <c r="C244" s="267">
        <v>127</v>
      </c>
      <c r="D244" s="267">
        <v>126</v>
      </c>
      <c r="E244" s="265">
        <f t="shared" si="3"/>
        <v>-0.008</v>
      </c>
    </row>
    <row r="245" ht="36" customHeight="1" spans="1:5">
      <c r="A245" s="369">
        <v>2013899</v>
      </c>
      <c r="B245" s="263" t="s">
        <v>271</v>
      </c>
      <c r="C245" s="267">
        <v>5</v>
      </c>
      <c r="D245" s="267">
        <v>13</v>
      </c>
      <c r="E245" s="265">
        <f t="shared" si="3"/>
        <v>1.6</v>
      </c>
    </row>
    <row r="246" ht="36" customHeight="1" spans="1:5">
      <c r="A246" s="368">
        <v>20199</v>
      </c>
      <c r="B246" s="261" t="s">
        <v>272</v>
      </c>
      <c r="C246" s="290">
        <v>4422</v>
      </c>
      <c r="D246" s="290">
        <v>1612</v>
      </c>
      <c r="E246" s="262">
        <f t="shared" si="3"/>
        <v>-0.635</v>
      </c>
    </row>
    <row r="247" ht="36" customHeight="1" spans="1:5">
      <c r="A247" s="369">
        <v>2019901</v>
      </c>
      <c r="B247" s="263" t="s">
        <v>273</v>
      </c>
      <c r="C247" s="267"/>
      <c r="D247" s="267"/>
      <c r="E247" s="265" t="str">
        <f t="shared" si="3"/>
        <v/>
      </c>
    </row>
    <row r="248" ht="36" customHeight="1" spans="1:5">
      <c r="A248" s="369">
        <v>2019999</v>
      </c>
      <c r="B248" s="263" t="s">
        <v>274</v>
      </c>
      <c r="C248" s="267">
        <v>4422</v>
      </c>
      <c r="D248" s="267">
        <v>1612</v>
      </c>
      <c r="E248" s="265">
        <f t="shared" si="3"/>
        <v>-0.635</v>
      </c>
    </row>
    <row r="249" ht="36" customHeight="1" spans="1:5">
      <c r="A249" s="368">
        <v>202</v>
      </c>
      <c r="B249" s="261" t="s">
        <v>72</v>
      </c>
      <c r="C249" s="290"/>
      <c r="D249" s="290"/>
      <c r="E249" s="262" t="str">
        <f t="shared" si="3"/>
        <v/>
      </c>
    </row>
    <row r="250" ht="36" customHeight="1" spans="1:5">
      <c r="A250" s="368">
        <v>20205</v>
      </c>
      <c r="B250" s="261" t="s">
        <v>275</v>
      </c>
      <c r="C250" s="290"/>
      <c r="D250" s="290"/>
      <c r="E250" s="262" t="str">
        <f t="shared" si="3"/>
        <v/>
      </c>
    </row>
    <row r="251" ht="36" customHeight="1" spans="1:5">
      <c r="A251" s="368">
        <v>20299</v>
      </c>
      <c r="B251" s="261" t="s">
        <v>276</v>
      </c>
      <c r="C251" s="290"/>
      <c r="D251" s="290"/>
      <c r="E251" s="262" t="str">
        <f t="shared" si="3"/>
        <v/>
      </c>
    </row>
    <row r="252" ht="36" customHeight="1" spans="1:5">
      <c r="A252" s="368">
        <v>203</v>
      </c>
      <c r="B252" s="261" t="s">
        <v>74</v>
      </c>
      <c r="C252" s="290">
        <v>196</v>
      </c>
      <c r="D252" s="290">
        <v>291</v>
      </c>
      <c r="E252" s="262">
        <f t="shared" si="3"/>
        <v>0.485</v>
      </c>
    </row>
    <row r="253" ht="36" customHeight="1" spans="1:5">
      <c r="A253" s="373">
        <v>20301</v>
      </c>
      <c r="B253" s="261" t="s">
        <v>277</v>
      </c>
      <c r="C253" s="290"/>
      <c r="D253" s="290"/>
      <c r="E253" s="262" t="str">
        <f t="shared" si="3"/>
        <v/>
      </c>
    </row>
    <row r="254" ht="36" customHeight="1" spans="1:5">
      <c r="A254" s="374">
        <v>2030101</v>
      </c>
      <c r="B254" s="263" t="s">
        <v>278</v>
      </c>
      <c r="C254" s="267"/>
      <c r="D254" s="267"/>
      <c r="E254" s="265" t="str">
        <f t="shared" si="3"/>
        <v/>
      </c>
    </row>
    <row r="255" ht="36" customHeight="1" spans="1:5">
      <c r="A255" s="373">
        <v>20304</v>
      </c>
      <c r="B255" s="261" t="s">
        <v>279</v>
      </c>
      <c r="C255" s="290"/>
      <c r="D255" s="290"/>
      <c r="E255" s="262" t="str">
        <f t="shared" si="3"/>
        <v/>
      </c>
    </row>
    <row r="256" ht="36" customHeight="1" spans="1:5">
      <c r="A256" s="374">
        <v>2030401</v>
      </c>
      <c r="B256" s="263" t="s">
        <v>280</v>
      </c>
      <c r="C256" s="267"/>
      <c r="D256" s="267"/>
      <c r="E256" s="265" t="str">
        <f t="shared" si="3"/>
        <v/>
      </c>
    </row>
    <row r="257" ht="36" customHeight="1" spans="1:5">
      <c r="A257" s="373">
        <v>20305</v>
      </c>
      <c r="B257" s="261" t="s">
        <v>281</v>
      </c>
      <c r="C257" s="290"/>
      <c r="D257" s="290"/>
      <c r="E257" s="262" t="str">
        <f t="shared" si="3"/>
        <v/>
      </c>
    </row>
    <row r="258" ht="36" customHeight="1" spans="1:5">
      <c r="A258" s="374">
        <v>2030501</v>
      </c>
      <c r="B258" s="263" t="s">
        <v>282</v>
      </c>
      <c r="C258" s="267"/>
      <c r="D258" s="267"/>
      <c r="E258" s="265" t="str">
        <f t="shared" si="3"/>
        <v/>
      </c>
    </row>
    <row r="259" ht="36" customHeight="1" spans="1:5">
      <c r="A259" s="368">
        <v>20306</v>
      </c>
      <c r="B259" s="261" t="s">
        <v>283</v>
      </c>
      <c r="C259" s="290">
        <v>196</v>
      </c>
      <c r="D259" s="290">
        <v>289</v>
      </c>
      <c r="E259" s="262">
        <f t="shared" si="3"/>
        <v>0.474</v>
      </c>
    </row>
    <row r="260" ht="36" customHeight="1" spans="1:5">
      <c r="A260" s="369">
        <v>2030601</v>
      </c>
      <c r="B260" s="263" t="s">
        <v>284</v>
      </c>
      <c r="C260" s="267">
        <v>88</v>
      </c>
      <c r="D260" s="267">
        <v>111</v>
      </c>
      <c r="E260" s="265">
        <f t="shared" si="3"/>
        <v>0.261</v>
      </c>
    </row>
    <row r="261" ht="36" customHeight="1" spans="1:5">
      <c r="A261" s="369">
        <v>2030602</v>
      </c>
      <c r="B261" s="263" t="s">
        <v>285</v>
      </c>
      <c r="C261" s="267"/>
      <c r="D261" s="267"/>
      <c r="E261" s="265" t="str">
        <f t="shared" ref="E261:E324" si="4">IF(C261&lt;&gt;0,D261/C261-1,"")</f>
        <v/>
      </c>
    </row>
    <row r="262" ht="36" customHeight="1" spans="1:5">
      <c r="A262" s="369">
        <v>2030603</v>
      </c>
      <c r="B262" s="263" t="s">
        <v>286</v>
      </c>
      <c r="C262" s="267">
        <v>0</v>
      </c>
      <c r="D262" s="267">
        <v>40</v>
      </c>
      <c r="E262" s="265">
        <v>1</v>
      </c>
    </row>
    <row r="263" ht="36" customHeight="1" spans="1:5">
      <c r="A263" s="369">
        <v>2030604</v>
      </c>
      <c r="B263" s="263" t="s">
        <v>287</v>
      </c>
      <c r="C263" s="267"/>
      <c r="D263" s="267"/>
      <c r="E263" s="265" t="str">
        <f t="shared" si="4"/>
        <v/>
      </c>
    </row>
    <row r="264" ht="36" customHeight="1" spans="1:5">
      <c r="A264" s="369">
        <v>2030605</v>
      </c>
      <c r="B264" s="263" t="s">
        <v>288</v>
      </c>
      <c r="C264" s="267"/>
      <c r="D264" s="267"/>
      <c r="E264" s="265" t="str">
        <f t="shared" si="4"/>
        <v/>
      </c>
    </row>
    <row r="265" ht="36" customHeight="1" spans="1:5">
      <c r="A265" s="369">
        <v>2030606</v>
      </c>
      <c r="B265" s="263" t="s">
        <v>289</v>
      </c>
      <c r="C265" s="267"/>
      <c r="D265" s="267"/>
      <c r="E265" s="265" t="str">
        <f t="shared" si="4"/>
        <v/>
      </c>
    </row>
    <row r="266" ht="36" customHeight="1" spans="1:5">
      <c r="A266" s="369">
        <v>2030607</v>
      </c>
      <c r="B266" s="263" t="s">
        <v>290</v>
      </c>
      <c r="C266" s="267">
        <v>106</v>
      </c>
      <c r="D266" s="267">
        <v>136</v>
      </c>
      <c r="E266" s="265">
        <f t="shared" si="4"/>
        <v>0.283</v>
      </c>
    </row>
    <row r="267" ht="36" customHeight="1" spans="1:5">
      <c r="A267" s="369">
        <v>2030608</v>
      </c>
      <c r="B267" s="263" t="s">
        <v>291</v>
      </c>
      <c r="C267" s="267"/>
      <c r="D267" s="267"/>
      <c r="E267" s="265" t="str">
        <f t="shared" si="4"/>
        <v/>
      </c>
    </row>
    <row r="268" ht="36" customHeight="1" spans="1:5">
      <c r="A268" s="369">
        <v>2030699</v>
      </c>
      <c r="B268" s="263" t="s">
        <v>292</v>
      </c>
      <c r="C268" s="267">
        <v>2</v>
      </c>
      <c r="D268" s="267">
        <v>2</v>
      </c>
      <c r="E268" s="265">
        <f t="shared" si="4"/>
        <v>0</v>
      </c>
    </row>
    <row r="269" ht="36" customHeight="1" spans="1:5">
      <c r="A269" s="368">
        <v>20399</v>
      </c>
      <c r="B269" s="261" t="s">
        <v>293</v>
      </c>
      <c r="C269" s="290">
        <v>0</v>
      </c>
      <c r="D269" s="290">
        <v>2</v>
      </c>
      <c r="E269" s="262">
        <v>1</v>
      </c>
    </row>
    <row r="270" ht="36" customHeight="1" spans="1:5">
      <c r="A270" s="374">
        <v>2039999</v>
      </c>
      <c r="B270" s="263" t="s">
        <v>294</v>
      </c>
      <c r="C270" s="267">
        <v>0</v>
      </c>
      <c r="D270" s="267">
        <v>2</v>
      </c>
      <c r="E270" s="265">
        <v>1</v>
      </c>
    </row>
    <row r="271" ht="36" customHeight="1" spans="1:5">
      <c r="A271" s="368">
        <v>204</v>
      </c>
      <c r="B271" s="261" t="s">
        <v>76</v>
      </c>
      <c r="C271" s="290">
        <v>8955</v>
      </c>
      <c r="D271" s="290">
        <v>7769</v>
      </c>
      <c r="E271" s="262">
        <f t="shared" si="4"/>
        <v>-0.132</v>
      </c>
    </row>
    <row r="272" ht="36" customHeight="1" spans="1:5">
      <c r="A272" s="368">
        <v>20401</v>
      </c>
      <c r="B272" s="261" t="s">
        <v>295</v>
      </c>
      <c r="C272" s="290">
        <v>15</v>
      </c>
      <c r="D272" s="290">
        <v>15</v>
      </c>
      <c r="E272" s="262">
        <f t="shared" si="4"/>
        <v>0</v>
      </c>
    </row>
    <row r="273" ht="36" customHeight="1" spans="1:5">
      <c r="A273" s="369">
        <v>2040101</v>
      </c>
      <c r="B273" s="263" t="s">
        <v>296</v>
      </c>
      <c r="C273" s="267"/>
      <c r="D273" s="267"/>
      <c r="E273" s="265" t="str">
        <f t="shared" si="4"/>
        <v/>
      </c>
    </row>
    <row r="274" ht="36" customHeight="1" spans="1:5">
      <c r="A274" s="369">
        <v>2040199</v>
      </c>
      <c r="B274" s="263" t="s">
        <v>297</v>
      </c>
      <c r="C274" s="267">
        <v>15</v>
      </c>
      <c r="D274" s="267">
        <v>15</v>
      </c>
      <c r="E274" s="265">
        <f t="shared" si="4"/>
        <v>0</v>
      </c>
    </row>
    <row r="275" ht="36" customHeight="1" spans="1:5">
      <c r="A275" s="368">
        <v>20402</v>
      </c>
      <c r="B275" s="261" t="s">
        <v>298</v>
      </c>
      <c r="C275" s="290">
        <v>8072</v>
      </c>
      <c r="D275" s="290">
        <v>6995</v>
      </c>
      <c r="E275" s="262">
        <f t="shared" si="4"/>
        <v>-0.133</v>
      </c>
    </row>
    <row r="276" ht="36" customHeight="1" spans="1:5">
      <c r="A276" s="369">
        <v>2040201</v>
      </c>
      <c r="B276" s="263" t="s">
        <v>136</v>
      </c>
      <c r="C276" s="267">
        <v>6314</v>
      </c>
      <c r="D276" s="267">
        <v>6402</v>
      </c>
      <c r="E276" s="265">
        <f t="shared" si="4"/>
        <v>0.014</v>
      </c>
    </row>
    <row r="277" ht="36" customHeight="1" spans="1:5">
      <c r="A277" s="369">
        <v>2040202</v>
      </c>
      <c r="B277" s="263" t="s">
        <v>137</v>
      </c>
      <c r="C277" s="267">
        <v>844</v>
      </c>
      <c r="D277" s="267">
        <v>494</v>
      </c>
      <c r="E277" s="265">
        <f t="shared" si="4"/>
        <v>-0.415</v>
      </c>
    </row>
    <row r="278" ht="36" customHeight="1" spans="1:5">
      <c r="A278" s="369">
        <v>2040203</v>
      </c>
      <c r="B278" s="263" t="s">
        <v>138</v>
      </c>
      <c r="C278" s="267"/>
      <c r="D278" s="267"/>
      <c r="E278" s="265" t="str">
        <f t="shared" si="4"/>
        <v/>
      </c>
    </row>
    <row r="279" ht="36" customHeight="1" spans="1:5">
      <c r="A279" s="369">
        <v>2040219</v>
      </c>
      <c r="B279" s="263" t="s">
        <v>177</v>
      </c>
      <c r="C279" s="267"/>
      <c r="D279" s="267"/>
      <c r="E279" s="265" t="str">
        <f t="shared" si="4"/>
        <v/>
      </c>
    </row>
    <row r="280" ht="36" customHeight="1" spans="1:5">
      <c r="A280" s="369">
        <v>2040220</v>
      </c>
      <c r="B280" s="263" t="s">
        <v>299</v>
      </c>
      <c r="C280" s="267">
        <v>100</v>
      </c>
      <c r="D280" s="267">
        <v>30</v>
      </c>
      <c r="E280" s="265">
        <f t="shared" si="4"/>
        <v>-0.7</v>
      </c>
    </row>
    <row r="281" ht="36" customHeight="1" spans="1:5">
      <c r="A281" s="369">
        <v>2040221</v>
      </c>
      <c r="B281" s="263" t="s">
        <v>300</v>
      </c>
      <c r="C281" s="267"/>
      <c r="D281" s="267"/>
      <c r="E281" s="265" t="str">
        <f t="shared" si="4"/>
        <v/>
      </c>
    </row>
    <row r="282" ht="36" customHeight="1" spans="1:5">
      <c r="A282" s="369">
        <v>2040222</v>
      </c>
      <c r="B282" s="263" t="s">
        <v>301</v>
      </c>
      <c r="C282" s="267"/>
      <c r="D282" s="267"/>
      <c r="E282" s="265" t="str">
        <f t="shared" si="4"/>
        <v/>
      </c>
    </row>
    <row r="283" ht="36" customHeight="1" spans="1:5">
      <c r="A283" s="369">
        <v>2040223</v>
      </c>
      <c r="B283" s="263" t="s">
        <v>302</v>
      </c>
      <c r="C283" s="267"/>
      <c r="D283" s="267"/>
      <c r="E283" s="265" t="str">
        <f t="shared" si="4"/>
        <v/>
      </c>
    </row>
    <row r="284" ht="36" customHeight="1" spans="1:5">
      <c r="A284" s="369">
        <v>2040250</v>
      </c>
      <c r="B284" s="263" t="s">
        <v>145</v>
      </c>
      <c r="C284" s="267"/>
      <c r="D284" s="267"/>
      <c r="E284" s="265" t="str">
        <f t="shared" si="4"/>
        <v/>
      </c>
    </row>
    <row r="285" ht="36" customHeight="1" spans="1:5">
      <c r="A285" s="369">
        <v>2040299</v>
      </c>
      <c r="B285" s="263" t="s">
        <v>303</v>
      </c>
      <c r="C285" s="267">
        <v>814</v>
      </c>
      <c r="D285" s="267">
        <v>69</v>
      </c>
      <c r="E285" s="265">
        <f t="shared" si="4"/>
        <v>-0.915</v>
      </c>
    </row>
    <row r="286" ht="36" customHeight="1" spans="1:5">
      <c r="A286" s="368">
        <v>20403</v>
      </c>
      <c r="B286" s="261" t="s">
        <v>304</v>
      </c>
      <c r="C286" s="290"/>
      <c r="D286" s="290"/>
      <c r="E286" s="262" t="str">
        <f t="shared" si="4"/>
        <v/>
      </c>
    </row>
    <row r="287" ht="36" customHeight="1" spans="1:5">
      <c r="A287" s="369">
        <v>2040301</v>
      </c>
      <c r="B287" s="263" t="s">
        <v>136</v>
      </c>
      <c r="C287" s="267"/>
      <c r="D287" s="267"/>
      <c r="E287" s="265" t="str">
        <f t="shared" si="4"/>
        <v/>
      </c>
    </row>
    <row r="288" ht="36" customHeight="1" spans="1:5">
      <c r="A288" s="369">
        <v>2040302</v>
      </c>
      <c r="B288" s="263" t="s">
        <v>137</v>
      </c>
      <c r="C288" s="267"/>
      <c r="D288" s="267"/>
      <c r="E288" s="265" t="str">
        <f t="shared" si="4"/>
        <v/>
      </c>
    </row>
    <row r="289" ht="36" customHeight="1" spans="1:5">
      <c r="A289" s="369">
        <v>2040303</v>
      </c>
      <c r="B289" s="263" t="s">
        <v>138</v>
      </c>
      <c r="C289" s="267"/>
      <c r="D289" s="267"/>
      <c r="E289" s="265" t="str">
        <f t="shared" si="4"/>
        <v/>
      </c>
    </row>
    <row r="290" ht="36" customHeight="1" spans="1:5">
      <c r="A290" s="369">
        <v>2040304</v>
      </c>
      <c r="B290" s="263" t="s">
        <v>305</v>
      </c>
      <c r="C290" s="267"/>
      <c r="D290" s="267"/>
      <c r="E290" s="265" t="str">
        <f t="shared" si="4"/>
        <v/>
      </c>
    </row>
    <row r="291" ht="36" customHeight="1" spans="1:5">
      <c r="A291" s="369">
        <v>2040350</v>
      </c>
      <c r="B291" s="263" t="s">
        <v>145</v>
      </c>
      <c r="C291" s="267"/>
      <c r="D291" s="267"/>
      <c r="E291" s="265" t="str">
        <f t="shared" si="4"/>
        <v/>
      </c>
    </row>
    <row r="292" ht="36" customHeight="1" spans="1:5">
      <c r="A292" s="369">
        <v>2040399</v>
      </c>
      <c r="B292" s="263" t="s">
        <v>306</v>
      </c>
      <c r="C292" s="267"/>
      <c r="D292" s="267"/>
      <c r="E292" s="265" t="str">
        <f t="shared" si="4"/>
        <v/>
      </c>
    </row>
    <row r="293" ht="36" customHeight="1" spans="1:5">
      <c r="A293" s="368">
        <v>20404</v>
      </c>
      <c r="B293" s="261" t="s">
        <v>307</v>
      </c>
      <c r="C293" s="290">
        <v>31</v>
      </c>
      <c r="D293" s="290">
        <v>50</v>
      </c>
      <c r="E293" s="262">
        <f t="shared" si="4"/>
        <v>0.613</v>
      </c>
    </row>
    <row r="294" ht="36" customHeight="1" spans="1:5">
      <c r="A294" s="369">
        <v>2040401</v>
      </c>
      <c r="B294" s="263" t="s">
        <v>136</v>
      </c>
      <c r="C294" s="267">
        <v>31</v>
      </c>
      <c r="D294" s="267">
        <v>50</v>
      </c>
      <c r="E294" s="265">
        <f t="shared" si="4"/>
        <v>0.613</v>
      </c>
    </row>
    <row r="295" ht="36" customHeight="1" spans="1:5">
      <c r="A295" s="369">
        <v>2040402</v>
      </c>
      <c r="B295" s="263" t="s">
        <v>137</v>
      </c>
      <c r="C295" s="267"/>
      <c r="D295" s="267"/>
      <c r="E295" s="265" t="str">
        <f t="shared" si="4"/>
        <v/>
      </c>
    </row>
    <row r="296" ht="36" customHeight="1" spans="1:5">
      <c r="A296" s="369">
        <v>2040403</v>
      </c>
      <c r="B296" s="263" t="s">
        <v>138</v>
      </c>
      <c r="C296" s="267"/>
      <c r="D296" s="267"/>
      <c r="E296" s="265" t="str">
        <f t="shared" si="4"/>
        <v/>
      </c>
    </row>
    <row r="297" ht="36" customHeight="1" spans="1:5">
      <c r="A297" s="369">
        <v>2040409</v>
      </c>
      <c r="B297" s="263" t="s">
        <v>308</v>
      </c>
      <c r="C297" s="267"/>
      <c r="D297" s="267"/>
      <c r="E297" s="265" t="str">
        <f t="shared" si="4"/>
        <v/>
      </c>
    </row>
    <row r="298" ht="36" customHeight="1" spans="1:5">
      <c r="A298" s="369">
        <v>2040410</v>
      </c>
      <c r="B298" s="263" t="s">
        <v>309</v>
      </c>
      <c r="C298" s="267"/>
      <c r="D298" s="267"/>
      <c r="E298" s="265" t="str">
        <f t="shared" si="4"/>
        <v/>
      </c>
    </row>
    <row r="299" ht="36" customHeight="1" spans="1:5">
      <c r="A299" s="369">
        <v>2040450</v>
      </c>
      <c r="B299" s="263" t="s">
        <v>145</v>
      </c>
      <c r="C299" s="267"/>
      <c r="D299" s="267"/>
      <c r="E299" s="265" t="str">
        <f t="shared" si="4"/>
        <v/>
      </c>
    </row>
    <row r="300" ht="36" customHeight="1" spans="1:5">
      <c r="A300" s="369">
        <v>2040499</v>
      </c>
      <c r="B300" s="263" t="s">
        <v>310</v>
      </c>
      <c r="C300" s="267"/>
      <c r="D300" s="267"/>
      <c r="E300" s="265" t="str">
        <f t="shared" si="4"/>
        <v/>
      </c>
    </row>
    <row r="301" ht="36" customHeight="1" spans="1:5">
      <c r="A301" s="368">
        <v>20405</v>
      </c>
      <c r="B301" s="261" t="s">
        <v>311</v>
      </c>
      <c r="C301" s="290">
        <v>51</v>
      </c>
      <c r="D301" s="290">
        <v>62</v>
      </c>
      <c r="E301" s="262">
        <f t="shared" si="4"/>
        <v>0.216</v>
      </c>
    </row>
    <row r="302" ht="36" customHeight="1" spans="1:5">
      <c r="A302" s="369">
        <v>2040501</v>
      </c>
      <c r="B302" s="263" t="s">
        <v>136</v>
      </c>
      <c r="C302" s="267">
        <v>51</v>
      </c>
      <c r="D302" s="267">
        <v>50</v>
      </c>
      <c r="E302" s="265">
        <f t="shared" si="4"/>
        <v>-0.02</v>
      </c>
    </row>
    <row r="303" ht="36" customHeight="1" spans="1:5">
      <c r="A303" s="369">
        <v>2040502</v>
      </c>
      <c r="B303" s="263" t="s">
        <v>137</v>
      </c>
      <c r="C303" s="267"/>
      <c r="D303" s="267"/>
      <c r="E303" s="265" t="str">
        <f t="shared" si="4"/>
        <v/>
      </c>
    </row>
    <row r="304" ht="36" customHeight="1" spans="1:5">
      <c r="A304" s="369">
        <v>2040503</v>
      </c>
      <c r="B304" s="263" t="s">
        <v>138</v>
      </c>
      <c r="C304" s="267"/>
      <c r="D304" s="267"/>
      <c r="E304" s="265" t="str">
        <f t="shared" si="4"/>
        <v/>
      </c>
    </row>
    <row r="305" ht="36" customHeight="1" spans="1:5">
      <c r="A305" s="369">
        <v>2040504</v>
      </c>
      <c r="B305" s="263" t="s">
        <v>312</v>
      </c>
      <c r="C305" s="267"/>
      <c r="D305" s="267"/>
      <c r="E305" s="265" t="str">
        <f t="shared" si="4"/>
        <v/>
      </c>
    </row>
    <row r="306" ht="36" customHeight="1" spans="1:5">
      <c r="A306" s="369">
        <v>2040505</v>
      </c>
      <c r="B306" s="263" t="s">
        <v>313</v>
      </c>
      <c r="C306" s="267"/>
      <c r="D306" s="267"/>
      <c r="E306" s="265" t="str">
        <f t="shared" si="4"/>
        <v/>
      </c>
    </row>
    <row r="307" ht="36" customHeight="1" spans="1:5">
      <c r="A307" s="369">
        <v>2040506</v>
      </c>
      <c r="B307" s="263" t="s">
        <v>314</v>
      </c>
      <c r="C307" s="267"/>
      <c r="D307" s="267"/>
      <c r="E307" s="265" t="str">
        <f t="shared" si="4"/>
        <v/>
      </c>
    </row>
    <row r="308" ht="36" customHeight="1" spans="1:5">
      <c r="A308" s="369">
        <v>2040550</v>
      </c>
      <c r="B308" s="263" t="s">
        <v>145</v>
      </c>
      <c r="C308" s="267"/>
      <c r="D308" s="267"/>
      <c r="E308" s="265" t="str">
        <f t="shared" si="4"/>
        <v/>
      </c>
    </row>
    <row r="309" ht="36" customHeight="1" spans="1:5">
      <c r="A309" s="369">
        <v>2040599</v>
      </c>
      <c r="B309" s="263" t="s">
        <v>315</v>
      </c>
      <c r="C309" s="267">
        <v>0</v>
      </c>
      <c r="D309" s="267">
        <v>12</v>
      </c>
      <c r="E309" s="265">
        <v>1</v>
      </c>
    </row>
    <row r="310" ht="36" customHeight="1" spans="1:5">
      <c r="A310" s="368">
        <v>20406</v>
      </c>
      <c r="B310" s="261" t="s">
        <v>316</v>
      </c>
      <c r="C310" s="290">
        <v>631</v>
      </c>
      <c r="D310" s="290">
        <v>519</v>
      </c>
      <c r="E310" s="262">
        <f t="shared" si="4"/>
        <v>-0.177</v>
      </c>
    </row>
    <row r="311" ht="36" customHeight="1" spans="1:5">
      <c r="A311" s="369">
        <v>2040601</v>
      </c>
      <c r="B311" s="263" t="s">
        <v>136</v>
      </c>
      <c r="C311" s="267">
        <v>442</v>
      </c>
      <c r="D311" s="267">
        <v>469</v>
      </c>
      <c r="E311" s="265">
        <f t="shared" si="4"/>
        <v>0.061</v>
      </c>
    </row>
    <row r="312" ht="36" customHeight="1" spans="1:5">
      <c r="A312" s="369">
        <v>2040602</v>
      </c>
      <c r="B312" s="263" t="s">
        <v>137</v>
      </c>
      <c r="C312" s="267">
        <v>37</v>
      </c>
      <c r="D312" s="267">
        <v>30</v>
      </c>
      <c r="E312" s="265">
        <f t="shared" si="4"/>
        <v>-0.189</v>
      </c>
    </row>
    <row r="313" ht="36" customHeight="1" spans="1:5">
      <c r="A313" s="369">
        <v>2040603</v>
      </c>
      <c r="B313" s="263" t="s">
        <v>138</v>
      </c>
      <c r="C313" s="267"/>
      <c r="D313" s="267"/>
      <c r="E313" s="265" t="str">
        <f t="shared" si="4"/>
        <v/>
      </c>
    </row>
    <row r="314" ht="36" customHeight="1" spans="1:5">
      <c r="A314" s="369">
        <v>2040604</v>
      </c>
      <c r="B314" s="263" t="s">
        <v>317</v>
      </c>
      <c r="C314" s="267">
        <v>9</v>
      </c>
      <c r="D314" s="267">
        <v>0</v>
      </c>
      <c r="E314" s="265">
        <f t="shared" si="4"/>
        <v>-1</v>
      </c>
    </row>
    <row r="315" ht="36" customHeight="1" spans="1:5">
      <c r="A315" s="369">
        <v>2040605</v>
      </c>
      <c r="B315" s="263" t="s">
        <v>318</v>
      </c>
      <c r="C315" s="267">
        <v>2</v>
      </c>
      <c r="D315" s="267">
        <v>5</v>
      </c>
      <c r="E315" s="265">
        <f t="shared" si="4"/>
        <v>1.5</v>
      </c>
    </row>
    <row r="316" ht="36" customHeight="1" spans="1:5">
      <c r="A316" s="375">
        <v>2040606</v>
      </c>
      <c r="B316" s="263" t="s">
        <v>319</v>
      </c>
      <c r="C316" s="267"/>
      <c r="D316" s="267"/>
      <c r="E316" s="265" t="str">
        <f t="shared" si="4"/>
        <v/>
      </c>
    </row>
    <row r="317" ht="36" customHeight="1" spans="1:5">
      <c r="A317" s="375">
        <v>2040607</v>
      </c>
      <c r="B317" s="263" t="s">
        <v>320</v>
      </c>
      <c r="C317" s="267">
        <v>7</v>
      </c>
      <c r="D317" s="267">
        <v>2</v>
      </c>
      <c r="E317" s="265">
        <f t="shared" si="4"/>
        <v>-0.714</v>
      </c>
    </row>
    <row r="318" ht="36" customHeight="1" spans="1:5">
      <c r="A318" s="369">
        <v>2040608</v>
      </c>
      <c r="B318" s="263" t="s">
        <v>321</v>
      </c>
      <c r="C318" s="267"/>
      <c r="D318" s="267"/>
      <c r="E318" s="265" t="str">
        <f t="shared" si="4"/>
        <v/>
      </c>
    </row>
    <row r="319" ht="36" customHeight="1" spans="1:5">
      <c r="A319" s="369">
        <v>2040609</v>
      </c>
      <c r="B319" s="263" t="s">
        <v>322</v>
      </c>
      <c r="C319" s="267"/>
      <c r="D319" s="267"/>
      <c r="E319" s="265" t="str">
        <f t="shared" si="4"/>
        <v/>
      </c>
    </row>
    <row r="320" ht="36" customHeight="1" spans="1:5">
      <c r="A320" s="369">
        <v>2040610</v>
      </c>
      <c r="B320" s="263" t="s">
        <v>323</v>
      </c>
      <c r="C320" s="267">
        <v>16</v>
      </c>
      <c r="D320" s="267">
        <v>13</v>
      </c>
      <c r="E320" s="265">
        <f t="shared" si="4"/>
        <v>-0.188</v>
      </c>
    </row>
    <row r="321" ht="36" customHeight="1" spans="1:5">
      <c r="A321" s="369">
        <v>2040611</v>
      </c>
      <c r="B321" s="263" t="s">
        <v>324</v>
      </c>
      <c r="C321" s="267"/>
      <c r="D321" s="267"/>
      <c r="E321" s="265" t="str">
        <f t="shared" si="4"/>
        <v/>
      </c>
    </row>
    <row r="322" ht="36" customHeight="1" spans="1:5">
      <c r="A322" s="369">
        <v>2040612</v>
      </c>
      <c r="B322" s="263" t="s">
        <v>325</v>
      </c>
      <c r="C322" s="267">
        <v>2</v>
      </c>
      <c r="D322" s="267">
        <v>0</v>
      </c>
      <c r="E322" s="265">
        <f t="shared" si="4"/>
        <v>-1</v>
      </c>
    </row>
    <row r="323" ht="36" customHeight="1" spans="1:5">
      <c r="A323" s="369">
        <v>2040613</v>
      </c>
      <c r="B323" s="263" t="s">
        <v>177</v>
      </c>
      <c r="C323" s="267"/>
      <c r="D323" s="267"/>
      <c r="E323" s="265" t="str">
        <f t="shared" si="4"/>
        <v/>
      </c>
    </row>
    <row r="324" ht="36" customHeight="1" spans="1:5">
      <c r="A324" s="369">
        <v>2040650</v>
      </c>
      <c r="B324" s="263" t="s">
        <v>145</v>
      </c>
      <c r="C324" s="267"/>
      <c r="D324" s="267"/>
      <c r="E324" s="265" t="str">
        <f t="shared" si="4"/>
        <v/>
      </c>
    </row>
    <row r="325" ht="36" customHeight="1" spans="1:5">
      <c r="A325" s="369">
        <v>2040699</v>
      </c>
      <c r="B325" s="263" t="s">
        <v>326</v>
      </c>
      <c r="C325" s="267">
        <v>116</v>
      </c>
      <c r="D325" s="267">
        <v>0</v>
      </c>
      <c r="E325" s="265">
        <f t="shared" ref="E325:E388" si="5">IF(C325&lt;&gt;0,D325/C325-1,"")</f>
        <v>-1</v>
      </c>
    </row>
    <row r="326" ht="36" customHeight="1" spans="1:5">
      <c r="A326" s="368">
        <v>20407</v>
      </c>
      <c r="B326" s="261" t="s">
        <v>327</v>
      </c>
      <c r="C326" s="290"/>
      <c r="D326" s="290"/>
      <c r="E326" s="262" t="str">
        <f t="shared" si="5"/>
        <v/>
      </c>
    </row>
    <row r="327" ht="36" customHeight="1" spans="1:5">
      <c r="A327" s="369">
        <v>2040701</v>
      </c>
      <c r="B327" s="263" t="s">
        <v>136</v>
      </c>
      <c r="C327" s="267"/>
      <c r="D327" s="267"/>
      <c r="E327" s="265" t="str">
        <f t="shared" si="5"/>
        <v/>
      </c>
    </row>
    <row r="328" ht="36" customHeight="1" spans="1:5">
      <c r="A328" s="369">
        <v>2040702</v>
      </c>
      <c r="B328" s="263" t="s">
        <v>137</v>
      </c>
      <c r="C328" s="267"/>
      <c r="D328" s="267"/>
      <c r="E328" s="265" t="str">
        <f t="shared" si="5"/>
        <v/>
      </c>
    </row>
    <row r="329" ht="36" customHeight="1" spans="1:5">
      <c r="A329" s="369">
        <v>2040703</v>
      </c>
      <c r="B329" s="263" t="s">
        <v>138</v>
      </c>
      <c r="C329" s="267"/>
      <c r="D329" s="267"/>
      <c r="E329" s="265" t="str">
        <f t="shared" si="5"/>
        <v/>
      </c>
    </row>
    <row r="330" ht="36" customHeight="1" spans="1:5">
      <c r="A330" s="369">
        <v>2040704</v>
      </c>
      <c r="B330" s="263" t="s">
        <v>328</v>
      </c>
      <c r="C330" s="267"/>
      <c r="D330" s="267"/>
      <c r="E330" s="265" t="str">
        <f t="shared" si="5"/>
        <v/>
      </c>
    </row>
    <row r="331" ht="36" customHeight="1" spans="1:5">
      <c r="A331" s="369">
        <v>2040705</v>
      </c>
      <c r="B331" s="263" t="s">
        <v>329</v>
      </c>
      <c r="C331" s="267"/>
      <c r="D331" s="267"/>
      <c r="E331" s="265" t="str">
        <f t="shared" si="5"/>
        <v/>
      </c>
    </row>
    <row r="332" ht="36" customHeight="1" spans="1:5">
      <c r="A332" s="369">
        <v>2040706</v>
      </c>
      <c r="B332" s="263" t="s">
        <v>330</v>
      </c>
      <c r="C332" s="267"/>
      <c r="D332" s="267"/>
      <c r="E332" s="265" t="str">
        <f t="shared" si="5"/>
        <v/>
      </c>
    </row>
    <row r="333" ht="36" customHeight="1" spans="1:5">
      <c r="A333" s="369">
        <v>2040707</v>
      </c>
      <c r="B333" s="263" t="s">
        <v>177</v>
      </c>
      <c r="C333" s="267"/>
      <c r="D333" s="267"/>
      <c r="E333" s="265" t="str">
        <f t="shared" si="5"/>
        <v/>
      </c>
    </row>
    <row r="334" ht="36" customHeight="1" spans="1:5">
      <c r="A334" s="369">
        <v>2040750</v>
      </c>
      <c r="B334" s="263" t="s">
        <v>145</v>
      </c>
      <c r="C334" s="267"/>
      <c r="D334" s="267"/>
      <c r="E334" s="265" t="str">
        <f t="shared" si="5"/>
        <v/>
      </c>
    </row>
    <row r="335" ht="36" customHeight="1" spans="1:5">
      <c r="A335" s="369">
        <v>2040799</v>
      </c>
      <c r="B335" s="263" t="s">
        <v>331</v>
      </c>
      <c r="C335" s="267"/>
      <c r="D335" s="267"/>
      <c r="E335" s="265" t="str">
        <f t="shared" si="5"/>
        <v/>
      </c>
    </row>
    <row r="336" ht="36" customHeight="1" spans="1:5">
      <c r="A336" s="368">
        <v>20408</v>
      </c>
      <c r="B336" s="261" t="s">
        <v>332</v>
      </c>
      <c r="C336" s="290"/>
      <c r="D336" s="290"/>
      <c r="E336" s="262" t="str">
        <f t="shared" si="5"/>
        <v/>
      </c>
    </row>
    <row r="337" ht="36" customHeight="1" spans="1:5">
      <c r="A337" s="369">
        <v>2040801</v>
      </c>
      <c r="B337" s="263" t="s">
        <v>136</v>
      </c>
      <c r="C337" s="267"/>
      <c r="D337" s="267"/>
      <c r="E337" s="265" t="str">
        <f t="shared" si="5"/>
        <v/>
      </c>
    </row>
    <row r="338" ht="36" customHeight="1" spans="1:5">
      <c r="A338" s="369">
        <v>2040802</v>
      </c>
      <c r="B338" s="263" t="s">
        <v>137</v>
      </c>
      <c r="C338" s="267"/>
      <c r="D338" s="267"/>
      <c r="E338" s="265" t="str">
        <f t="shared" si="5"/>
        <v/>
      </c>
    </row>
    <row r="339" ht="36" customHeight="1" spans="1:5">
      <c r="A339" s="369">
        <v>2040803</v>
      </c>
      <c r="B339" s="263" t="s">
        <v>138</v>
      </c>
      <c r="C339" s="267"/>
      <c r="D339" s="267"/>
      <c r="E339" s="265" t="str">
        <f t="shared" si="5"/>
        <v/>
      </c>
    </row>
    <row r="340" ht="36" customHeight="1" spans="1:5">
      <c r="A340" s="369">
        <v>2040804</v>
      </c>
      <c r="B340" s="263" t="s">
        <v>333</v>
      </c>
      <c r="C340" s="267"/>
      <c r="D340" s="267"/>
      <c r="E340" s="265" t="str">
        <f t="shared" si="5"/>
        <v/>
      </c>
    </row>
    <row r="341" ht="36" customHeight="1" spans="1:5">
      <c r="A341" s="369">
        <v>2040805</v>
      </c>
      <c r="B341" s="263" t="s">
        <v>334</v>
      </c>
      <c r="C341" s="267"/>
      <c r="D341" s="267"/>
      <c r="E341" s="265" t="str">
        <f t="shared" si="5"/>
        <v/>
      </c>
    </row>
    <row r="342" ht="36" customHeight="1" spans="1:5">
      <c r="A342" s="369">
        <v>2040806</v>
      </c>
      <c r="B342" s="263" t="s">
        <v>335</v>
      </c>
      <c r="C342" s="267"/>
      <c r="D342" s="267"/>
      <c r="E342" s="265" t="str">
        <f t="shared" si="5"/>
        <v/>
      </c>
    </row>
    <row r="343" ht="36" customHeight="1" spans="1:5">
      <c r="A343" s="369">
        <v>2040807</v>
      </c>
      <c r="B343" s="263" t="s">
        <v>177</v>
      </c>
      <c r="C343" s="267"/>
      <c r="D343" s="267"/>
      <c r="E343" s="265" t="str">
        <f t="shared" si="5"/>
        <v/>
      </c>
    </row>
    <row r="344" ht="36" customHeight="1" spans="1:5">
      <c r="A344" s="369">
        <v>2040850</v>
      </c>
      <c r="B344" s="263" t="s">
        <v>145</v>
      </c>
      <c r="C344" s="267"/>
      <c r="D344" s="267"/>
      <c r="E344" s="265" t="str">
        <f t="shared" si="5"/>
        <v/>
      </c>
    </row>
    <row r="345" ht="36" customHeight="1" spans="1:5">
      <c r="A345" s="369">
        <v>2040899</v>
      </c>
      <c r="B345" s="263" t="s">
        <v>336</v>
      </c>
      <c r="C345" s="267"/>
      <c r="D345" s="267"/>
      <c r="E345" s="265" t="str">
        <f t="shared" si="5"/>
        <v/>
      </c>
    </row>
    <row r="346" ht="36" customHeight="1" spans="1:5">
      <c r="A346" s="368">
        <v>20409</v>
      </c>
      <c r="B346" s="261" t="s">
        <v>337</v>
      </c>
      <c r="C346" s="290"/>
      <c r="D346" s="290"/>
      <c r="E346" s="262" t="str">
        <f t="shared" si="5"/>
        <v/>
      </c>
    </row>
    <row r="347" ht="36" customHeight="1" spans="1:5">
      <c r="A347" s="369">
        <v>2040901</v>
      </c>
      <c r="B347" s="263" t="s">
        <v>136</v>
      </c>
      <c r="C347" s="267"/>
      <c r="D347" s="267"/>
      <c r="E347" s="265" t="str">
        <f t="shared" si="5"/>
        <v/>
      </c>
    </row>
    <row r="348" ht="36" customHeight="1" spans="1:5">
      <c r="A348" s="369">
        <v>2040902</v>
      </c>
      <c r="B348" s="263" t="s">
        <v>137</v>
      </c>
      <c r="C348" s="267"/>
      <c r="D348" s="267"/>
      <c r="E348" s="265" t="str">
        <f t="shared" si="5"/>
        <v/>
      </c>
    </row>
    <row r="349" ht="36" customHeight="1" spans="1:5">
      <c r="A349" s="369">
        <v>2040903</v>
      </c>
      <c r="B349" s="263" t="s">
        <v>138</v>
      </c>
      <c r="C349" s="267"/>
      <c r="D349" s="267"/>
      <c r="E349" s="265" t="str">
        <f t="shared" si="5"/>
        <v/>
      </c>
    </row>
    <row r="350" ht="36" customHeight="1" spans="1:5">
      <c r="A350" s="369">
        <v>2040904</v>
      </c>
      <c r="B350" s="263" t="s">
        <v>338</v>
      </c>
      <c r="C350" s="267"/>
      <c r="D350" s="267"/>
      <c r="E350" s="265" t="str">
        <f t="shared" si="5"/>
        <v/>
      </c>
    </row>
    <row r="351" ht="36" customHeight="1" spans="1:5">
      <c r="A351" s="369">
        <v>2040905</v>
      </c>
      <c r="B351" s="263" t="s">
        <v>339</v>
      </c>
      <c r="C351" s="267"/>
      <c r="D351" s="267"/>
      <c r="E351" s="265" t="str">
        <f t="shared" si="5"/>
        <v/>
      </c>
    </row>
    <row r="352" ht="36" customHeight="1" spans="1:5">
      <c r="A352" s="369">
        <v>2040950</v>
      </c>
      <c r="B352" s="263" t="s">
        <v>145</v>
      </c>
      <c r="C352" s="267"/>
      <c r="D352" s="267"/>
      <c r="E352" s="265" t="str">
        <f t="shared" si="5"/>
        <v/>
      </c>
    </row>
    <row r="353" ht="36" customHeight="1" spans="1:5">
      <c r="A353" s="369">
        <v>2040999</v>
      </c>
      <c r="B353" s="263" t="s">
        <v>340</v>
      </c>
      <c r="C353" s="267"/>
      <c r="D353" s="267"/>
      <c r="E353" s="265" t="str">
        <f t="shared" si="5"/>
        <v/>
      </c>
    </row>
    <row r="354" ht="36" customHeight="1" spans="1:5">
      <c r="A354" s="368">
        <v>20410</v>
      </c>
      <c r="B354" s="261" t="s">
        <v>341</v>
      </c>
      <c r="C354" s="290"/>
      <c r="D354" s="290"/>
      <c r="E354" s="262" t="str">
        <f t="shared" si="5"/>
        <v/>
      </c>
    </row>
    <row r="355" ht="36" customHeight="1" spans="1:5">
      <c r="A355" s="369">
        <v>2041001</v>
      </c>
      <c r="B355" s="263" t="s">
        <v>136</v>
      </c>
      <c r="C355" s="267"/>
      <c r="D355" s="267"/>
      <c r="E355" s="265" t="str">
        <f t="shared" si="5"/>
        <v/>
      </c>
    </row>
    <row r="356" ht="36" customHeight="1" spans="1:5">
      <c r="A356" s="369">
        <v>2041002</v>
      </c>
      <c r="B356" s="263" t="s">
        <v>137</v>
      </c>
      <c r="C356" s="267"/>
      <c r="D356" s="267"/>
      <c r="E356" s="265" t="str">
        <f t="shared" si="5"/>
        <v/>
      </c>
    </row>
    <row r="357" ht="36" customHeight="1" spans="1:5">
      <c r="A357" s="369">
        <v>2041006</v>
      </c>
      <c r="B357" s="263" t="s">
        <v>177</v>
      </c>
      <c r="C357" s="267"/>
      <c r="D357" s="267"/>
      <c r="E357" s="265" t="str">
        <f t="shared" si="5"/>
        <v/>
      </c>
    </row>
    <row r="358" ht="36" customHeight="1" spans="1:5">
      <c r="A358" s="369">
        <v>2041007</v>
      </c>
      <c r="B358" s="263" t="s">
        <v>342</v>
      </c>
      <c r="C358" s="267"/>
      <c r="D358" s="267"/>
      <c r="E358" s="265" t="str">
        <f t="shared" si="5"/>
        <v/>
      </c>
    </row>
    <row r="359" ht="36" customHeight="1" spans="1:5">
      <c r="A359" s="369">
        <v>2041099</v>
      </c>
      <c r="B359" s="263" t="s">
        <v>343</v>
      </c>
      <c r="C359" s="267"/>
      <c r="D359" s="267"/>
      <c r="E359" s="265" t="str">
        <f t="shared" si="5"/>
        <v/>
      </c>
    </row>
    <row r="360" ht="36" customHeight="1" spans="1:5">
      <c r="A360" s="368">
        <v>20499</v>
      </c>
      <c r="B360" s="261" t="s">
        <v>344</v>
      </c>
      <c r="C360" s="290">
        <v>155</v>
      </c>
      <c r="D360" s="290">
        <v>128</v>
      </c>
      <c r="E360" s="262">
        <f t="shared" si="5"/>
        <v>-0.174</v>
      </c>
    </row>
    <row r="361" ht="36" customHeight="1" spans="1:5">
      <c r="A361" s="372">
        <v>2049902</v>
      </c>
      <c r="B361" s="263" t="s">
        <v>345</v>
      </c>
      <c r="C361" s="267">
        <v>0</v>
      </c>
      <c r="D361" s="267">
        <v>10</v>
      </c>
      <c r="E361" s="265">
        <v>1</v>
      </c>
    </row>
    <row r="362" ht="36" customHeight="1" spans="1:5">
      <c r="A362" s="376">
        <v>2049999</v>
      </c>
      <c r="B362" s="263" t="s">
        <v>346</v>
      </c>
      <c r="C362" s="267">
        <v>155</v>
      </c>
      <c r="D362" s="267">
        <v>118</v>
      </c>
      <c r="E362" s="265">
        <f t="shared" si="5"/>
        <v>-0.239</v>
      </c>
    </row>
    <row r="363" ht="36" customHeight="1" spans="1:5">
      <c r="A363" s="368">
        <v>205</v>
      </c>
      <c r="B363" s="261" t="s">
        <v>78</v>
      </c>
      <c r="C363" s="290">
        <v>35979</v>
      </c>
      <c r="D363" s="290">
        <v>27709</v>
      </c>
      <c r="E363" s="262">
        <f t="shared" si="5"/>
        <v>-0.23</v>
      </c>
    </row>
    <row r="364" ht="36" customHeight="1" spans="1:5">
      <c r="A364" s="368">
        <v>20501</v>
      </c>
      <c r="B364" s="261" t="s">
        <v>347</v>
      </c>
      <c r="C364" s="290">
        <v>642</v>
      </c>
      <c r="D364" s="290">
        <v>613</v>
      </c>
      <c r="E364" s="262">
        <f t="shared" si="5"/>
        <v>-0.045</v>
      </c>
    </row>
    <row r="365" ht="36" customHeight="1" spans="1:5">
      <c r="A365" s="369">
        <v>2050101</v>
      </c>
      <c r="B365" s="263" t="s">
        <v>136</v>
      </c>
      <c r="C365" s="267">
        <v>163</v>
      </c>
      <c r="D365" s="267">
        <v>182</v>
      </c>
      <c r="E365" s="265">
        <f t="shared" si="5"/>
        <v>0.117</v>
      </c>
    </row>
    <row r="366" ht="36" customHeight="1" spans="1:5">
      <c r="A366" s="369">
        <v>2050102</v>
      </c>
      <c r="B366" s="263" t="s">
        <v>137</v>
      </c>
      <c r="C366" s="267"/>
      <c r="D366" s="267"/>
      <c r="E366" s="265" t="str">
        <f t="shared" si="5"/>
        <v/>
      </c>
    </row>
    <row r="367" ht="36" customHeight="1" spans="1:5">
      <c r="A367" s="369">
        <v>2050103</v>
      </c>
      <c r="B367" s="263" t="s">
        <v>138</v>
      </c>
      <c r="C367" s="267"/>
      <c r="D367" s="267"/>
      <c r="E367" s="265" t="str">
        <f t="shared" si="5"/>
        <v/>
      </c>
    </row>
    <row r="368" ht="36" customHeight="1" spans="1:5">
      <c r="A368" s="369">
        <v>2050199</v>
      </c>
      <c r="B368" s="263" t="s">
        <v>348</v>
      </c>
      <c r="C368" s="267">
        <v>479</v>
      </c>
      <c r="D368" s="267">
        <v>431</v>
      </c>
      <c r="E368" s="265">
        <f t="shared" si="5"/>
        <v>-0.1</v>
      </c>
    </row>
    <row r="369" ht="36" customHeight="1" spans="1:5">
      <c r="A369" s="368">
        <v>20502</v>
      </c>
      <c r="B369" s="261" t="s">
        <v>349</v>
      </c>
      <c r="C369" s="290">
        <v>33658</v>
      </c>
      <c r="D369" s="290">
        <v>26091</v>
      </c>
      <c r="E369" s="262">
        <f t="shared" si="5"/>
        <v>-0.225</v>
      </c>
    </row>
    <row r="370" ht="36" customHeight="1" spans="1:5">
      <c r="A370" s="369">
        <v>2050201</v>
      </c>
      <c r="B370" s="263" t="s">
        <v>350</v>
      </c>
      <c r="C370" s="267">
        <v>2587</v>
      </c>
      <c r="D370" s="267">
        <v>2573</v>
      </c>
      <c r="E370" s="265">
        <f t="shared" si="5"/>
        <v>-0.005</v>
      </c>
    </row>
    <row r="371" ht="36" customHeight="1" spans="1:5">
      <c r="A371" s="369">
        <v>2050202</v>
      </c>
      <c r="B371" s="263" t="s">
        <v>351</v>
      </c>
      <c r="C371" s="267">
        <v>13238</v>
      </c>
      <c r="D371" s="267">
        <v>13043</v>
      </c>
      <c r="E371" s="265">
        <f t="shared" si="5"/>
        <v>-0.015</v>
      </c>
    </row>
    <row r="372" ht="36" customHeight="1" spans="1:5">
      <c r="A372" s="369">
        <v>2050203</v>
      </c>
      <c r="B372" s="263" t="s">
        <v>352</v>
      </c>
      <c r="C372" s="267">
        <v>6915</v>
      </c>
      <c r="D372" s="267">
        <v>6318</v>
      </c>
      <c r="E372" s="265">
        <f t="shared" si="5"/>
        <v>-0.086</v>
      </c>
    </row>
    <row r="373" ht="36" customHeight="1" spans="1:5">
      <c r="A373" s="369">
        <v>2050204</v>
      </c>
      <c r="B373" s="263" t="s">
        <v>353</v>
      </c>
      <c r="C373" s="267">
        <v>3557</v>
      </c>
      <c r="D373" s="267">
        <v>2677</v>
      </c>
      <c r="E373" s="265">
        <f t="shared" si="5"/>
        <v>-0.247</v>
      </c>
    </row>
    <row r="374" ht="36" customHeight="1" spans="1:5">
      <c r="A374" s="369">
        <v>2050205</v>
      </c>
      <c r="B374" s="263" t="s">
        <v>354</v>
      </c>
      <c r="C374" s="267">
        <v>18</v>
      </c>
      <c r="D374" s="267">
        <v>0</v>
      </c>
      <c r="E374" s="265">
        <f t="shared" si="5"/>
        <v>-1</v>
      </c>
    </row>
    <row r="375" ht="36" customHeight="1" spans="1:5">
      <c r="A375" s="369">
        <v>2050206</v>
      </c>
      <c r="B375" s="263" t="s">
        <v>355</v>
      </c>
      <c r="C375" s="267"/>
      <c r="D375" s="267"/>
      <c r="E375" s="265" t="str">
        <f t="shared" si="5"/>
        <v/>
      </c>
    </row>
    <row r="376" ht="36" customHeight="1" spans="1:5">
      <c r="A376" s="369">
        <v>2050207</v>
      </c>
      <c r="B376" s="263" t="s">
        <v>356</v>
      </c>
      <c r="C376" s="267"/>
      <c r="D376" s="267"/>
      <c r="E376" s="265" t="str">
        <f t="shared" si="5"/>
        <v/>
      </c>
    </row>
    <row r="377" ht="36" customHeight="1" spans="1:5">
      <c r="A377" s="369">
        <v>2050299</v>
      </c>
      <c r="B377" s="263" t="s">
        <v>357</v>
      </c>
      <c r="C377" s="267">
        <v>7343</v>
      </c>
      <c r="D377" s="267">
        <v>1480</v>
      </c>
      <c r="E377" s="265">
        <f t="shared" si="5"/>
        <v>-0.798</v>
      </c>
    </row>
    <row r="378" ht="36" customHeight="1" spans="1:5">
      <c r="A378" s="368">
        <v>20503</v>
      </c>
      <c r="B378" s="261" t="s">
        <v>358</v>
      </c>
      <c r="C378" s="290">
        <v>913</v>
      </c>
      <c r="D378" s="290">
        <v>804</v>
      </c>
      <c r="E378" s="262">
        <f t="shared" si="5"/>
        <v>-0.119</v>
      </c>
    </row>
    <row r="379" ht="36" customHeight="1" spans="1:5">
      <c r="A379" s="369">
        <v>2050301</v>
      </c>
      <c r="B379" s="263" t="s">
        <v>359</v>
      </c>
      <c r="C379" s="267"/>
      <c r="D379" s="267"/>
      <c r="E379" s="265" t="str">
        <f t="shared" si="5"/>
        <v/>
      </c>
    </row>
    <row r="380" ht="36" customHeight="1" spans="1:5">
      <c r="A380" s="369">
        <v>2050302</v>
      </c>
      <c r="B380" s="263" t="s">
        <v>360</v>
      </c>
      <c r="C380" s="267">
        <v>913</v>
      </c>
      <c r="D380" s="267">
        <v>804</v>
      </c>
      <c r="E380" s="265">
        <f t="shared" si="5"/>
        <v>-0.119</v>
      </c>
    </row>
    <row r="381" ht="36" customHeight="1" spans="1:5">
      <c r="A381" s="369">
        <v>2050303</v>
      </c>
      <c r="B381" s="263" t="s">
        <v>361</v>
      </c>
      <c r="C381" s="267"/>
      <c r="D381" s="267"/>
      <c r="E381" s="265" t="str">
        <f t="shared" si="5"/>
        <v/>
      </c>
    </row>
    <row r="382" ht="36" customHeight="1" spans="1:5">
      <c r="A382" s="369">
        <v>2050305</v>
      </c>
      <c r="B382" s="263" t="s">
        <v>362</v>
      </c>
      <c r="C382" s="267"/>
      <c r="D382" s="267"/>
      <c r="E382" s="265" t="str">
        <f t="shared" si="5"/>
        <v/>
      </c>
    </row>
    <row r="383" ht="36" customHeight="1" spans="1:5">
      <c r="A383" s="369">
        <v>2050399</v>
      </c>
      <c r="B383" s="263" t="s">
        <v>363</v>
      </c>
      <c r="C383" s="267"/>
      <c r="D383" s="267"/>
      <c r="E383" s="265" t="str">
        <f t="shared" si="5"/>
        <v/>
      </c>
    </row>
    <row r="384" ht="36" customHeight="1" spans="1:5">
      <c r="A384" s="368">
        <v>20504</v>
      </c>
      <c r="B384" s="261" t="s">
        <v>364</v>
      </c>
      <c r="C384" s="290"/>
      <c r="D384" s="290"/>
      <c r="E384" s="262" t="str">
        <f t="shared" si="5"/>
        <v/>
      </c>
    </row>
    <row r="385" ht="36" customHeight="1" spans="1:5">
      <c r="A385" s="369">
        <v>2050401</v>
      </c>
      <c r="B385" s="263" t="s">
        <v>365</v>
      </c>
      <c r="C385" s="267"/>
      <c r="D385" s="267"/>
      <c r="E385" s="265" t="str">
        <f t="shared" si="5"/>
        <v/>
      </c>
    </row>
    <row r="386" ht="36" customHeight="1" spans="1:5">
      <c r="A386" s="369">
        <v>2050402</v>
      </c>
      <c r="B386" s="263" t="s">
        <v>366</v>
      </c>
      <c r="C386" s="267"/>
      <c r="D386" s="267"/>
      <c r="E386" s="265" t="str">
        <f t="shared" si="5"/>
        <v/>
      </c>
    </row>
    <row r="387" ht="36" customHeight="1" spans="1:5">
      <c r="A387" s="369">
        <v>2050403</v>
      </c>
      <c r="B387" s="263" t="s">
        <v>367</v>
      </c>
      <c r="C387" s="267"/>
      <c r="D387" s="267"/>
      <c r="E387" s="265" t="str">
        <f t="shared" si="5"/>
        <v/>
      </c>
    </row>
    <row r="388" ht="36" customHeight="1" spans="1:5">
      <c r="A388" s="369">
        <v>2050404</v>
      </c>
      <c r="B388" s="263" t="s">
        <v>368</v>
      </c>
      <c r="C388" s="267"/>
      <c r="D388" s="267"/>
      <c r="E388" s="265" t="str">
        <f t="shared" si="5"/>
        <v/>
      </c>
    </row>
    <row r="389" ht="36" customHeight="1" spans="1:5">
      <c r="A389" s="369">
        <v>2050499</v>
      </c>
      <c r="B389" s="263" t="s">
        <v>369</v>
      </c>
      <c r="C389" s="267"/>
      <c r="D389" s="267"/>
      <c r="E389" s="265" t="str">
        <f t="shared" ref="E389:E452" si="6">IF(C389&lt;&gt;0,D389/C389-1,"")</f>
        <v/>
      </c>
    </row>
    <row r="390" ht="36" customHeight="1" spans="1:5">
      <c r="A390" s="368">
        <v>20505</v>
      </c>
      <c r="B390" s="261" t="s">
        <v>370</v>
      </c>
      <c r="C390" s="290"/>
      <c r="D390" s="290"/>
      <c r="E390" s="262" t="str">
        <f t="shared" si="6"/>
        <v/>
      </c>
    </row>
    <row r="391" ht="36" customHeight="1" spans="1:5">
      <c r="A391" s="369">
        <v>2050501</v>
      </c>
      <c r="B391" s="263" t="s">
        <v>371</v>
      </c>
      <c r="C391" s="267"/>
      <c r="D391" s="267"/>
      <c r="E391" s="265" t="str">
        <f t="shared" si="6"/>
        <v/>
      </c>
    </row>
    <row r="392" ht="36" customHeight="1" spans="1:5">
      <c r="A392" s="369">
        <v>2050502</v>
      </c>
      <c r="B392" s="263" t="s">
        <v>372</v>
      </c>
      <c r="C392" s="267"/>
      <c r="D392" s="267"/>
      <c r="E392" s="265" t="str">
        <f t="shared" si="6"/>
        <v/>
      </c>
    </row>
    <row r="393" ht="36" customHeight="1" spans="1:5">
      <c r="A393" s="369">
        <v>2050599</v>
      </c>
      <c r="B393" s="263" t="s">
        <v>373</v>
      </c>
      <c r="C393" s="267"/>
      <c r="D393" s="267"/>
      <c r="E393" s="265" t="str">
        <f t="shared" si="6"/>
        <v/>
      </c>
    </row>
    <row r="394" ht="36" customHeight="1" spans="1:5">
      <c r="A394" s="368">
        <v>20506</v>
      </c>
      <c r="B394" s="261" t="s">
        <v>374</v>
      </c>
      <c r="C394" s="290"/>
      <c r="D394" s="290"/>
      <c r="E394" s="262" t="str">
        <f t="shared" si="6"/>
        <v/>
      </c>
    </row>
    <row r="395" ht="36" customHeight="1" spans="1:5">
      <c r="A395" s="369">
        <v>2050601</v>
      </c>
      <c r="B395" s="263" t="s">
        <v>375</v>
      </c>
      <c r="C395" s="267"/>
      <c r="D395" s="267"/>
      <c r="E395" s="265" t="str">
        <f t="shared" si="6"/>
        <v/>
      </c>
    </row>
    <row r="396" ht="36" customHeight="1" spans="1:5">
      <c r="A396" s="369">
        <v>2050602</v>
      </c>
      <c r="B396" s="263" t="s">
        <v>376</v>
      </c>
      <c r="C396" s="267"/>
      <c r="D396" s="267"/>
      <c r="E396" s="265" t="str">
        <f t="shared" si="6"/>
        <v/>
      </c>
    </row>
    <row r="397" ht="36" customHeight="1" spans="1:5">
      <c r="A397" s="369">
        <v>2050699</v>
      </c>
      <c r="B397" s="263" t="s">
        <v>377</v>
      </c>
      <c r="C397" s="267"/>
      <c r="D397" s="267"/>
      <c r="E397" s="265" t="str">
        <f t="shared" si="6"/>
        <v/>
      </c>
    </row>
    <row r="398" ht="36" customHeight="1" spans="1:5">
      <c r="A398" s="368">
        <v>20507</v>
      </c>
      <c r="B398" s="261" t="s">
        <v>378</v>
      </c>
      <c r="C398" s="290">
        <v>2</v>
      </c>
      <c r="D398" s="290">
        <v>2</v>
      </c>
      <c r="E398" s="262">
        <f t="shared" si="6"/>
        <v>0</v>
      </c>
    </row>
    <row r="399" ht="36" customHeight="1" spans="1:5">
      <c r="A399" s="369">
        <v>2050701</v>
      </c>
      <c r="B399" s="263" t="s">
        <v>379</v>
      </c>
      <c r="C399" s="267">
        <v>0</v>
      </c>
      <c r="D399" s="267">
        <v>2</v>
      </c>
      <c r="E399" s="265">
        <v>1</v>
      </c>
    </row>
    <row r="400" ht="36" customHeight="1" spans="1:5">
      <c r="A400" s="369">
        <v>2050702</v>
      </c>
      <c r="B400" s="263" t="s">
        <v>380</v>
      </c>
      <c r="C400" s="267"/>
      <c r="D400" s="267"/>
      <c r="E400" s="265" t="str">
        <f t="shared" si="6"/>
        <v/>
      </c>
    </row>
    <row r="401" ht="36" customHeight="1" spans="1:5">
      <c r="A401" s="369">
        <v>2050799</v>
      </c>
      <c r="B401" s="263" t="s">
        <v>381</v>
      </c>
      <c r="C401" s="267">
        <v>2</v>
      </c>
      <c r="D401" s="267">
        <v>0</v>
      </c>
      <c r="E401" s="265">
        <f t="shared" si="6"/>
        <v>-1</v>
      </c>
    </row>
    <row r="402" ht="36" customHeight="1" spans="1:5">
      <c r="A402" s="368">
        <v>20508</v>
      </c>
      <c r="B402" s="261" t="s">
        <v>382</v>
      </c>
      <c r="C402" s="290">
        <v>726</v>
      </c>
      <c r="D402" s="290">
        <v>179</v>
      </c>
      <c r="E402" s="262">
        <f t="shared" si="6"/>
        <v>-0.753</v>
      </c>
    </row>
    <row r="403" ht="36" customHeight="1" spans="1:5">
      <c r="A403" s="369">
        <v>2050801</v>
      </c>
      <c r="B403" s="263" t="s">
        <v>383</v>
      </c>
      <c r="C403" s="267"/>
      <c r="D403" s="267"/>
      <c r="E403" s="265" t="str">
        <f t="shared" si="6"/>
        <v/>
      </c>
    </row>
    <row r="404" ht="36" customHeight="1" spans="1:5">
      <c r="A404" s="369">
        <v>2050802</v>
      </c>
      <c r="B404" s="263" t="s">
        <v>384</v>
      </c>
      <c r="C404" s="267">
        <v>726</v>
      </c>
      <c r="D404" s="267">
        <v>179</v>
      </c>
      <c r="E404" s="265">
        <f t="shared" si="6"/>
        <v>-0.753</v>
      </c>
    </row>
    <row r="405" ht="36" customHeight="1" spans="1:5">
      <c r="A405" s="369">
        <v>2050803</v>
      </c>
      <c r="B405" s="263" t="s">
        <v>385</v>
      </c>
      <c r="C405" s="267"/>
      <c r="D405" s="267"/>
      <c r="E405" s="265" t="str">
        <f t="shared" si="6"/>
        <v/>
      </c>
    </row>
    <row r="406" ht="36" customHeight="1" spans="1:5">
      <c r="A406" s="369">
        <v>2050804</v>
      </c>
      <c r="B406" s="263" t="s">
        <v>386</v>
      </c>
      <c r="C406" s="267"/>
      <c r="D406" s="267"/>
      <c r="E406" s="265" t="str">
        <f t="shared" si="6"/>
        <v/>
      </c>
    </row>
    <row r="407" ht="36" customHeight="1" spans="1:5">
      <c r="A407" s="369">
        <v>2050899</v>
      </c>
      <c r="B407" s="263" t="s">
        <v>387</v>
      </c>
      <c r="C407" s="267"/>
      <c r="D407" s="267"/>
      <c r="E407" s="265" t="str">
        <f t="shared" si="6"/>
        <v/>
      </c>
    </row>
    <row r="408" ht="36" customHeight="1" spans="1:5">
      <c r="A408" s="368">
        <v>20509</v>
      </c>
      <c r="B408" s="261" t="s">
        <v>388</v>
      </c>
      <c r="C408" s="290"/>
      <c r="D408" s="290"/>
      <c r="E408" s="262" t="str">
        <f t="shared" si="6"/>
        <v/>
      </c>
    </row>
    <row r="409" s="363" customFormat="1" ht="36" customHeight="1" spans="1:5">
      <c r="A409" s="369">
        <v>2050901</v>
      </c>
      <c r="B409" s="263" t="s">
        <v>389</v>
      </c>
      <c r="C409" s="267"/>
      <c r="D409" s="267"/>
      <c r="E409" s="265" t="str">
        <f t="shared" si="6"/>
        <v/>
      </c>
    </row>
    <row r="410" ht="36" customHeight="1" spans="1:5">
      <c r="A410" s="369">
        <v>2050902</v>
      </c>
      <c r="B410" s="263" t="s">
        <v>390</v>
      </c>
      <c r="C410" s="267"/>
      <c r="D410" s="267"/>
      <c r="E410" s="265" t="str">
        <f t="shared" si="6"/>
        <v/>
      </c>
    </row>
    <row r="411" ht="36" customHeight="1" spans="1:5">
      <c r="A411" s="369">
        <v>2050903</v>
      </c>
      <c r="B411" s="263" t="s">
        <v>391</v>
      </c>
      <c r="C411" s="267"/>
      <c r="D411" s="267"/>
      <c r="E411" s="265" t="str">
        <f t="shared" si="6"/>
        <v/>
      </c>
    </row>
    <row r="412" s="363" customFormat="1" ht="36" customHeight="1" spans="1:5">
      <c r="A412" s="369">
        <v>2050904</v>
      </c>
      <c r="B412" s="263" t="s">
        <v>392</v>
      </c>
      <c r="C412" s="267"/>
      <c r="D412" s="267"/>
      <c r="E412" s="265" t="str">
        <f t="shared" si="6"/>
        <v/>
      </c>
    </row>
    <row r="413" ht="36" customHeight="1" spans="1:5">
      <c r="A413" s="369">
        <v>2050905</v>
      </c>
      <c r="B413" s="263" t="s">
        <v>393</v>
      </c>
      <c r="C413" s="267"/>
      <c r="D413" s="267"/>
      <c r="E413" s="265" t="str">
        <f t="shared" si="6"/>
        <v/>
      </c>
    </row>
    <row r="414" ht="36" customHeight="1" spans="1:5">
      <c r="A414" s="369">
        <v>2050999</v>
      </c>
      <c r="B414" s="263" t="s">
        <v>394</v>
      </c>
      <c r="C414" s="267"/>
      <c r="D414" s="267"/>
      <c r="E414" s="265" t="str">
        <f t="shared" si="6"/>
        <v/>
      </c>
    </row>
    <row r="415" ht="36" customHeight="1" spans="1:5">
      <c r="A415" s="368">
        <v>20599</v>
      </c>
      <c r="B415" s="261" t="s">
        <v>395</v>
      </c>
      <c r="C415" s="290">
        <v>38</v>
      </c>
      <c r="D415" s="290">
        <v>20</v>
      </c>
      <c r="E415" s="262">
        <f t="shared" si="6"/>
        <v>-0.474</v>
      </c>
    </row>
    <row r="416" ht="36" customHeight="1" spans="1:5">
      <c r="A416" s="263">
        <v>2059999</v>
      </c>
      <c r="B416" s="263" t="s">
        <v>396</v>
      </c>
      <c r="C416" s="267">
        <v>38</v>
      </c>
      <c r="D416" s="267">
        <v>20</v>
      </c>
      <c r="E416" s="265">
        <f t="shared" si="6"/>
        <v>-0.474</v>
      </c>
    </row>
    <row r="417" ht="36" customHeight="1" spans="1:5">
      <c r="A417" s="368">
        <v>206</v>
      </c>
      <c r="B417" s="261" t="s">
        <v>80</v>
      </c>
      <c r="C417" s="290">
        <v>831</v>
      </c>
      <c r="D417" s="290">
        <v>325</v>
      </c>
      <c r="E417" s="262">
        <f t="shared" si="6"/>
        <v>-0.609</v>
      </c>
    </row>
    <row r="418" ht="36" customHeight="1" spans="1:5">
      <c r="A418" s="368">
        <v>20601</v>
      </c>
      <c r="B418" s="261" t="s">
        <v>397</v>
      </c>
      <c r="C418" s="290">
        <v>81</v>
      </c>
      <c r="D418" s="290">
        <v>80</v>
      </c>
      <c r="E418" s="262">
        <f t="shared" si="6"/>
        <v>-0.012</v>
      </c>
    </row>
    <row r="419" ht="36" customHeight="1" spans="1:5">
      <c r="A419" s="369">
        <v>2060101</v>
      </c>
      <c r="B419" s="263" t="s">
        <v>136</v>
      </c>
      <c r="C419" s="267">
        <v>81</v>
      </c>
      <c r="D419" s="267">
        <v>80</v>
      </c>
      <c r="E419" s="265">
        <f t="shared" si="6"/>
        <v>-0.012</v>
      </c>
    </row>
    <row r="420" ht="36" customHeight="1" spans="1:5">
      <c r="A420" s="369">
        <v>2060102</v>
      </c>
      <c r="B420" s="263" t="s">
        <v>137</v>
      </c>
      <c r="C420" s="267"/>
      <c r="D420" s="267"/>
      <c r="E420" s="265" t="str">
        <f t="shared" si="6"/>
        <v/>
      </c>
    </row>
    <row r="421" ht="36" customHeight="1" spans="1:5">
      <c r="A421" s="369">
        <v>2060103</v>
      </c>
      <c r="B421" s="263" t="s">
        <v>138</v>
      </c>
      <c r="C421" s="267"/>
      <c r="D421" s="267"/>
      <c r="E421" s="265" t="str">
        <f t="shared" si="6"/>
        <v/>
      </c>
    </row>
    <row r="422" ht="36" customHeight="1" spans="1:5">
      <c r="A422" s="369">
        <v>2060199</v>
      </c>
      <c r="B422" s="263" t="s">
        <v>398</v>
      </c>
      <c r="C422" s="267"/>
      <c r="D422" s="267"/>
      <c r="E422" s="265" t="str">
        <f t="shared" si="6"/>
        <v/>
      </c>
    </row>
    <row r="423" ht="36" customHeight="1" spans="1:5">
      <c r="A423" s="368">
        <v>20602</v>
      </c>
      <c r="B423" s="261" t="s">
        <v>399</v>
      </c>
      <c r="C423" s="290"/>
      <c r="D423" s="290"/>
      <c r="E423" s="262" t="str">
        <f t="shared" si="6"/>
        <v/>
      </c>
    </row>
    <row r="424" ht="36" customHeight="1" spans="1:5">
      <c r="A424" s="369">
        <v>2060201</v>
      </c>
      <c r="B424" s="263" t="s">
        <v>400</v>
      </c>
      <c r="C424" s="267"/>
      <c r="D424" s="267"/>
      <c r="E424" s="265" t="str">
        <f t="shared" si="6"/>
        <v/>
      </c>
    </row>
    <row r="425" ht="36" customHeight="1" spans="1:5">
      <c r="A425" s="369">
        <v>2060203</v>
      </c>
      <c r="B425" s="263" t="s">
        <v>401</v>
      </c>
      <c r="C425" s="267"/>
      <c r="D425" s="267"/>
      <c r="E425" s="265" t="str">
        <f t="shared" si="6"/>
        <v/>
      </c>
    </row>
    <row r="426" ht="36" customHeight="1" spans="1:5">
      <c r="A426" s="369">
        <v>2060204</v>
      </c>
      <c r="B426" s="263" t="s">
        <v>402</v>
      </c>
      <c r="C426" s="267"/>
      <c r="D426" s="267"/>
      <c r="E426" s="265" t="str">
        <f t="shared" si="6"/>
        <v/>
      </c>
    </row>
    <row r="427" ht="36" customHeight="1" spans="1:5">
      <c r="A427" s="369">
        <v>2060205</v>
      </c>
      <c r="B427" s="263" t="s">
        <v>403</v>
      </c>
      <c r="C427" s="267"/>
      <c r="D427" s="267"/>
      <c r="E427" s="265" t="str">
        <f t="shared" si="6"/>
        <v/>
      </c>
    </row>
    <row r="428" ht="36" customHeight="1" spans="1:5">
      <c r="A428" s="369">
        <v>2060206</v>
      </c>
      <c r="B428" s="263" t="s">
        <v>404</v>
      </c>
      <c r="C428" s="267"/>
      <c r="D428" s="267"/>
      <c r="E428" s="265" t="str">
        <f t="shared" si="6"/>
        <v/>
      </c>
    </row>
    <row r="429" ht="36" customHeight="1" spans="1:5">
      <c r="A429" s="369">
        <v>2060207</v>
      </c>
      <c r="B429" s="263" t="s">
        <v>405</v>
      </c>
      <c r="C429" s="267"/>
      <c r="D429" s="267"/>
      <c r="E429" s="265" t="str">
        <f t="shared" si="6"/>
        <v/>
      </c>
    </row>
    <row r="430" ht="36" customHeight="1" spans="1:5">
      <c r="A430" s="371">
        <v>2060208</v>
      </c>
      <c r="B430" s="377" t="s">
        <v>406</v>
      </c>
      <c r="C430" s="267"/>
      <c r="D430" s="267"/>
      <c r="E430" s="265" t="str">
        <f t="shared" si="6"/>
        <v/>
      </c>
    </row>
    <row r="431" ht="36" customHeight="1" spans="1:5">
      <c r="A431" s="369">
        <v>2060299</v>
      </c>
      <c r="B431" s="263" t="s">
        <v>407</v>
      </c>
      <c r="C431" s="267"/>
      <c r="D431" s="267"/>
      <c r="E431" s="265" t="str">
        <f t="shared" si="6"/>
        <v/>
      </c>
    </row>
    <row r="432" ht="36" customHeight="1" spans="1:5">
      <c r="A432" s="368">
        <v>20603</v>
      </c>
      <c r="B432" s="261" t="s">
        <v>408</v>
      </c>
      <c r="C432" s="290"/>
      <c r="D432" s="290"/>
      <c r="E432" s="262" t="str">
        <f t="shared" si="6"/>
        <v/>
      </c>
    </row>
    <row r="433" ht="36" customHeight="1" spans="1:5">
      <c r="A433" s="369">
        <v>2060301</v>
      </c>
      <c r="B433" s="263" t="s">
        <v>400</v>
      </c>
      <c r="C433" s="267"/>
      <c r="D433" s="267"/>
      <c r="E433" s="265" t="str">
        <f t="shared" si="6"/>
        <v/>
      </c>
    </row>
    <row r="434" ht="36" customHeight="1" spans="1:5">
      <c r="A434" s="369">
        <v>2060302</v>
      </c>
      <c r="B434" s="263" t="s">
        <v>409</v>
      </c>
      <c r="C434" s="267"/>
      <c r="D434" s="267"/>
      <c r="E434" s="265" t="str">
        <f t="shared" si="6"/>
        <v/>
      </c>
    </row>
    <row r="435" ht="36" customHeight="1" spans="1:5">
      <c r="A435" s="369">
        <v>2060303</v>
      </c>
      <c r="B435" s="263" t="s">
        <v>410</v>
      </c>
      <c r="C435" s="267"/>
      <c r="D435" s="267"/>
      <c r="E435" s="265" t="str">
        <f t="shared" si="6"/>
        <v/>
      </c>
    </row>
    <row r="436" ht="36" customHeight="1" spans="1:5">
      <c r="A436" s="369">
        <v>2060304</v>
      </c>
      <c r="B436" s="263" t="s">
        <v>411</v>
      </c>
      <c r="C436" s="267"/>
      <c r="D436" s="267"/>
      <c r="E436" s="265" t="str">
        <f t="shared" si="6"/>
        <v/>
      </c>
    </row>
    <row r="437" ht="36" customHeight="1" spans="1:5">
      <c r="A437" s="369">
        <v>2060399</v>
      </c>
      <c r="B437" s="263" t="s">
        <v>412</v>
      </c>
      <c r="C437" s="267"/>
      <c r="D437" s="267"/>
      <c r="E437" s="265" t="str">
        <f t="shared" si="6"/>
        <v/>
      </c>
    </row>
    <row r="438" ht="36" customHeight="1" spans="1:5">
      <c r="A438" s="368">
        <v>20604</v>
      </c>
      <c r="B438" s="261" t="s">
        <v>413</v>
      </c>
      <c r="C438" s="290">
        <v>54</v>
      </c>
      <c r="D438" s="290">
        <v>10</v>
      </c>
      <c r="E438" s="262">
        <f t="shared" si="6"/>
        <v>-0.815</v>
      </c>
    </row>
    <row r="439" ht="36" customHeight="1" spans="1:5">
      <c r="A439" s="369">
        <v>2060401</v>
      </c>
      <c r="B439" s="263" t="s">
        <v>400</v>
      </c>
      <c r="C439" s="267"/>
      <c r="D439" s="267"/>
      <c r="E439" s="265" t="str">
        <f t="shared" si="6"/>
        <v/>
      </c>
    </row>
    <row r="440" ht="36" customHeight="1" spans="1:5">
      <c r="A440" s="369">
        <v>2060404</v>
      </c>
      <c r="B440" s="263" t="s">
        <v>414</v>
      </c>
      <c r="C440" s="267"/>
      <c r="D440" s="267"/>
      <c r="E440" s="265" t="str">
        <f t="shared" si="6"/>
        <v/>
      </c>
    </row>
    <row r="441" ht="36" customHeight="1" spans="1:5">
      <c r="A441" s="378">
        <v>2060405</v>
      </c>
      <c r="B441" s="263" t="s">
        <v>415</v>
      </c>
      <c r="C441" s="267"/>
      <c r="D441" s="267"/>
      <c r="E441" s="265" t="str">
        <f t="shared" si="6"/>
        <v/>
      </c>
    </row>
    <row r="442" ht="36" customHeight="1" spans="1:5">
      <c r="A442" s="369">
        <v>2060499</v>
      </c>
      <c r="B442" s="263" t="s">
        <v>416</v>
      </c>
      <c r="C442" s="267">
        <v>54</v>
      </c>
      <c r="D442" s="267">
        <v>10</v>
      </c>
      <c r="E442" s="265">
        <f t="shared" si="6"/>
        <v>-0.815</v>
      </c>
    </row>
    <row r="443" ht="36" customHeight="1" spans="1:5">
      <c r="A443" s="368">
        <v>20605</v>
      </c>
      <c r="B443" s="261" t="s">
        <v>417</v>
      </c>
      <c r="C443" s="290"/>
      <c r="D443" s="290"/>
      <c r="E443" s="262" t="str">
        <f t="shared" si="6"/>
        <v/>
      </c>
    </row>
    <row r="444" ht="36" customHeight="1" spans="1:5">
      <c r="A444" s="369">
        <v>2060501</v>
      </c>
      <c r="B444" s="263" t="s">
        <v>400</v>
      </c>
      <c r="C444" s="267"/>
      <c r="D444" s="267"/>
      <c r="E444" s="265" t="str">
        <f t="shared" si="6"/>
        <v/>
      </c>
    </row>
    <row r="445" ht="36" customHeight="1" spans="1:5">
      <c r="A445" s="369">
        <v>2060502</v>
      </c>
      <c r="B445" s="263" t="s">
        <v>418</v>
      </c>
      <c r="C445" s="267"/>
      <c r="D445" s="267"/>
      <c r="E445" s="265" t="str">
        <f t="shared" si="6"/>
        <v/>
      </c>
    </row>
    <row r="446" ht="36" customHeight="1" spans="1:5">
      <c r="A446" s="369">
        <v>2060503</v>
      </c>
      <c r="B446" s="263" t="s">
        <v>419</v>
      </c>
      <c r="C446" s="267"/>
      <c r="D446" s="267"/>
      <c r="E446" s="265" t="str">
        <f t="shared" si="6"/>
        <v/>
      </c>
    </row>
    <row r="447" ht="36" customHeight="1" spans="1:5">
      <c r="A447" s="369">
        <v>2060599</v>
      </c>
      <c r="B447" s="263" t="s">
        <v>420</v>
      </c>
      <c r="C447" s="267"/>
      <c r="D447" s="267"/>
      <c r="E447" s="265" t="str">
        <f t="shared" si="6"/>
        <v/>
      </c>
    </row>
    <row r="448" ht="36" customHeight="1" spans="1:5">
      <c r="A448" s="368">
        <v>20606</v>
      </c>
      <c r="B448" s="261" t="s">
        <v>421</v>
      </c>
      <c r="C448" s="290"/>
      <c r="D448" s="290"/>
      <c r="E448" s="262" t="str">
        <f t="shared" si="6"/>
        <v/>
      </c>
    </row>
    <row r="449" ht="36" customHeight="1" spans="1:5">
      <c r="A449" s="369">
        <v>2060601</v>
      </c>
      <c r="B449" s="263" t="s">
        <v>422</v>
      </c>
      <c r="C449" s="267"/>
      <c r="D449" s="267"/>
      <c r="E449" s="265" t="str">
        <f t="shared" si="6"/>
        <v/>
      </c>
    </row>
    <row r="450" ht="36" customHeight="1" spans="1:5">
      <c r="A450" s="369">
        <v>2060602</v>
      </c>
      <c r="B450" s="263" t="s">
        <v>423</v>
      </c>
      <c r="C450" s="267"/>
      <c r="D450" s="267"/>
      <c r="E450" s="265" t="str">
        <f t="shared" si="6"/>
        <v/>
      </c>
    </row>
    <row r="451" ht="36" customHeight="1" spans="1:5">
      <c r="A451" s="369">
        <v>2060603</v>
      </c>
      <c r="B451" s="263" t="s">
        <v>424</v>
      </c>
      <c r="C451" s="267"/>
      <c r="D451" s="267"/>
      <c r="E451" s="265" t="str">
        <f t="shared" si="6"/>
        <v/>
      </c>
    </row>
    <row r="452" ht="36" customHeight="1" spans="1:5">
      <c r="A452" s="369">
        <v>2060699</v>
      </c>
      <c r="B452" s="263" t="s">
        <v>425</v>
      </c>
      <c r="C452" s="267"/>
      <c r="D452" s="267"/>
      <c r="E452" s="265" t="str">
        <f t="shared" si="6"/>
        <v/>
      </c>
    </row>
    <row r="453" ht="36" customHeight="1" spans="1:5">
      <c r="A453" s="368">
        <v>20607</v>
      </c>
      <c r="B453" s="261" t="s">
        <v>426</v>
      </c>
      <c r="C453" s="290">
        <v>91</v>
      </c>
      <c r="D453" s="290">
        <v>163</v>
      </c>
      <c r="E453" s="262">
        <f t="shared" ref="E453:E516" si="7">IF(C453&lt;&gt;0,D453/C453-1,"")</f>
        <v>0.791</v>
      </c>
    </row>
    <row r="454" ht="36" customHeight="1" spans="1:5">
      <c r="A454" s="369">
        <v>2060701</v>
      </c>
      <c r="B454" s="263" t="s">
        <v>400</v>
      </c>
      <c r="C454" s="267"/>
      <c r="D454" s="267"/>
      <c r="E454" s="265" t="str">
        <f t="shared" si="7"/>
        <v/>
      </c>
    </row>
    <row r="455" ht="36" customHeight="1" spans="1:5">
      <c r="A455" s="369">
        <v>2060702</v>
      </c>
      <c r="B455" s="263" t="s">
        <v>427</v>
      </c>
      <c r="C455" s="267">
        <v>71</v>
      </c>
      <c r="D455" s="267">
        <v>137</v>
      </c>
      <c r="E455" s="265">
        <f t="shared" si="7"/>
        <v>0.93</v>
      </c>
    </row>
    <row r="456" ht="36" customHeight="1" spans="1:5">
      <c r="A456" s="369">
        <v>2060703</v>
      </c>
      <c r="B456" s="263" t="s">
        <v>428</v>
      </c>
      <c r="C456" s="267"/>
      <c r="D456" s="267"/>
      <c r="E456" s="265" t="str">
        <f t="shared" si="7"/>
        <v/>
      </c>
    </row>
    <row r="457" ht="36" customHeight="1" spans="1:5">
      <c r="A457" s="369">
        <v>2060704</v>
      </c>
      <c r="B457" s="263" t="s">
        <v>429</v>
      </c>
      <c r="C457" s="267"/>
      <c r="D457" s="267"/>
      <c r="E457" s="265" t="str">
        <f t="shared" si="7"/>
        <v/>
      </c>
    </row>
    <row r="458" ht="36" customHeight="1" spans="1:5">
      <c r="A458" s="369">
        <v>2060705</v>
      </c>
      <c r="B458" s="263" t="s">
        <v>430</v>
      </c>
      <c r="C458" s="267"/>
      <c r="D458" s="267"/>
      <c r="E458" s="265" t="str">
        <f t="shared" si="7"/>
        <v/>
      </c>
    </row>
    <row r="459" ht="36" customHeight="1" spans="1:5">
      <c r="A459" s="369">
        <v>2060799</v>
      </c>
      <c r="B459" s="263" t="s">
        <v>431</v>
      </c>
      <c r="C459" s="267">
        <v>20</v>
      </c>
      <c r="D459" s="267">
        <v>26</v>
      </c>
      <c r="E459" s="265">
        <f t="shared" si="7"/>
        <v>0.3</v>
      </c>
    </row>
    <row r="460" ht="36" customHeight="1" spans="1:5">
      <c r="A460" s="368">
        <v>20608</v>
      </c>
      <c r="B460" s="261" t="s">
        <v>432</v>
      </c>
      <c r="C460" s="290"/>
      <c r="D460" s="290"/>
      <c r="E460" s="262" t="str">
        <f t="shared" si="7"/>
        <v/>
      </c>
    </row>
    <row r="461" ht="36" customHeight="1" spans="1:5">
      <c r="A461" s="369">
        <v>2060801</v>
      </c>
      <c r="B461" s="263" t="s">
        <v>433</v>
      </c>
      <c r="C461" s="267"/>
      <c r="D461" s="267"/>
      <c r="E461" s="265" t="str">
        <f t="shared" si="7"/>
        <v/>
      </c>
    </row>
    <row r="462" ht="36" customHeight="1" spans="1:5">
      <c r="A462" s="369">
        <v>2060802</v>
      </c>
      <c r="B462" s="263" t="s">
        <v>434</v>
      </c>
      <c r="C462" s="267"/>
      <c r="D462" s="267"/>
      <c r="E462" s="265" t="str">
        <f t="shared" si="7"/>
        <v/>
      </c>
    </row>
    <row r="463" ht="36" customHeight="1" spans="1:5">
      <c r="A463" s="369">
        <v>2060899</v>
      </c>
      <c r="B463" s="263" t="s">
        <v>435</v>
      </c>
      <c r="C463" s="267"/>
      <c r="D463" s="267"/>
      <c r="E463" s="265" t="str">
        <f t="shared" si="7"/>
        <v/>
      </c>
    </row>
    <row r="464" ht="36" customHeight="1" spans="1:5">
      <c r="A464" s="368">
        <v>20609</v>
      </c>
      <c r="B464" s="261" t="s">
        <v>436</v>
      </c>
      <c r="C464" s="290"/>
      <c r="D464" s="290"/>
      <c r="E464" s="262" t="str">
        <f t="shared" si="7"/>
        <v/>
      </c>
    </row>
    <row r="465" ht="36" customHeight="1" spans="1:5">
      <c r="A465" s="369">
        <v>2060901</v>
      </c>
      <c r="B465" s="263" t="s">
        <v>437</v>
      </c>
      <c r="C465" s="267"/>
      <c r="D465" s="267"/>
      <c r="E465" s="265" t="str">
        <f t="shared" si="7"/>
        <v/>
      </c>
    </row>
    <row r="466" ht="36" customHeight="1" spans="1:5">
      <c r="A466" s="369">
        <v>2060902</v>
      </c>
      <c r="B466" s="263" t="s">
        <v>438</v>
      </c>
      <c r="C466" s="267"/>
      <c r="D466" s="267"/>
      <c r="E466" s="265" t="str">
        <f t="shared" si="7"/>
        <v/>
      </c>
    </row>
    <row r="467" ht="36" customHeight="1" spans="1:5">
      <c r="A467" s="369">
        <v>2060999</v>
      </c>
      <c r="B467" s="263" t="s">
        <v>439</v>
      </c>
      <c r="C467" s="267"/>
      <c r="D467" s="267"/>
      <c r="E467" s="265" t="str">
        <f t="shared" si="7"/>
        <v/>
      </c>
    </row>
    <row r="468" ht="36" customHeight="1" spans="1:5">
      <c r="A468" s="368">
        <v>20699</v>
      </c>
      <c r="B468" s="261" t="s">
        <v>440</v>
      </c>
      <c r="C468" s="290">
        <v>605</v>
      </c>
      <c r="D468" s="290">
        <v>72</v>
      </c>
      <c r="E468" s="262">
        <f t="shared" si="7"/>
        <v>-0.881</v>
      </c>
    </row>
    <row r="469" ht="36" customHeight="1" spans="1:5">
      <c r="A469" s="369">
        <v>2069901</v>
      </c>
      <c r="B469" s="263" t="s">
        <v>441</v>
      </c>
      <c r="C469" s="267"/>
      <c r="D469" s="267"/>
      <c r="E469" s="265" t="str">
        <f t="shared" si="7"/>
        <v/>
      </c>
    </row>
    <row r="470" ht="36" customHeight="1" spans="1:5">
      <c r="A470" s="369">
        <v>2069902</v>
      </c>
      <c r="B470" s="263" t="s">
        <v>442</v>
      </c>
      <c r="C470" s="267"/>
      <c r="D470" s="267"/>
      <c r="E470" s="265" t="str">
        <f t="shared" si="7"/>
        <v/>
      </c>
    </row>
    <row r="471" ht="36" customHeight="1" spans="1:5">
      <c r="A471" s="369">
        <v>2069903</v>
      </c>
      <c r="B471" s="263" t="s">
        <v>443</v>
      </c>
      <c r="C471" s="267"/>
      <c r="D471" s="267"/>
      <c r="E471" s="265" t="str">
        <f t="shared" si="7"/>
        <v/>
      </c>
    </row>
    <row r="472" ht="36" customHeight="1" spans="1:5">
      <c r="A472" s="369">
        <v>2069999</v>
      </c>
      <c r="B472" s="263" t="s">
        <v>444</v>
      </c>
      <c r="C472" s="267">
        <v>605</v>
      </c>
      <c r="D472" s="267">
        <v>72</v>
      </c>
      <c r="E472" s="265">
        <f t="shared" si="7"/>
        <v>-0.881</v>
      </c>
    </row>
    <row r="473" ht="36" customHeight="1" spans="1:5">
      <c r="A473" s="368">
        <v>207</v>
      </c>
      <c r="B473" s="261" t="s">
        <v>82</v>
      </c>
      <c r="C473" s="290">
        <v>3611</v>
      </c>
      <c r="D473" s="290">
        <v>2593</v>
      </c>
      <c r="E473" s="262">
        <f t="shared" si="7"/>
        <v>-0.282</v>
      </c>
    </row>
    <row r="474" ht="36" customHeight="1" spans="1:5">
      <c r="A474" s="368">
        <v>20701</v>
      </c>
      <c r="B474" s="261" t="s">
        <v>445</v>
      </c>
      <c r="C474" s="290">
        <v>1443</v>
      </c>
      <c r="D474" s="290">
        <v>889</v>
      </c>
      <c r="E474" s="262">
        <f t="shared" si="7"/>
        <v>-0.384</v>
      </c>
    </row>
    <row r="475" ht="36" customHeight="1" spans="1:5">
      <c r="A475" s="369">
        <v>2070101</v>
      </c>
      <c r="B475" s="263" t="s">
        <v>136</v>
      </c>
      <c r="C475" s="267">
        <v>312</v>
      </c>
      <c r="D475" s="267">
        <v>260</v>
      </c>
      <c r="E475" s="265">
        <f t="shared" si="7"/>
        <v>-0.167</v>
      </c>
    </row>
    <row r="476" ht="36" customHeight="1" spans="1:5">
      <c r="A476" s="369">
        <v>2070102</v>
      </c>
      <c r="B476" s="263" t="s">
        <v>137</v>
      </c>
      <c r="C476" s="267"/>
      <c r="D476" s="267"/>
      <c r="E476" s="265" t="str">
        <f t="shared" si="7"/>
        <v/>
      </c>
    </row>
    <row r="477" ht="36" customHeight="1" spans="1:5">
      <c r="A477" s="369">
        <v>2070103</v>
      </c>
      <c r="B477" s="263" t="s">
        <v>138</v>
      </c>
      <c r="C477" s="267"/>
      <c r="D477" s="267"/>
      <c r="E477" s="265" t="str">
        <f t="shared" si="7"/>
        <v/>
      </c>
    </row>
    <row r="478" ht="36" customHeight="1" spans="1:5">
      <c r="A478" s="369">
        <v>2070104</v>
      </c>
      <c r="B478" s="263" t="s">
        <v>446</v>
      </c>
      <c r="C478" s="267">
        <v>107</v>
      </c>
      <c r="D478" s="267">
        <v>110</v>
      </c>
      <c r="E478" s="265">
        <f t="shared" si="7"/>
        <v>0.028</v>
      </c>
    </row>
    <row r="479" ht="36" customHeight="1" spans="1:5">
      <c r="A479" s="369">
        <v>2070105</v>
      </c>
      <c r="B479" s="263" t="s">
        <v>447</v>
      </c>
      <c r="C479" s="267"/>
      <c r="D479" s="267"/>
      <c r="E479" s="265" t="str">
        <f t="shared" si="7"/>
        <v/>
      </c>
    </row>
    <row r="480" ht="36" customHeight="1" spans="1:5">
      <c r="A480" s="369">
        <v>2070106</v>
      </c>
      <c r="B480" s="263" t="s">
        <v>448</v>
      </c>
      <c r="C480" s="267"/>
      <c r="D480" s="267"/>
      <c r="E480" s="265" t="str">
        <f t="shared" si="7"/>
        <v/>
      </c>
    </row>
    <row r="481" ht="36" customHeight="1" spans="1:5">
      <c r="A481" s="369">
        <v>2070107</v>
      </c>
      <c r="B481" s="263" t="s">
        <v>449</v>
      </c>
      <c r="C481" s="267"/>
      <c r="D481" s="267"/>
      <c r="E481" s="265" t="str">
        <f t="shared" si="7"/>
        <v/>
      </c>
    </row>
    <row r="482" ht="36" customHeight="1" spans="1:5">
      <c r="A482" s="369">
        <v>2070108</v>
      </c>
      <c r="B482" s="263" t="s">
        <v>450</v>
      </c>
      <c r="C482" s="267">
        <v>7</v>
      </c>
      <c r="D482" s="267">
        <v>0</v>
      </c>
      <c r="E482" s="265">
        <f t="shared" si="7"/>
        <v>-1</v>
      </c>
    </row>
    <row r="483" ht="36" customHeight="1" spans="1:5">
      <c r="A483" s="369">
        <v>2070109</v>
      </c>
      <c r="B483" s="263" t="s">
        <v>451</v>
      </c>
      <c r="C483" s="267">
        <v>442</v>
      </c>
      <c r="D483" s="267">
        <v>341</v>
      </c>
      <c r="E483" s="265">
        <f t="shared" si="7"/>
        <v>-0.229</v>
      </c>
    </row>
    <row r="484" ht="36" customHeight="1" spans="1:5">
      <c r="A484" s="369">
        <v>2070110</v>
      </c>
      <c r="B484" s="263" t="s">
        <v>452</v>
      </c>
      <c r="C484" s="267"/>
      <c r="D484" s="267"/>
      <c r="E484" s="265" t="str">
        <f t="shared" si="7"/>
        <v/>
      </c>
    </row>
    <row r="485" ht="36" customHeight="1" spans="1:5">
      <c r="A485" s="369">
        <v>2070111</v>
      </c>
      <c r="B485" s="263" t="s">
        <v>453</v>
      </c>
      <c r="C485" s="267">
        <v>27</v>
      </c>
      <c r="D485" s="267">
        <v>17</v>
      </c>
      <c r="E485" s="265">
        <f t="shared" si="7"/>
        <v>-0.37</v>
      </c>
    </row>
    <row r="486" ht="36" customHeight="1" spans="1:5">
      <c r="A486" s="369">
        <v>2070112</v>
      </c>
      <c r="B486" s="263" t="s">
        <v>454</v>
      </c>
      <c r="C486" s="267">
        <v>5</v>
      </c>
      <c r="D486" s="267">
        <v>0</v>
      </c>
      <c r="E486" s="265">
        <f t="shared" si="7"/>
        <v>-1</v>
      </c>
    </row>
    <row r="487" ht="36" customHeight="1" spans="1:5">
      <c r="A487" s="369">
        <v>2070113</v>
      </c>
      <c r="B487" s="263" t="s">
        <v>455</v>
      </c>
      <c r="C487" s="267">
        <v>77</v>
      </c>
      <c r="D487" s="267">
        <v>0</v>
      </c>
      <c r="E487" s="265">
        <f t="shared" si="7"/>
        <v>-1</v>
      </c>
    </row>
    <row r="488" ht="36" customHeight="1" spans="1:5">
      <c r="A488" s="369">
        <v>2070114</v>
      </c>
      <c r="B488" s="263" t="s">
        <v>456</v>
      </c>
      <c r="C488" s="267"/>
      <c r="D488" s="267"/>
      <c r="E488" s="265" t="str">
        <f t="shared" si="7"/>
        <v/>
      </c>
    </row>
    <row r="489" ht="36" customHeight="1" spans="1:5">
      <c r="A489" s="369">
        <v>2070199</v>
      </c>
      <c r="B489" s="263" t="s">
        <v>457</v>
      </c>
      <c r="C489" s="267">
        <v>466</v>
      </c>
      <c r="D489" s="267">
        <v>161</v>
      </c>
      <c r="E489" s="265">
        <f t="shared" si="7"/>
        <v>-0.655</v>
      </c>
    </row>
    <row r="490" ht="36" customHeight="1" spans="1:5">
      <c r="A490" s="368">
        <v>20702</v>
      </c>
      <c r="B490" s="261" t="s">
        <v>458</v>
      </c>
      <c r="C490" s="290">
        <v>1124</v>
      </c>
      <c r="D490" s="290">
        <v>895</v>
      </c>
      <c r="E490" s="262">
        <f t="shared" si="7"/>
        <v>-0.204</v>
      </c>
    </row>
    <row r="491" ht="36" customHeight="1" spans="1:5">
      <c r="A491" s="369">
        <v>2070201</v>
      </c>
      <c r="B491" s="263" t="s">
        <v>136</v>
      </c>
      <c r="C491" s="267">
        <v>339</v>
      </c>
      <c r="D491" s="267">
        <v>315</v>
      </c>
      <c r="E491" s="265">
        <f t="shared" si="7"/>
        <v>-0.071</v>
      </c>
    </row>
    <row r="492" ht="36" customHeight="1" spans="1:5">
      <c r="A492" s="369">
        <v>2070202</v>
      </c>
      <c r="B492" s="263" t="s">
        <v>137</v>
      </c>
      <c r="C492" s="267"/>
      <c r="D492" s="267"/>
      <c r="E492" s="265" t="str">
        <f t="shared" si="7"/>
        <v/>
      </c>
    </row>
    <row r="493" ht="36" customHeight="1" spans="1:5">
      <c r="A493" s="369">
        <v>2070203</v>
      </c>
      <c r="B493" s="263" t="s">
        <v>138</v>
      </c>
      <c r="C493" s="267"/>
      <c r="D493" s="267"/>
      <c r="E493" s="265" t="str">
        <f t="shared" si="7"/>
        <v/>
      </c>
    </row>
    <row r="494" ht="36" customHeight="1" spans="1:5">
      <c r="A494" s="369">
        <v>2070204</v>
      </c>
      <c r="B494" s="263" t="s">
        <v>459</v>
      </c>
      <c r="C494" s="267">
        <v>214</v>
      </c>
      <c r="D494" s="267">
        <v>25</v>
      </c>
      <c r="E494" s="265">
        <f t="shared" si="7"/>
        <v>-0.883</v>
      </c>
    </row>
    <row r="495" ht="36" customHeight="1" spans="1:5">
      <c r="A495" s="369">
        <v>2070205</v>
      </c>
      <c r="B495" s="263" t="s">
        <v>460</v>
      </c>
      <c r="C495" s="267">
        <v>485</v>
      </c>
      <c r="D495" s="267">
        <v>456</v>
      </c>
      <c r="E495" s="265">
        <f t="shared" si="7"/>
        <v>-0.06</v>
      </c>
    </row>
    <row r="496" ht="36" customHeight="1" spans="1:5">
      <c r="A496" s="369">
        <v>2070206</v>
      </c>
      <c r="B496" s="263" t="s">
        <v>461</v>
      </c>
      <c r="C496" s="267"/>
      <c r="D496" s="267"/>
      <c r="E496" s="265" t="str">
        <f t="shared" si="7"/>
        <v/>
      </c>
    </row>
    <row r="497" ht="36" customHeight="1" spans="1:5">
      <c r="A497" s="369">
        <v>2070299</v>
      </c>
      <c r="B497" s="263" t="s">
        <v>462</v>
      </c>
      <c r="C497" s="267">
        <v>86</v>
      </c>
      <c r="D497" s="267">
        <v>99</v>
      </c>
      <c r="E497" s="265">
        <f t="shared" si="7"/>
        <v>0.151</v>
      </c>
    </row>
    <row r="498" ht="36" customHeight="1" spans="1:5">
      <c r="A498" s="368">
        <v>20703</v>
      </c>
      <c r="B498" s="261" t="s">
        <v>463</v>
      </c>
      <c r="C498" s="290">
        <v>275</v>
      </c>
      <c r="D498" s="290">
        <v>276</v>
      </c>
      <c r="E498" s="262">
        <f t="shared" si="7"/>
        <v>0.004</v>
      </c>
    </row>
    <row r="499" ht="36" customHeight="1" spans="1:5">
      <c r="A499" s="369">
        <v>2070301</v>
      </c>
      <c r="B499" s="263" t="s">
        <v>136</v>
      </c>
      <c r="C499" s="267"/>
      <c r="D499" s="267"/>
      <c r="E499" s="265" t="str">
        <f t="shared" si="7"/>
        <v/>
      </c>
    </row>
    <row r="500" ht="36" customHeight="1" spans="1:5">
      <c r="A500" s="369">
        <v>2070302</v>
      </c>
      <c r="B500" s="263" t="s">
        <v>137</v>
      </c>
      <c r="C500" s="267"/>
      <c r="D500" s="267"/>
      <c r="E500" s="265" t="str">
        <f t="shared" si="7"/>
        <v/>
      </c>
    </row>
    <row r="501" ht="36" customHeight="1" spans="1:5">
      <c r="A501" s="369">
        <v>2070303</v>
      </c>
      <c r="B501" s="263" t="s">
        <v>138</v>
      </c>
      <c r="C501" s="267"/>
      <c r="D501" s="267"/>
      <c r="E501" s="265" t="str">
        <f t="shared" si="7"/>
        <v/>
      </c>
    </row>
    <row r="502" ht="36" customHeight="1" spans="1:5">
      <c r="A502" s="369">
        <v>2070304</v>
      </c>
      <c r="B502" s="263" t="s">
        <v>464</v>
      </c>
      <c r="C502" s="267"/>
      <c r="D502" s="267"/>
      <c r="E502" s="265" t="str">
        <f t="shared" si="7"/>
        <v/>
      </c>
    </row>
    <row r="503" ht="36" customHeight="1" spans="1:5">
      <c r="A503" s="369">
        <v>2070305</v>
      </c>
      <c r="B503" s="263" t="s">
        <v>465</v>
      </c>
      <c r="C503" s="267"/>
      <c r="D503" s="267"/>
      <c r="E503" s="265" t="str">
        <f t="shared" si="7"/>
        <v/>
      </c>
    </row>
    <row r="504" ht="36" customHeight="1" spans="1:5">
      <c r="A504" s="369">
        <v>2070306</v>
      </c>
      <c r="B504" s="263" t="s">
        <v>466</v>
      </c>
      <c r="C504" s="267"/>
      <c r="D504" s="267"/>
      <c r="E504" s="265" t="str">
        <f t="shared" si="7"/>
        <v/>
      </c>
    </row>
    <row r="505" ht="36" customHeight="1" spans="1:5">
      <c r="A505" s="369">
        <v>2070307</v>
      </c>
      <c r="B505" s="263" t="s">
        <v>467</v>
      </c>
      <c r="C505" s="267"/>
      <c r="D505" s="267"/>
      <c r="E505" s="265" t="str">
        <f t="shared" si="7"/>
        <v/>
      </c>
    </row>
    <row r="506" ht="36" customHeight="1" spans="1:5">
      <c r="A506" s="369">
        <v>2070308</v>
      </c>
      <c r="B506" s="263" t="s">
        <v>468</v>
      </c>
      <c r="C506" s="267"/>
      <c r="D506" s="267"/>
      <c r="E506" s="265" t="str">
        <f t="shared" si="7"/>
        <v/>
      </c>
    </row>
    <row r="507" ht="36" customHeight="1" spans="1:5">
      <c r="A507" s="369">
        <v>2070309</v>
      </c>
      <c r="B507" s="263" t="s">
        <v>469</v>
      </c>
      <c r="C507" s="267"/>
      <c r="D507" s="267"/>
      <c r="E507" s="265" t="str">
        <f t="shared" si="7"/>
        <v/>
      </c>
    </row>
    <row r="508" ht="36" customHeight="1" spans="1:5">
      <c r="A508" s="369">
        <v>2070399</v>
      </c>
      <c r="B508" s="263" t="s">
        <v>470</v>
      </c>
      <c r="C508" s="267">
        <v>275</v>
      </c>
      <c r="D508" s="267">
        <v>276</v>
      </c>
      <c r="E508" s="265">
        <f t="shared" si="7"/>
        <v>0.004</v>
      </c>
    </row>
    <row r="509" ht="36" customHeight="1" spans="1:5">
      <c r="A509" s="368">
        <v>20706</v>
      </c>
      <c r="B509" s="261" t="s">
        <v>471</v>
      </c>
      <c r="C509" s="290">
        <v>6</v>
      </c>
      <c r="D509" s="290">
        <v>6</v>
      </c>
      <c r="E509" s="262">
        <f t="shared" si="7"/>
        <v>0</v>
      </c>
    </row>
    <row r="510" ht="36" customHeight="1" spans="1:5">
      <c r="A510" s="369">
        <v>2070601</v>
      </c>
      <c r="B510" s="263" t="s">
        <v>136</v>
      </c>
      <c r="C510" s="267"/>
      <c r="D510" s="267"/>
      <c r="E510" s="265" t="str">
        <f t="shared" si="7"/>
        <v/>
      </c>
    </row>
    <row r="511" ht="36" customHeight="1" spans="1:5">
      <c r="A511" s="369">
        <v>2070602</v>
      </c>
      <c r="B511" s="263" t="s">
        <v>137</v>
      </c>
      <c r="C511" s="267"/>
      <c r="D511" s="267"/>
      <c r="E511" s="265" t="str">
        <f t="shared" si="7"/>
        <v/>
      </c>
    </row>
    <row r="512" ht="36" customHeight="1" spans="1:5">
      <c r="A512" s="369">
        <v>2070603</v>
      </c>
      <c r="B512" s="263" t="s">
        <v>138</v>
      </c>
      <c r="C512" s="267"/>
      <c r="D512" s="267"/>
      <c r="E512" s="265" t="str">
        <f t="shared" si="7"/>
        <v/>
      </c>
    </row>
    <row r="513" ht="36" customHeight="1" spans="1:5">
      <c r="A513" s="369">
        <v>2070604</v>
      </c>
      <c r="B513" s="263" t="s">
        <v>472</v>
      </c>
      <c r="C513" s="267"/>
      <c r="D513" s="267"/>
      <c r="E513" s="265" t="str">
        <f t="shared" si="7"/>
        <v/>
      </c>
    </row>
    <row r="514" ht="36" customHeight="1" spans="1:5">
      <c r="A514" s="369">
        <v>2070605</v>
      </c>
      <c r="B514" s="263" t="s">
        <v>473</v>
      </c>
      <c r="C514" s="267"/>
      <c r="D514" s="267"/>
      <c r="E514" s="265" t="str">
        <f t="shared" si="7"/>
        <v/>
      </c>
    </row>
    <row r="515" ht="36" customHeight="1" spans="1:5">
      <c r="A515" s="369">
        <v>2070606</v>
      </c>
      <c r="B515" s="263" t="s">
        <v>474</v>
      </c>
      <c r="C515" s="267"/>
      <c r="D515" s="267"/>
      <c r="E515" s="265" t="str">
        <f t="shared" si="7"/>
        <v/>
      </c>
    </row>
    <row r="516" ht="36" customHeight="1" spans="1:5">
      <c r="A516" s="369">
        <v>2070607</v>
      </c>
      <c r="B516" s="263" t="s">
        <v>475</v>
      </c>
      <c r="C516" s="267">
        <v>6</v>
      </c>
      <c r="D516" s="267">
        <v>6</v>
      </c>
      <c r="E516" s="265">
        <f t="shared" si="7"/>
        <v>0</v>
      </c>
    </row>
    <row r="517" ht="36" customHeight="1" spans="1:5">
      <c r="A517" s="369">
        <v>2070699</v>
      </c>
      <c r="B517" s="263" t="s">
        <v>476</v>
      </c>
      <c r="C517" s="267"/>
      <c r="D517" s="267"/>
      <c r="E517" s="265" t="str">
        <f t="shared" ref="E517:E580" si="8">IF(C517&lt;&gt;0,D517/C517-1,"")</f>
        <v/>
      </c>
    </row>
    <row r="518" ht="36" customHeight="1" spans="1:5">
      <c r="A518" s="368">
        <v>20708</v>
      </c>
      <c r="B518" s="261" t="s">
        <v>477</v>
      </c>
      <c r="C518" s="290">
        <v>763</v>
      </c>
      <c r="D518" s="290">
        <v>462</v>
      </c>
      <c r="E518" s="262">
        <f t="shared" si="8"/>
        <v>-0.394</v>
      </c>
    </row>
    <row r="519" ht="36" customHeight="1" spans="1:5">
      <c r="A519" s="369">
        <v>2070801</v>
      </c>
      <c r="B519" s="263" t="s">
        <v>136</v>
      </c>
      <c r="C519" s="267"/>
      <c r="D519" s="267"/>
      <c r="E519" s="265" t="str">
        <f t="shared" si="8"/>
        <v/>
      </c>
    </row>
    <row r="520" ht="36" customHeight="1" spans="1:5">
      <c r="A520" s="369">
        <v>2070802</v>
      </c>
      <c r="B520" s="263" t="s">
        <v>137</v>
      </c>
      <c r="C520" s="267"/>
      <c r="D520" s="267"/>
      <c r="E520" s="265" t="str">
        <f t="shared" si="8"/>
        <v/>
      </c>
    </row>
    <row r="521" ht="36" customHeight="1" spans="1:5">
      <c r="A521" s="369">
        <v>2070803</v>
      </c>
      <c r="B521" s="263" t="s">
        <v>138</v>
      </c>
      <c r="C521" s="267"/>
      <c r="D521" s="267"/>
      <c r="E521" s="265" t="str">
        <f t="shared" si="8"/>
        <v/>
      </c>
    </row>
    <row r="522" ht="36" customHeight="1" spans="1:5">
      <c r="A522" s="369">
        <v>2070804</v>
      </c>
      <c r="B522" s="263" t="s">
        <v>478</v>
      </c>
      <c r="C522" s="267"/>
      <c r="D522" s="267"/>
      <c r="E522" s="265" t="str">
        <f t="shared" si="8"/>
        <v/>
      </c>
    </row>
    <row r="523" ht="36" customHeight="1" spans="1:5">
      <c r="A523" s="369">
        <v>2070805</v>
      </c>
      <c r="B523" s="263" t="s">
        <v>479</v>
      </c>
      <c r="C523" s="267"/>
      <c r="D523" s="267"/>
      <c r="E523" s="265" t="str">
        <f t="shared" si="8"/>
        <v/>
      </c>
    </row>
    <row r="524" ht="36" customHeight="1" spans="1:5">
      <c r="A524" s="369">
        <v>2070806</v>
      </c>
      <c r="B524" s="263" t="s">
        <v>480</v>
      </c>
      <c r="C524" s="267"/>
      <c r="D524" s="267"/>
      <c r="E524" s="265" t="str">
        <f t="shared" si="8"/>
        <v/>
      </c>
    </row>
    <row r="525" ht="36" customHeight="1" spans="1:5">
      <c r="A525" s="379">
        <v>2070807</v>
      </c>
      <c r="B525" s="263" t="s">
        <v>481</v>
      </c>
      <c r="C525" s="267"/>
      <c r="D525" s="267"/>
      <c r="E525" s="265" t="str">
        <f t="shared" si="8"/>
        <v/>
      </c>
    </row>
    <row r="526" ht="36" customHeight="1" spans="1:5">
      <c r="A526" s="379">
        <v>2070808</v>
      </c>
      <c r="B526" s="263" t="s">
        <v>482</v>
      </c>
      <c r="C526" s="267">
        <v>456</v>
      </c>
      <c r="D526" s="267">
        <v>461</v>
      </c>
      <c r="E526" s="265">
        <f t="shared" si="8"/>
        <v>0.011</v>
      </c>
    </row>
    <row r="527" ht="36" customHeight="1" spans="1:5">
      <c r="A527" s="369">
        <v>2070899</v>
      </c>
      <c r="B527" s="263" t="s">
        <v>483</v>
      </c>
      <c r="C527" s="267">
        <v>307</v>
      </c>
      <c r="D527" s="267">
        <v>1</v>
      </c>
      <c r="E527" s="265">
        <f t="shared" si="8"/>
        <v>-0.997</v>
      </c>
    </row>
    <row r="528" ht="36" customHeight="1" spans="1:5">
      <c r="A528" s="368">
        <v>20799</v>
      </c>
      <c r="B528" s="261" t="s">
        <v>484</v>
      </c>
      <c r="C528" s="290">
        <v>0</v>
      </c>
      <c r="D528" s="290">
        <v>65</v>
      </c>
      <c r="E528" s="262">
        <v>1</v>
      </c>
    </row>
    <row r="529" ht="36" customHeight="1" spans="1:5">
      <c r="A529" s="369">
        <v>2079902</v>
      </c>
      <c r="B529" s="263" t="s">
        <v>485</v>
      </c>
      <c r="C529" s="267"/>
      <c r="D529" s="267"/>
      <c r="E529" s="265" t="str">
        <f t="shared" si="8"/>
        <v/>
      </c>
    </row>
    <row r="530" ht="36" customHeight="1" spans="1:5">
      <c r="A530" s="369">
        <v>2079903</v>
      </c>
      <c r="B530" s="263" t="s">
        <v>486</v>
      </c>
      <c r="C530" s="267">
        <v>0</v>
      </c>
      <c r="D530" s="267">
        <v>65</v>
      </c>
      <c r="E530" s="265">
        <v>1</v>
      </c>
    </row>
    <row r="531" ht="36" customHeight="1" spans="1:5">
      <c r="A531" s="369">
        <v>2079999</v>
      </c>
      <c r="B531" s="263" t="s">
        <v>487</v>
      </c>
      <c r="C531" s="267"/>
      <c r="D531" s="267"/>
      <c r="E531" s="265" t="str">
        <f t="shared" si="8"/>
        <v/>
      </c>
    </row>
    <row r="532" ht="36" customHeight="1" spans="1:5">
      <c r="A532" s="368">
        <v>208</v>
      </c>
      <c r="B532" s="261" t="s">
        <v>84</v>
      </c>
      <c r="C532" s="290">
        <v>34150</v>
      </c>
      <c r="D532" s="290">
        <v>26719</v>
      </c>
      <c r="E532" s="262">
        <f t="shared" si="8"/>
        <v>-0.218</v>
      </c>
    </row>
    <row r="533" ht="36" customHeight="1" spans="1:5">
      <c r="A533" s="368">
        <v>20801</v>
      </c>
      <c r="B533" s="261" t="s">
        <v>488</v>
      </c>
      <c r="C533" s="290">
        <v>931</v>
      </c>
      <c r="D533" s="290">
        <v>848</v>
      </c>
      <c r="E533" s="262">
        <f t="shared" si="8"/>
        <v>-0.089</v>
      </c>
    </row>
    <row r="534" ht="36" customHeight="1" spans="1:5">
      <c r="A534" s="369">
        <v>2080101</v>
      </c>
      <c r="B534" s="263" t="s">
        <v>136</v>
      </c>
      <c r="C534" s="267">
        <v>231</v>
      </c>
      <c r="D534" s="267">
        <v>191</v>
      </c>
      <c r="E534" s="265">
        <f t="shared" si="8"/>
        <v>-0.173</v>
      </c>
    </row>
    <row r="535" ht="36" customHeight="1" spans="1:5">
      <c r="A535" s="369">
        <v>2080102</v>
      </c>
      <c r="B535" s="263" t="s">
        <v>137</v>
      </c>
      <c r="C535" s="267">
        <v>10</v>
      </c>
      <c r="D535" s="267">
        <v>0</v>
      </c>
      <c r="E535" s="265">
        <f t="shared" si="8"/>
        <v>-1</v>
      </c>
    </row>
    <row r="536" ht="36" customHeight="1" spans="1:5">
      <c r="A536" s="369">
        <v>2080103</v>
      </c>
      <c r="B536" s="263" t="s">
        <v>138</v>
      </c>
      <c r="C536" s="267"/>
      <c r="D536" s="267"/>
      <c r="E536" s="265"/>
    </row>
    <row r="537" ht="36" customHeight="1" spans="1:5">
      <c r="A537" s="369">
        <v>2080104</v>
      </c>
      <c r="B537" s="263" t="s">
        <v>489</v>
      </c>
      <c r="C537" s="267">
        <v>29</v>
      </c>
      <c r="D537" s="267">
        <v>25</v>
      </c>
      <c r="E537" s="265">
        <f t="shared" si="8"/>
        <v>-0.138</v>
      </c>
    </row>
    <row r="538" ht="36" customHeight="1" spans="1:5">
      <c r="A538" s="369">
        <v>2080105</v>
      </c>
      <c r="B538" s="263" t="s">
        <v>490</v>
      </c>
      <c r="C538" s="267">
        <v>4</v>
      </c>
      <c r="D538" s="267">
        <v>0</v>
      </c>
      <c r="E538" s="265">
        <f t="shared" si="8"/>
        <v>-1</v>
      </c>
    </row>
    <row r="539" ht="36" customHeight="1" spans="1:5">
      <c r="A539" s="369">
        <v>2080106</v>
      </c>
      <c r="B539" s="263" t="s">
        <v>491</v>
      </c>
      <c r="C539" s="267"/>
      <c r="D539" s="267"/>
      <c r="E539" s="265" t="str">
        <f t="shared" si="8"/>
        <v/>
      </c>
    </row>
    <row r="540" ht="36" customHeight="1" spans="1:5">
      <c r="A540" s="369">
        <v>2080107</v>
      </c>
      <c r="B540" s="263" t="s">
        <v>492</v>
      </c>
      <c r="C540" s="267"/>
      <c r="D540" s="267"/>
      <c r="E540" s="265" t="str">
        <f t="shared" si="8"/>
        <v/>
      </c>
    </row>
    <row r="541" ht="36" customHeight="1" spans="1:5">
      <c r="A541" s="369">
        <v>2080108</v>
      </c>
      <c r="B541" s="263" t="s">
        <v>177</v>
      </c>
      <c r="C541" s="267"/>
      <c r="D541" s="267"/>
      <c r="E541" s="265" t="str">
        <f t="shared" si="8"/>
        <v/>
      </c>
    </row>
    <row r="542" ht="36" customHeight="1" spans="1:5">
      <c r="A542" s="369">
        <v>2080109</v>
      </c>
      <c r="B542" s="263" t="s">
        <v>493</v>
      </c>
      <c r="C542" s="267">
        <v>509</v>
      </c>
      <c r="D542" s="267">
        <v>471</v>
      </c>
      <c r="E542" s="265">
        <f t="shared" si="8"/>
        <v>-0.075</v>
      </c>
    </row>
    <row r="543" ht="36" customHeight="1" spans="1:5">
      <c r="A543" s="369">
        <v>2080110</v>
      </c>
      <c r="B543" s="263" t="s">
        <v>494</v>
      </c>
      <c r="C543" s="267"/>
      <c r="D543" s="267"/>
      <c r="E543" s="265" t="str">
        <f t="shared" si="8"/>
        <v/>
      </c>
    </row>
    <row r="544" ht="36" customHeight="1" spans="1:5">
      <c r="A544" s="369">
        <v>2080111</v>
      </c>
      <c r="B544" s="263" t="s">
        <v>495</v>
      </c>
      <c r="C544" s="267"/>
      <c r="D544" s="267"/>
      <c r="E544" s="265" t="str">
        <f t="shared" si="8"/>
        <v/>
      </c>
    </row>
    <row r="545" ht="36" customHeight="1" spans="1:5">
      <c r="A545" s="369">
        <v>2080112</v>
      </c>
      <c r="B545" s="263" t="s">
        <v>496</v>
      </c>
      <c r="C545" s="267"/>
      <c r="D545" s="267"/>
      <c r="E545" s="265" t="str">
        <f t="shared" si="8"/>
        <v/>
      </c>
    </row>
    <row r="546" ht="36" customHeight="1" spans="1:5">
      <c r="A546" s="371">
        <v>2080113</v>
      </c>
      <c r="B546" s="377" t="s">
        <v>201</v>
      </c>
      <c r="C546" s="267"/>
      <c r="D546" s="267"/>
      <c r="E546" s="265" t="str">
        <f t="shared" si="8"/>
        <v/>
      </c>
    </row>
    <row r="547" ht="36" customHeight="1" spans="1:5">
      <c r="A547" s="371">
        <v>2080114</v>
      </c>
      <c r="B547" s="377" t="s">
        <v>202</v>
      </c>
      <c r="C547" s="267"/>
      <c r="D547" s="267"/>
      <c r="E547" s="265" t="str">
        <f t="shared" si="8"/>
        <v/>
      </c>
    </row>
    <row r="548" ht="36" customHeight="1" spans="1:5">
      <c r="A548" s="371">
        <v>2080115</v>
      </c>
      <c r="B548" s="377" t="s">
        <v>203</v>
      </c>
      <c r="C548" s="267"/>
      <c r="D548" s="267"/>
      <c r="E548" s="265" t="str">
        <f t="shared" si="8"/>
        <v/>
      </c>
    </row>
    <row r="549" ht="36" customHeight="1" spans="1:5">
      <c r="A549" s="371">
        <v>2080116</v>
      </c>
      <c r="B549" s="377" t="s">
        <v>204</v>
      </c>
      <c r="C549" s="267"/>
      <c r="D549" s="267"/>
      <c r="E549" s="265" t="str">
        <f t="shared" si="8"/>
        <v/>
      </c>
    </row>
    <row r="550" ht="36" customHeight="1" spans="1:5">
      <c r="A550" s="371">
        <v>2080150</v>
      </c>
      <c r="B550" s="377" t="s">
        <v>145</v>
      </c>
      <c r="C550" s="267">
        <v>100</v>
      </c>
      <c r="D550" s="267">
        <v>80</v>
      </c>
      <c r="E550" s="265">
        <f t="shared" si="8"/>
        <v>-0.2</v>
      </c>
    </row>
    <row r="551" ht="36" customHeight="1" spans="1:5">
      <c r="A551" s="369">
        <v>2080199</v>
      </c>
      <c r="B551" s="263" t="s">
        <v>497</v>
      </c>
      <c r="C551" s="267">
        <v>48</v>
      </c>
      <c r="D551" s="267">
        <v>81</v>
      </c>
      <c r="E551" s="265">
        <f t="shared" si="8"/>
        <v>0.688</v>
      </c>
    </row>
    <row r="552" ht="36" customHeight="1" spans="1:5">
      <c r="A552" s="368">
        <v>20802</v>
      </c>
      <c r="B552" s="261" t="s">
        <v>498</v>
      </c>
      <c r="C552" s="290">
        <v>326</v>
      </c>
      <c r="D552" s="290">
        <v>361</v>
      </c>
      <c r="E552" s="262">
        <f t="shared" si="8"/>
        <v>0.107</v>
      </c>
    </row>
    <row r="553" ht="36" customHeight="1" spans="1:5">
      <c r="A553" s="369">
        <v>2080201</v>
      </c>
      <c r="B553" s="263" t="s">
        <v>136</v>
      </c>
      <c r="C553" s="267">
        <v>166</v>
      </c>
      <c r="D553" s="267">
        <v>141</v>
      </c>
      <c r="E553" s="265">
        <f t="shared" si="8"/>
        <v>-0.151</v>
      </c>
    </row>
    <row r="554" ht="36" customHeight="1" spans="1:5">
      <c r="A554" s="369">
        <v>2080202</v>
      </c>
      <c r="B554" s="263" t="s">
        <v>137</v>
      </c>
      <c r="C554" s="267"/>
      <c r="D554" s="267"/>
      <c r="E554" s="265" t="str">
        <f t="shared" si="8"/>
        <v/>
      </c>
    </row>
    <row r="555" ht="36" customHeight="1" spans="1:5">
      <c r="A555" s="369">
        <v>2080203</v>
      </c>
      <c r="B555" s="263" t="s">
        <v>138</v>
      </c>
      <c r="C555" s="267"/>
      <c r="D555" s="267"/>
      <c r="E555" s="265" t="str">
        <f t="shared" si="8"/>
        <v/>
      </c>
    </row>
    <row r="556" ht="36" customHeight="1" spans="1:5">
      <c r="A556" s="369">
        <v>2080206</v>
      </c>
      <c r="B556" s="263" t="s">
        <v>499</v>
      </c>
      <c r="C556" s="267"/>
      <c r="D556" s="267"/>
      <c r="E556" s="265" t="str">
        <f t="shared" si="8"/>
        <v/>
      </c>
    </row>
    <row r="557" ht="36" customHeight="1" spans="1:5">
      <c r="A557" s="369">
        <v>2080207</v>
      </c>
      <c r="B557" s="263" t="s">
        <v>500</v>
      </c>
      <c r="C557" s="267"/>
      <c r="D557" s="267"/>
      <c r="E557" s="265" t="str">
        <f t="shared" si="8"/>
        <v/>
      </c>
    </row>
    <row r="558" ht="36" customHeight="1" spans="1:5">
      <c r="A558" s="369">
        <v>2080208</v>
      </c>
      <c r="B558" s="263" t="s">
        <v>501</v>
      </c>
      <c r="C558" s="267"/>
      <c r="D558" s="267"/>
      <c r="E558" s="265" t="str">
        <f t="shared" si="8"/>
        <v/>
      </c>
    </row>
    <row r="559" ht="36" customHeight="1" spans="1:5">
      <c r="A559" s="369">
        <v>2080299</v>
      </c>
      <c r="B559" s="263" t="s">
        <v>502</v>
      </c>
      <c r="C559" s="267">
        <v>160</v>
      </c>
      <c r="D559" s="267">
        <v>218</v>
      </c>
      <c r="E559" s="265">
        <f t="shared" si="8"/>
        <v>0.363</v>
      </c>
    </row>
    <row r="560" ht="36" customHeight="1" spans="1:5">
      <c r="A560" s="368">
        <v>20804</v>
      </c>
      <c r="B560" s="261" t="s">
        <v>503</v>
      </c>
      <c r="C560" s="290"/>
      <c r="D560" s="290"/>
      <c r="E560" s="262" t="str">
        <f t="shared" si="8"/>
        <v/>
      </c>
    </row>
    <row r="561" ht="36" customHeight="1" spans="1:5">
      <c r="A561" s="369">
        <v>2080402</v>
      </c>
      <c r="B561" s="263" t="s">
        <v>504</v>
      </c>
      <c r="C561" s="267"/>
      <c r="D561" s="267"/>
      <c r="E561" s="265" t="str">
        <f t="shared" si="8"/>
        <v/>
      </c>
    </row>
    <row r="562" ht="36" customHeight="1" spans="1:5">
      <c r="A562" s="368">
        <v>20805</v>
      </c>
      <c r="B562" s="261" t="s">
        <v>505</v>
      </c>
      <c r="C562" s="290">
        <v>18841</v>
      </c>
      <c r="D562" s="290">
        <v>19955</v>
      </c>
      <c r="E562" s="262">
        <f t="shared" si="8"/>
        <v>0.059</v>
      </c>
    </row>
    <row r="563" ht="36" customHeight="1" spans="1:5">
      <c r="A563" s="369">
        <v>2080501</v>
      </c>
      <c r="B563" s="263" t="s">
        <v>506</v>
      </c>
      <c r="C563" s="267">
        <v>1606</v>
      </c>
      <c r="D563" s="267">
        <v>1126</v>
      </c>
      <c r="E563" s="265">
        <f t="shared" si="8"/>
        <v>-0.299</v>
      </c>
    </row>
    <row r="564" ht="36" customHeight="1" spans="1:5">
      <c r="A564" s="369">
        <v>2080502</v>
      </c>
      <c r="B564" s="263" t="s">
        <v>507</v>
      </c>
      <c r="C564" s="267">
        <v>3631</v>
      </c>
      <c r="D564" s="267">
        <v>2514</v>
      </c>
      <c r="E564" s="265">
        <f t="shared" si="8"/>
        <v>-0.308</v>
      </c>
    </row>
    <row r="565" ht="36" customHeight="1" spans="1:5">
      <c r="A565" s="369">
        <v>2080503</v>
      </c>
      <c r="B565" s="263" t="s">
        <v>508</v>
      </c>
      <c r="C565" s="267">
        <v>50</v>
      </c>
      <c r="D565" s="267">
        <v>0</v>
      </c>
      <c r="E565" s="265">
        <f t="shared" si="8"/>
        <v>-1</v>
      </c>
    </row>
    <row r="566" ht="36" customHeight="1" spans="1:5">
      <c r="A566" s="369">
        <v>2080505</v>
      </c>
      <c r="B566" s="263" t="s">
        <v>509</v>
      </c>
      <c r="C566" s="267">
        <v>6540</v>
      </c>
      <c r="D566" s="267">
        <v>7602</v>
      </c>
      <c r="E566" s="265">
        <f t="shared" si="8"/>
        <v>0.162</v>
      </c>
    </row>
    <row r="567" ht="36" customHeight="1" spans="1:5">
      <c r="A567" s="369">
        <v>2080506</v>
      </c>
      <c r="B567" s="263" t="s">
        <v>510</v>
      </c>
      <c r="C567" s="267">
        <v>2580</v>
      </c>
      <c r="D567" s="267">
        <v>2317</v>
      </c>
      <c r="E567" s="265">
        <f t="shared" si="8"/>
        <v>-0.102</v>
      </c>
    </row>
    <row r="568" ht="36" customHeight="1" spans="1:5">
      <c r="A568" s="369">
        <v>2080507</v>
      </c>
      <c r="B568" s="263" t="s">
        <v>511</v>
      </c>
      <c r="C568" s="267">
        <v>4224</v>
      </c>
      <c r="D568" s="267">
        <v>4400</v>
      </c>
      <c r="E568" s="265">
        <f t="shared" si="8"/>
        <v>0.042</v>
      </c>
    </row>
    <row r="569" ht="36" customHeight="1" spans="1:5">
      <c r="A569" s="371">
        <v>2080508</v>
      </c>
      <c r="B569" s="377" t="s">
        <v>512</v>
      </c>
      <c r="C569" s="267"/>
      <c r="D569" s="267"/>
      <c r="E569" s="265" t="str">
        <f t="shared" si="8"/>
        <v/>
      </c>
    </row>
    <row r="570" ht="36" customHeight="1" spans="1:5">
      <c r="A570" s="369">
        <v>2080599</v>
      </c>
      <c r="B570" s="263" t="s">
        <v>513</v>
      </c>
      <c r="C570" s="267">
        <v>210</v>
      </c>
      <c r="D570" s="267">
        <v>1996</v>
      </c>
      <c r="E570" s="265">
        <f t="shared" si="8"/>
        <v>8.505</v>
      </c>
    </row>
    <row r="571" ht="36" customHeight="1" spans="1:5">
      <c r="A571" s="368">
        <v>20806</v>
      </c>
      <c r="B571" s="261" t="s">
        <v>514</v>
      </c>
      <c r="C571" s="290">
        <v>11</v>
      </c>
      <c r="D571" s="290">
        <v>14</v>
      </c>
      <c r="E571" s="262">
        <f t="shared" si="8"/>
        <v>0.273</v>
      </c>
    </row>
    <row r="572" ht="36" customHeight="1" spans="1:5">
      <c r="A572" s="369">
        <v>2080601</v>
      </c>
      <c r="B572" s="263" t="s">
        <v>515</v>
      </c>
      <c r="C572" s="267">
        <v>11</v>
      </c>
      <c r="D572" s="267">
        <v>14</v>
      </c>
      <c r="E572" s="265">
        <f t="shared" si="8"/>
        <v>0.273</v>
      </c>
    </row>
    <row r="573" ht="36" customHeight="1" spans="1:5">
      <c r="A573" s="369">
        <v>2080602</v>
      </c>
      <c r="B573" s="263" t="s">
        <v>516</v>
      </c>
      <c r="C573" s="267"/>
      <c r="D573" s="267"/>
      <c r="E573" s="265" t="str">
        <f t="shared" si="8"/>
        <v/>
      </c>
    </row>
    <row r="574" ht="36" customHeight="1" spans="1:5">
      <c r="A574" s="369">
        <v>2080699</v>
      </c>
      <c r="B574" s="263" t="s">
        <v>517</v>
      </c>
      <c r="C574" s="267"/>
      <c r="D574" s="267"/>
      <c r="E574" s="265" t="str">
        <f t="shared" si="8"/>
        <v/>
      </c>
    </row>
    <row r="575" ht="36" customHeight="1" spans="1:5">
      <c r="A575" s="368">
        <v>20807</v>
      </c>
      <c r="B575" s="261" t="s">
        <v>518</v>
      </c>
      <c r="C575" s="290">
        <v>991</v>
      </c>
      <c r="D575" s="290">
        <v>2</v>
      </c>
      <c r="E575" s="262">
        <f t="shared" si="8"/>
        <v>-0.998</v>
      </c>
    </row>
    <row r="576" ht="36" customHeight="1" spans="1:5">
      <c r="A576" s="369">
        <v>2080701</v>
      </c>
      <c r="B576" s="263" t="s">
        <v>519</v>
      </c>
      <c r="C576" s="267"/>
      <c r="D576" s="267"/>
      <c r="E576" s="265" t="str">
        <f t="shared" si="8"/>
        <v/>
      </c>
    </row>
    <row r="577" ht="36" customHeight="1" spans="1:5">
      <c r="A577" s="369">
        <v>2080702</v>
      </c>
      <c r="B577" s="263" t="s">
        <v>520</v>
      </c>
      <c r="C577" s="267"/>
      <c r="D577" s="267"/>
      <c r="E577" s="265" t="str">
        <f t="shared" si="8"/>
        <v/>
      </c>
    </row>
    <row r="578" ht="36" customHeight="1" spans="1:5">
      <c r="A578" s="369">
        <v>2080704</v>
      </c>
      <c r="B578" s="263" t="s">
        <v>521</v>
      </c>
      <c r="C578" s="267"/>
      <c r="D578" s="267"/>
      <c r="E578" s="265" t="str">
        <f t="shared" si="8"/>
        <v/>
      </c>
    </row>
    <row r="579" ht="36" customHeight="1" spans="1:5">
      <c r="A579" s="369">
        <v>2080705</v>
      </c>
      <c r="B579" s="263" t="s">
        <v>522</v>
      </c>
      <c r="C579" s="267"/>
      <c r="D579" s="267"/>
      <c r="E579" s="265" t="str">
        <f t="shared" si="8"/>
        <v/>
      </c>
    </row>
    <row r="580" ht="36" customHeight="1" spans="1:5">
      <c r="A580" s="369">
        <v>2080709</v>
      </c>
      <c r="B580" s="263" t="s">
        <v>523</v>
      </c>
      <c r="C580" s="267"/>
      <c r="D580" s="267"/>
      <c r="E580" s="265" t="str">
        <f t="shared" si="8"/>
        <v/>
      </c>
    </row>
    <row r="581" ht="36" customHeight="1" spans="1:5">
      <c r="A581" s="369">
        <v>2080711</v>
      </c>
      <c r="B581" s="263" t="s">
        <v>524</v>
      </c>
      <c r="C581" s="267">
        <v>40</v>
      </c>
      <c r="D581" s="267">
        <v>0</v>
      </c>
      <c r="E581" s="265">
        <f t="shared" ref="E581:E644" si="9">IF(C581&lt;&gt;0,D581/C581-1,"")</f>
        <v>-1</v>
      </c>
    </row>
    <row r="582" ht="36" customHeight="1" spans="1:5">
      <c r="A582" s="369">
        <v>2080712</v>
      </c>
      <c r="B582" s="263" t="s">
        <v>525</v>
      </c>
      <c r="C582" s="267"/>
      <c r="D582" s="267"/>
      <c r="E582" s="265" t="str">
        <f t="shared" si="9"/>
        <v/>
      </c>
    </row>
    <row r="583" ht="36" customHeight="1" spans="1:5">
      <c r="A583" s="369">
        <v>2080713</v>
      </c>
      <c r="B583" s="263" t="s">
        <v>526</v>
      </c>
      <c r="C583" s="267"/>
      <c r="D583" s="267"/>
      <c r="E583" s="265" t="str">
        <f t="shared" si="9"/>
        <v/>
      </c>
    </row>
    <row r="584" ht="36" customHeight="1" spans="1:5">
      <c r="A584" s="369">
        <v>2080799</v>
      </c>
      <c r="B584" s="263" t="s">
        <v>527</v>
      </c>
      <c r="C584" s="267">
        <v>951</v>
      </c>
      <c r="D584" s="267">
        <v>2</v>
      </c>
      <c r="E584" s="265">
        <f t="shared" si="9"/>
        <v>-0.998</v>
      </c>
    </row>
    <row r="585" ht="36" customHeight="1" spans="1:5">
      <c r="A585" s="368">
        <v>20808</v>
      </c>
      <c r="B585" s="261" t="s">
        <v>528</v>
      </c>
      <c r="C585" s="290">
        <v>2323</v>
      </c>
      <c r="D585" s="290">
        <v>1393</v>
      </c>
      <c r="E585" s="262">
        <f t="shared" si="9"/>
        <v>-0.4</v>
      </c>
    </row>
    <row r="586" ht="36" customHeight="1" spans="1:5">
      <c r="A586" s="369">
        <v>2080801</v>
      </c>
      <c r="B586" s="263" t="s">
        <v>529</v>
      </c>
      <c r="C586" s="267">
        <v>865</v>
      </c>
      <c r="D586" s="267">
        <v>774</v>
      </c>
      <c r="E586" s="265">
        <f t="shared" si="9"/>
        <v>-0.105</v>
      </c>
    </row>
    <row r="587" ht="36" customHeight="1" spans="1:5">
      <c r="A587" s="369">
        <v>2080802</v>
      </c>
      <c r="B587" s="263" t="s">
        <v>530</v>
      </c>
      <c r="C587" s="267">
        <v>34</v>
      </c>
      <c r="D587" s="267">
        <v>35</v>
      </c>
      <c r="E587" s="265">
        <f t="shared" si="9"/>
        <v>0.029</v>
      </c>
    </row>
    <row r="588" ht="36" customHeight="1" spans="1:5">
      <c r="A588" s="369">
        <v>2080803</v>
      </c>
      <c r="B588" s="263" t="s">
        <v>531</v>
      </c>
      <c r="C588" s="267">
        <v>14</v>
      </c>
      <c r="D588" s="267">
        <v>10</v>
      </c>
      <c r="E588" s="265">
        <f t="shared" si="9"/>
        <v>-0.286</v>
      </c>
    </row>
    <row r="589" s="364" customFormat="1" ht="36" customHeight="1" spans="1:5">
      <c r="A589" s="369">
        <v>2080804</v>
      </c>
      <c r="B589" s="263" t="s">
        <v>532</v>
      </c>
      <c r="C589" s="267"/>
      <c r="D589" s="267"/>
      <c r="E589" s="265" t="str">
        <f t="shared" si="9"/>
        <v/>
      </c>
    </row>
    <row r="590" ht="36" customHeight="1" spans="1:5">
      <c r="A590" s="369">
        <v>2080805</v>
      </c>
      <c r="B590" s="263" t="s">
        <v>533</v>
      </c>
      <c r="C590" s="267">
        <v>307</v>
      </c>
      <c r="D590" s="267">
        <v>310</v>
      </c>
      <c r="E590" s="265">
        <f t="shared" si="9"/>
        <v>0.01</v>
      </c>
    </row>
    <row r="591" ht="36" customHeight="1" spans="1:5">
      <c r="A591" s="369">
        <v>2080806</v>
      </c>
      <c r="B591" s="263" t="s">
        <v>534</v>
      </c>
      <c r="C591" s="267"/>
      <c r="D591" s="267"/>
      <c r="E591" s="265" t="str">
        <f t="shared" si="9"/>
        <v/>
      </c>
    </row>
    <row r="592" ht="36" customHeight="1" spans="1:5">
      <c r="A592" s="369">
        <v>2080899</v>
      </c>
      <c r="B592" s="263" t="s">
        <v>535</v>
      </c>
      <c r="C592" s="267">
        <v>1103</v>
      </c>
      <c r="D592" s="267">
        <v>259</v>
      </c>
      <c r="E592" s="265">
        <f t="shared" si="9"/>
        <v>-0.765</v>
      </c>
    </row>
    <row r="593" ht="36" customHeight="1" spans="1:5">
      <c r="A593" s="368">
        <v>20809</v>
      </c>
      <c r="B593" s="261" t="s">
        <v>536</v>
      </c>
      <c r="C593" s="290">
        <v>647</v>
      </c>
      <c r="D593" s="290">
        <v>381</v>
      </c>
      <c r="E593" s="262">
        <f t="shared" si="9"/>
        <v>-0.411</v>
      </c>
    </row>
    <row r="594" s="364" customFormat="1" ht="36" customHeight="1" spans="1:5">
      <c r="A594" s="369">
        <v>2080901</v>
      </c>
      <c r="B594" s="263" t="s">
        <v>537</v>
      </c>
      <c r="C594" s="267">
        <v>350</v>
      </c>
      <c r="D594" s="267">
        <v>306</v>
      </c>
      <c r="E594" s="265">
        <f t="shared" si="9"/>
        <v>-0.126</v>
      </c>
    </row>
    <row r="595" ht="36" customHeight="1" spans="1:5">
      <c r="A595" s="369">
        <v>2080902</v>
      </c>
      <c r="B595" s="263" t="s">
        <v>538</v>
      </c>
      <c r="C595" s="267">
        <v>243</v>
      </c>
      <c r="D595" s="267">
        <v>63</v>
      </c>
      <c r="E595" s="265">
        <f t="shared" si="9"/>
        <v>-0.741</v>
      </c>
    </row>
    <row r="596" ht="36" customHeight="1" spans="1:5">
      <c r="A596" s="369">
        <v>2080903</v>
      </c>
      <c r="B596" s="263" t="s">
        <v>539</v>
      </c>
      <c r="C596" s="267">
        <v>4</v>
      </c>
      <c r="D596" s="267">
        <v>0</v>
      </c>
      <c r="E596" s="265">
        <f t="shared" si="9"/>
        <v>-1</v>
      </c>
    </row>
    <row r="597" ht="36" customHeight="1" spans="1:5">
      <c r="A597" s="369">
        <v>2080904</v>
      </c>
      <c r="B597" s="263" t="s">
        <v>540</v>
      </c>
      <c r="C597" s="267">
        <v>36</v>
      </c>
      <c r="D597" s="267">
        <v>8</v>
      </c>
      <c r="E597" s="265">
        <f t="shared" si="9"/>
        <v>-0.778</v>
      </c>
    </row>
    <row r="598" ht="36" customHeight="1" spans="1:5">
      <c r="A598" s="369">
        <v>2080905</v>
      </c>
      <c r="B598" s="263" t="s">
        <v>541</v>
      </c>
      <c r="C598" s="267">
        <v>14</v>
      </c>
      <c r="D598" s="267">
        <v>4</v>
      </c>
      <c r="E598" s="265">
        <f t="shared" si="9"/>
        <v>-0.714</v>
      </c>
    </row>
    <row r="599" ht="36" customHeight="1" spans="1:5">
      <c r="A599" s="369">
        <v>2080999</v>
      </c>
      <c r="B599" s="263" t="s">
        <v>542</v>
      </c>
      <c r="C599" s="267"/>
      <c r="D599" s="267"/>
      <c r="E599" s="265" t="str">
        <f t="shared" si="9"/>
        <v/>
      </c>
    </row>
    <row r="600" ht="36" customHeight="1" spans="1:5">
      <c r="A600" s="368">
        <v>20810</v>
      </c>
      <c r="B600" s="261" t="s">
        <v>543</v>
      </c>
      <c r="C600" s="290">
        <v>1372</v>
      </c>
      <c r="D600" s="290">
        <v>340</v>
      </c>
      <c r="E600" s="262">
        <f t="shared" si="9"/>
        <v>-0.752</v>
      </c>
    </row>
    <row r="601" ht="36" customHeight="1" spans="1:5">
      <c r="A601" s="369">
        <v>2081001</v>
      </c>
      <c r="B601" s="263" t="s">
        <v>544</v>
      </c>
      <c r="C601" s="267">
        <v>39</v>
      </c>
      <c r="D601" s="267">
        <v>10</v>
      </c>
      <c r="E601" s="265">
        <f t="shared" si="9"/>
        <v>-0.744</v>
      </c>
    </row>
    <row r="602" ht="36" customHeight="1" spans="1:5">
      <c r="A602" s="369">
        <v>2081002</v>
      </c>
      <c r="B602" s="263" t="s">
        <v>545</v>
      </c>
      <c r="C602" s="267">
        <v>392</v>
      </c>
      <c r="D602" s="267">
        <v>237</v>
      </c>
      <c r="E602" s="265">
        <f t="shared" si="9"/>
        <v>-0.395</v>
      </c>
    </row>
    <row r="603" ht="36" customHeight="1" spans="1:5">
      <c r="A603" s="369">
        <v>2081003</v>
      </c>
      <c r="B603" s="263" t="s">
        <v>546</v>
      </c>
      <c r="C603" s="267"/>
      <c r="D603" s="267"/>
      <c r="E603" s="265" t="str">
        <f t="shared" si="9"/>
        <v/>
      </c>
    </row>
    <row r="604" ht="36" customHeight="1" spans="1:5">
      <c r="A604" s="369">
        <v>2081004</v>
      </c>
      <c r="B604" s="263" t="s">
        <v>547</v>
      </c>
      <c r="C604" s="267">
        <v>475</v>
      </c>
      <c r="D604" s="267">
        <v>0</v>
      </c>
      <c r="E604" s="265">
        <f t="shared" si="9"/>
        <v>-1</v>
      </c>
    </row>
    <row r="605" ht="36" customHeight="1" spans="1:5">
      <c r="A605" s="369">
        <v>2081005</v>
      </c>
      <c r="B605" s="263" t="s">
        <v>548</v>
      </c>
      <c r="C605" s="267">
        <v>4</v>
      </c>
      <c r="D605" s="267">
        <v>0</v>
      </c>
      <c r="E605" s="265">
        <f t="shared" si="9"/>
        <v>-1</v>
      </c>
    </row>
    <row r="606" ht="36" customHeight="1" spans="1:5">
      <c r="A606" s="369">
        <v>2081006</v>
      </c>
      <c r="B606" s="263" t="s">
        <v>549</v>
      </c>
      <c r="C606" s="267">
        <v>462</v>
      </c>
      <c r="D606" s="267">
        <v>93</v>
      </c>
      <c r="E606" s="265">
        <f t="shared" si="9"/>
        <v>-0.799</v>
      </c>
    </row>
    <row r="607" ht="36" customHeight="1" spans="1:5">
      <c r="A607" s="369">
        <v>2081099</v>
      </c>
      <c r="B607" s="263" t="s">
        <v>550</v>
      </c>
      <c r="C607" s="267"/>
      <c r="D607" s="267"/>
      <c r="E607" s="265" t="str">
        <f t="shared" si="9"/>
        <v/>
      </c>
    </row>
    <row r="608" ht="36" customHeight="1" spans="1:5">
      <c r="A608" s="368">
        <v>20811</v>
      </c>
      <c r="B608" s="261" t="s">
        <v>551</v>
      </c>
      <c r="C608" s="290">
        <v>995</v>
      </c>
      <c r="D608" s="290">
        <v>879</v>
      </c>
      <c r="E608" s="262">
        <f t="shared" si="9"/>
        <v>-0.117</v>
      </c>
    </row>
    <row r="609" ht="36" customHeight="1" spans="1:5">
      <c r="A609" s="369">
        <v>2081101</v>
      </c>
      <c r="B609" s="263" t="s">
        <v>136</v>
      </c>
      <c r="C609" s="267">
        <v>123</v>
      </c>
      <c r="D609" s="267">
        <v>120</v>
      </c>
      <c r="E609" s="265">
        <f t="shared" si="9"/>
        <v>-0.024</v>
      </c>
    </row>
    <row r="610" ht="36" customHeight="1" spans="1:5">
      <c r="A610" s="369">
        <v>2081102</v>
      </c>
      <c r="B610" s="263" t="s">
        <v>137</v>
      </c>
      <c r="C610" s="267"/>
      <c r="D610" s="267"/>
      <c r="E610" s="265" t="str">
        <f t="shared" si="9"/>
        <v/>
      </c>
    </row>
    <row r="611" ht="36" customHeight="1" spans="1:5">
      <c r="A611" s="369">
        <v>2081103</v>
      </c>
      <c r="B611" s="263" t="s">
        <v>138</v>
      </c>
      <c r="C611" s="267"/>
      <c r="D611" s="267"/>
      <c r="E611" s="265" t="str">
        <f t="shared" si="9"/>
        <v/>
      </c>
    </row>
    <row r="612" ht="36" customHeight="1" spans="1:5">
      <c r="A612" s="369">
        <v>2081104</v>
      </c>
      <c r="B612" s="263" t="s">
        <v>552</v>
      </c>
      <c r="C612" s="267">
        <v>143</v>
      </c>
      <c r="D612" s="267">
        <v>121</v>
      </c>
      <c r="E612" s="265">
        <f t="shared" si="9"/>
        <v>-0.154</v>
      </c>
    </row>
    <row r="613" ht="36" customHeight="1" spans="1:5">
      <c r="A613" s="369">
        <v>2081105</v>
      </c>
      <c r="B613" s="263" t="s">
        <v>553</v>
      </c>
      <c r="C613" s="267">
        <v>84</v>
      </c>
      <c r="D613" s="267">
        <v>151</v>
      </c>
      <c r="E613" s="265">
        <f t="shared" si="9"/>
        <v>0.798</v>
      </c>
    </row>
    <row r="614" ht="36" customHeight="1" spans="1:5">
      <c r="A614" s="369">
        <v>2081106</v>
      </c>
      <c r="B614" s="263" t="s">
        <v>554</v>
      </c>
      <c r="C614" s="267"/>
      <c r="D614" s="267"/>
      <c r="E614" s="265" t="str">
        <f t="shared" si="9"/>
        <v/>
      </c>
    </row>
    <row r="615" ht="36" customHeight="1" spans="1:5">
      <c r="A615" s="369">
        <v>2081107</v>
      </c>
      <c r="B615" s="263" t="s">
        <v>555</v>
      </c>
      <c r="C615" s="267">
        <v>469</v>
      </c>
      <c r="D615" s="267">
        <v>389</v>
      </c>
      <c r="E615" s="265">
        <f t="shared" si="9"/>
        <v>-0.171</v>
      </c>
    </row>
    <row r="616" ht="36" customHeight="1" spans="1:5">
      <c r="A616" s="369">
        <v>2081199</v>
      </c>
      <c r="B616" s="263" t="s">
        <v>556</v>
      </c>
      <c r="C616" s="267">
        <v>176</v>
      </c>
      <c r="D616" s="267">
        <v>98</v>
      </c>
      <c r="E616" s="265">
        <f t="shared" si="9"/>
        <v>-0.443</v>
      </c>
    </row>
    <row r="617" ht="36" customHeight="1" spans="1:5">
      <c r="A617" s="368">
        <v>20816</v>
      </c>
      <c r="B617" s="261" t="s">
        <v>557</v>
      </c>
      <c r="C617" s="290">
        <v>49</v>
      </c>
      <c r="D617" s="290">
        <v>74</v>
      </c>
      <c r="E617" s="262">
        <f t="shared" si="9"/>
        <v>0.51</v>
      </c>
    </row>
    <row r="618" ht="36" customHeight="1" spans="1:5">
      <c r="A618" s="369">
        <v>2081601</v>
      </c>
      <c r="B618" s="263" t="s">
        <v>136</v>
      </c>
      <c r="C618" s="267">
        <v>39</v>
      </c>
      <c r="D618" s="267">
        <v>54</v>
      </c>
      <c r="E618" s="265">
        <f t="shared" si="9"/>
        <v>0.385</v>
      </c>
    </row>
    <row r="619" ht="36" customHeight="1" spans="1:5">
      <c r="A619" s="369">
        <v>2081602</v>
      </c>
      <c r="B619" s="263" t="s">
        <v>137</v>
      </c>
      <c r="C619" s="267"/>
      <c r="D619" s="267"/>
      <c r="E619" s="265" t="str">
        <f t="shared" si="9"/>
        <v/>
      </c>
    </row>
    <row r="620" ht="36" customHeight="1" spans="1:5">
      <c r="A620" s="369">
        <v>2081603</v>
      </c>
      <c r="B620" s="263" t="s">
        <v>138</v>
      </c>
      <c r="C620" s="267"/>
      <c r="D620" s="267"/>
      <c r="E620" s="265" t="str">
        <f t="shared" si="9"/>
        <v/>
      </c>
    </row>
    <row r="621" ht="36" customHeight="1" spans="1:5">
      <c r="A621" s="369">
        <v>2081699</v>
      </c>
      <c r="B621" s="263" t="s">
        <v>558</v>
      </c>
      <c r="C621" s="267">
        <v>10</v>
      </c>
      <c r="D621" s="267">
        <v>20</v>
      </c>
      <c r="E621" s="265">
        <f t="shared" si="9"/>
        <v>1</v>
      </c>
    </row>
    <row r="622" ht="36" customHeight="1" spans="1:5">
      <c r="A622" s="368">
        <v>20819</v>
      </c>
      <c r="B622" s="261" t="s">
        <v>559</v>
      </c>
      <c r="C622" s="290">
        <v>2707</v>
      </c>
      <c r="D622" s="290">
        <v>1025</v>
      </c>
      <c r="E622" s="262">
        <f t="shared" si="9"/>
        <v>-0.621</v>
      </c>
    </row>
    <row r="623" ht="36" customHeight="1" spans="1:5">
      <c r="A623" s="369">
        <v>2081901</v>
      </c>
      <c r="B623" s="263" t="s">
        <v>560</v>
      </c>
      <c r="C623" s="267">
        <v>1213</v>
      </c>
      <c r="D623" s="267">
        <v>480</v>
      </c>
      <c r="E623" s="265">
        <f t="shared" si="9"/>
        <v>-0.604</v>
      </c>
    </row>
    <row r="624" ht="36" customHeight="1" spans="1:5">
      <c r="A624" s="369">
        <v>2081902</v>
      </c>
      <c r="B624" s="263" t="s">
        <v>561</v>
      </c>
      <c r="C624" s="267">
        <v>1494</v>
      </c>
      <c r="D624" s="267">
        <v>545</v>
      </c>
      <c r="E624" s="265">
        <f t="shared" si="9"/>
        <v>-0.635</v>
      </c>
    </row>
    <row r="625" ht="36" customHeight="1" spans="1:5">
      <c r="A625" s="368">
        <v>20820</v>
      </c>
      <c r="B625" s="261" t="s">
        <v>562</v>
      </c>
      <c r="C625" s="290">
        <v>859</v>
      </c>
      <c r="D625" s="290">
        <v>124</v>
      </c>
      <c r="E625" s="262">
        <f t="shared" si="9"/>
        <v>-0.856</v>
      </c>
    </row>
    <row r="626" ht="36" customHeight="1" spans="1:5">
      <c r="A626" s="369">
        <v>2082001</v>
      </c>
      <c r="B626" s="263" t="s">
        <v>563</v>
      </c>
      <c r="C626" s="267">
        <v>293</v>
      </c>
      <c r="D626" s="267">
        <v>114</v>
      </c>
      <c r="E626" s="265">
        <f t="shared" si="9"/>
        <v>-0.611</v>
      </c>
    </row>
    <row r="627" ht="36" customHeight="1" spans="1:5">
      <c r="A627" s="369">
        <v>2082002</v>
      </c>
      <c r="B627" s="263" t="s">
        <v>564</v>
      </c>
      <c r="C627" s="267">
        <v>566</v>
      </c>
      <c r="D627" s="267">
        <v>10</v>
      </c>
      <c r="E627" s="265">
        <f t="shared" si="9"/>
        <v>-0.982</v>
      </c>
    </row>
    <row r="628" ht="36" customHeight="1" spans="1:5">
      <c r="A628" s="368">
        <v>20821</v>
      </c>
      <c r="B628" s="261" t="s">
        <v>565</v>
      </c>
      <c r="C628" s="290">
        <v>245</v>
      </c>
      <c r="D628" s="290">
        <v>74</v>
      </c>
      <c r="E628" s="262">
        <f t="shared" si="9"/>
        <v>-0.698</v>
      </c>
    </row>
    <row r="629" ht="36" customHeight="1" spans="1:5">
      <c r="A629" s="369">
        <v>2082101</v>
      </c>
      <c r="B629" s="263" t="s">
        <v>566</v>
      </c>
      <c r="C629" s="267"/>
      <c r="D629" s="267"/>
      <c r="E629" s="265" t="str">
        <f t="shared" si="9"/>
        <v/>
      </c>
    </row>
    <row r="630" ht="36" customHeight="1" spans="1:5">
      <c r="A630" s="369">
        <v>2082102</v>
      </c>
      <c r="B630" s="263" t="s">
        <v>567</v>
      </c>
      <c r="C630" s="267">
        <v>245</v>
      </c>
      <c r="D630" s="267">
        <v>74</v>
      </c>
      <c r="E630" s="265">
        <f t="shared" si="9"/>
        <v>-0.698</v>
      </c>
    </row>
    <row r="631" ht="36" customHeight="1" spans="1:5">
      <c r="A631" s="368">
        <v>20824</v>
      </c>
      <c r="B631" s="261" t="s">
        <v>568</v>
      </c>
      <c r="C631" s="290"/>
      <c r="D631" s="290"/>
      <c r="E631" s="262" t="str">
        <f t="shared" si="9"/>
        <v/>
      </c>
    </row>
    <row r="632" ht="36" customHeight="1" spans="1:5">
      <c r="A632" s="369">
        <v>2082401</v>
      </c>
      <c r="B632" s="263" t="s">
        <v>569</v>
      </c>
      <c r="C632" s="267"/>
      <c r="D632" s="267"/>
      <c r="E632" s="265" t="str">
        <f t="shared" si="9"/>
        <v/>
      </c>
    </row>
    <row r="633" ht="36" customHeight="1" spans="1:5">
      <c r="A633" s="369">
        <v>2082402</v>
      </c>
      <c r="B633" s="263" t="s">
        <v>570</v>
      </c>
      <c r="C633" s="267"/>
      <c r="D633" s="267"/>
      <c r="E633" s="265" t="str">
        <f t="shared" si="9"/>
        <v/>
      </c>
    </row>
    <row r="634" ht="36" customHeight="1" spans="1:5">
      <c r="A634" s="368">
        <v>20825</v>
      </c>
      <c r="B634" s="261" t="s">
        <v>571</v>
      </c>
      <c r="C634" s="290">
        <v>79</v>
      </c>
      <c r="D634" s="290">
        <v>73</v>
      </c>
      <c r="E634" s="262">
        <f t="shared" si="9"/>
        <v>-0.076</v>
      </c>
    </row>
    <row r="635" ht="36" customHeight="1" spans="1:5">
      <c r="A635" s="369">
        <v>2082501</v>
      </c>
      <c r="B635" s="263" t="s">
        <v>572</v>
      </c>
      <c r="C635" s="267"/>
      <c r="D635" s="267"/>
      <c r="E635" s="265" t="str">
        <f t="shared" si="9"/>
        <v/>
      </c>
    </row>
    <row r="636" ht="36" customHeight="1" spans="1:5">
      <c r="A636" s="369">
        <v>2082502</v>
      </c>
      <c r="B636" s="263" t="s">
        <v>573</v>
      </c>
      <c r="C636" s="267">
        <v>79</v>
      </c>
      <c r="D636" s="267">
        <v>73</v>
      </c>
      <c r="E636" s="265">
        <f t="shared" si="9"/>
        <v>-0.076</v>
      </c>
    </row>
    <row r="637" ht="36" customHeight="1" spans="1:5">
      <c r="A637" s="368">
        <v>20826</v>
      </c>
      <c r="B637" s="261" t="s">
        <v>574</v>
      </c>
      <c r="C637" s="290">
        <v>2820</v>
      </c>
      <c r="D637" s="290">
        <v>517</v>
      </c>
      <c r="E637" s="262">
        <f t="shared" si="9"/>
        <v>-0.817</v>
      </c>
    </row>
    <row r="638" ht="36" customHeight="1" spans="1:5">
      <c r="A638" s="369">
        <v>2082601</v>
      </c>
      <c r="B638" s="263" t="s">
        <v>575</v>
      </c>
      <c r="C638" s="267"/>
      <c r="D638" s="267"/>
      <c r="E638" s="265" t="str">
        <f t="shared" si="9"/>
        <v/>
      </c>
    </row>
    <row r="639" ht="36" customHeight="1" spans="1:5">
      <c r="A639" s="369">
        <v>2082602</v>
      </c>
      <c r="B639" s="263" t="s">
        <v>576</v>
      </c>
      <c r="C639" s="267">
        <v>2820</v>
      </c>
      <c r="D639" s="267">
        <v>517</v>
      </c>
      <c r="E639" s="265">
        <f t="shared" si="9"/>
        <v>-0.817</v>
      </c>
    </row>
    <row r="640" ht="36" customHeight="1" spans="1:5">
      <c r="A640" s="369">
        <v>2082699</v>
      </c>
      <c r="B640" s="263" t="s">
        <v>577</v>
      </c>
      <c r="C640" s="267"/>
      <c r="D640" s="267"/>
      <c r="E640" s="265" t="str">
        <f t="shared" si="9"/>
        <v/>
      </c>
    </row>
    <row r="641" ht="36" customHeight="1" spans="1:5">
      <c r="A641" s="368">
        <v>20827</v>
      </c>
      <c r="B641" s="261" t="s">
        <v>578</v>
      </c>
      <c r="C641" s="290"/>
      <c r="D641" s="290"/>
      <c r="E641" s="262" t="str">
        <f t="shared" si="9"/>
        <v/>
      </c>
    </row>
    <row r="642" ht="36" customHeight="1" spans="1:5">
      <c r="A642" s="369">
        <v>2082701</v>
      </c>
      <c r="B642" s="263" t="s">
        <v>579</v>
      </c>
      <c r="C642" s="267"/>
      <c r="D642" s="267"/>
      <c r="E642" s="265" t="str">
        <f t="shared" si="9"/>
        <v/>
      </c>
    </row>
    <row r="643" ht="36" customHeight="1" spans="1:5">
      <c r="A643" s="369">
        <v>2082702</v>
      </c>
      <c r="B643" s="263" t="s">
        <v>580</v>
      </c>
      <c r="C643" s="267"/>
      <c r="D643" s="267"/>
      <c r="E643" s="265" t="str">
        <f t="shared" si="9"/>
        <v/>
      </c>
    </row>
    <row r="644" ht="36" customHeight="1" spans="1:5">
      <c r="A644" s="369">
        <v>2082703</v>
      </c>
      <c r="B644" s="263" t="s">
        <v>581</v>
      </c>
      <c r="C644" s="267"/>
      <c r="D644" s="267"/>
      <c r="E644" s="265" t="str">
        <f t="shared" si="9"/>
        <v/>
      </c>
    </row>
    <row r="645" ht="36" customHeight="1" spans="1:5">
      <c r="A645" s="369">
        <v>2082799</v>
      </c>
      <c r="B645" s="263" t="s">
        <v>582</v>
      </c>
      <c r="C645" s="267"/>
      <c r="D645" s="267"/>
      <c r="E645" s="265" t="str">
        <f t="shared" ref="E645:E708" si="10">IF(C645&lt;&gt;0,D645/C645-1,"")</f>
        <v/>
      </c>
    </row>
    <row r="646" ht="36" customHeight="1" spans="1:5">
      <c r="A646" s="368">
        <v>20828</v>
      </c>
      <c r="B646" s="261" t="s">
        <v>583</v>
      </c>
      <c r="C646" s="290">
        <v>470</v>
      </c>
      <c r="D646" s="290">
        <v>315</v>
      </c>
      <c r="E646" s="262">
        <f t="shared" si="10"/>
        <v>-0.33</v>
      </c>
    </row>
    <row r="647" ht="36" customHeight="1" spans="1:5">
      <c r="A647" s="369">
        <v>2082801</v>
      </c>
      <c r="B647" s="263" t="s">
        <v>136</v>
      </c>
      <c r="C647" s="267">
        <v>218</v>
      </c>
      <c r="D647" s="267">
        <v>103</v>
      </c>
      <c r="E647" s="265">
        <f t="shared" si="10"/>
        <v>-0.528</v>
      </c>
    </row>
    <row r="648" ht="36" customHeight="1" spans="1:5">
      <c r="A648" s="369">
        <v>2082802</v>
      </c>
      <c r="B648" s="263" t="s">
        <v>137</v>
      </c>
      <c r="C648" s="267">
        <v>45</v>
      </c>
      <c r="D648" s="267">
        <v>0</v>
      </c>
      <c r="E648" s="265">
        <f t="shared" si="10"/>
        <v>-1</v>
      </c>
    </row>
    <row r="649" ht="36" customHeight="1" spans="1:5">
      <c r="A649" s="369">
        <v>2082803</v>
      </c>
      <c r="B649" s="263" t="s">
        <v>138</v>
      </c>
      <c r="C649" s="267"/>
      <c r="D649" s="267"/>
      <c r="E649" s="265" t="str">
        <f t="shared" si="10"/>
        <v/>
      </c>
    </row>
    <row r="650" ht="36" customHeight="1" spans="1:5">
      <c r="A650" s="369">
        <v>2082804</v>
      </c>
      <c r="B650" s="263" t="s">
        <v>584</v>
      </c>
      <c r="C650" s="267">
        <v>90</v>
      </c>
      <c r="D650" s="267">
        <v>102</v>
      </c>
      <c r="E650" s="265">
        <f t="shared" si="10"/>
        <v>0.133</v>
      </c>
    </row>
    <row r="651" ht="36" customHeight="1" spans="1:5">
      <c r="A651" s="369">
        <v>2082805</v>
      </c>
      <c r="B651" s="263" t="s">
        <v>585</v>
      </c>
      <c r="C651" s="267"/>
      <c r="D651" s="267"/>
      <c r="E651" s="265" t="str">
        <f t="shared" si="10"/>
        <v/>
      </c>
    </row>
    <row r="652" ht="36" customHeight="1" spans="1:5">
      <c r="A652" s="369">
        <v>2082850</v>
      </c>
      <c r="B652" s="263" t="s">
        <v>145</v>
      </c>
      <c r="C652" s="267">
        <v>104</v>
      </c>
      <c r="D652" s="267">
        <v>104</v>
      </c>
      <c r="E652" s="265">
        <f t="shared" si="10"/>
        <v>0</v>
      </c>
    </row>
    <row r="653" ht="36" customHeight="1" spans="1:5">
      <c r="A653" s="369">
        <v>2082899</v>
      </c>
      <c r="B653" s="263" t="s">
        <v>586</v>
      </c>
      <c r="C653" s="267">
        <v>13</v>
      </c>
      <c r="D653" s="267">
        <v>6</v>
      </c>
      <c r="E653" s="265">
        <f t="shared" si="10"/>
        <v>-0.538</v>
      </c>
    </row>
    <row r="654" ht="36" customHeight="1" spans="1:5">
      <c r="A654" s="368">
        <v>20830</v>
      </c>
      <c r="B654" s="261" t="s">
        <v>587</v>
      </c>
      <c r="C654" s="290"/>
      <c r="D654" s="290"/>
      <c r="E654" s="262" t="str">
        <f t="shared" si="10"/>
        <v/>
      </c>
    </row>
    <row r="655" ht="36" customHeight="1" spans="1:5">
      <c r="A655" s="369">
        <v>2083001</v>
      </c>
      <c r="B655" s="263" t="s">
        <v>588</v>
      </c>
      <c r="C655" s="267"/>
      <c r="D655" s="267"/>
      <c r="E655" s="265" t="str">
        <f t="shared" si="10"/>
        <v/>
      </c>
    </row>
    <row r="656" ht="36" customHeight="1" spans="1:5">
      <c r="A656" s="369">
        <v>2083099</v>
      </c>
      <c r="B656" s="263" t="s">
        <v>589</v>
      </c>
      <c r="C656" s="267"/>
      <c r="D656" s="267"/>
      <c r="E656" s="265" t="str">
        <f t="shared" si="10"/>
        <v/>
      </c>
    </row>
    <row r="657" ht="36" customHeight="1" spans="1:5">
      <c r="A657" s="368">
        <v>20899</v>
      </c>
      <c r="B657" s="261" t="s">
        <v>590</v>
      </c>
      <c r="C657" s="290">
        <v>484</v>
      </c>
      <c r="D657" s="290">
        <v>344</v>
      </c>
      <c r="E657" s="262">
        <f t="shared" si="10"/>
        <v>-0.289</v>
      </c>
    </row>
    <row r="658" ht="36" customHeight="1" spans="1:5">
      <c r="A658" s="263">
        <v>2089999</v>
      </c>
      <c r="B658" s="263" t="s">
        <v>591</v>
      </c>
      <c r="C658" s="267">
        <v>484</v>
      </c>
      <c r="D658" s="267">
        <v>344</v>
      </c>
      <c r="E658" s="265">
        <f t="shared" si="10"/>
        <v>-0.289</v>
      </c>
    </row>
    <row r="659" ht="36" customHeight="1" spans="1:5">
      <c r="A659" s="368">
        <v>210</v>
      </c>
      <c r="B659" s="261" t="s">
        <v>86</v>
      </c>
      <c r="C659" s="290">
        <v>19148</v>
      </c>
      <c r="D659" s="290">
        <v>14426</v>
      </c>
      <c r="E659" s="262">
        <f t="shared" si="10"/>
        <v>-0.247</v>
      </c>
    </row>
    <row r="660" ht="36" customHeight="1" spans="1:5">
      <c r="A660" s="368">
        <v>21001</v>
      </c>
      <c r="B660" s="261" t="s">
        <v>592</v>
      </c>
      <c r="C660" s="290">
        <v>532</v>
      </c>
      <c r="D660" s="290">
        <v>481</v>
      </c>
      <c r="E660" s="262">
        <f t="shared" si="10"/>
        <v>-0.096</v>
      </c>
    </row>
    <row r="661" ht="36" customHeight="1" spans="1:5">
      <c r="A661" s="369">
        <v>2100101</v>
      </c>
      <c r="B661" s="263" t="s">
        <v>136</v>
      </c>
      <c r="C661" s="267">
        <v>326</v>
      </c>
      <c r="D661" s="267">
        <v>270</v>
      </c>
      <c r="E661" s="265">
        <f t="shared" si="10"/>
        <v>-0.172</v>
      </c>
    </row>
    <row r="662" ht="36" customHeight="1" spans="1:5">
      <c r="A662" s="369">
        <v>2100102</v>
      </c>
      <c r="B662" s="263" t="s">
        <v>137</v>
      </c>
      <c r="C662" s="267"/>
      <c r="D662" s="267"/>
      <c r="E662" s="265" t="str">
        <f t="shared" si="10"/>
        <v/>
      </c>
    </row>
    <row r="663" ht="36" customHeight="1" spans="1:5">
      <c r="A663" s="369">
        <v>2100103</v>
      </c>
      <c r="B663" s="263" t="s">
        <v>138</v>
      </c>
      <c r="C663" s="267"/>
      <c r="D663" s="267"/>
      <c r="E663" s="265" t="str">
        <f t="shared" si="10"/>
        <v/>
      </c>
    </row>
    <row r="664" ht="36" customHeight="1" spans="1:5">
      <c r="A664" s="369">
        <v>2100199</v>
      </c>
      <c r="B664" s="263" t="s">
        <v>593</v>
      </c>
      <c r="C664" s="267">
        <v>206</v>
      </c>
      <c r="D664" s="267">
        <v>211</v>
      </c>
      <c r="E664" s="265">
        <f t="shared" si="10"/>
        <v>0.024</v>
      </c>
    </row>
    <row r="665" ht="36" customHeight="1" spans="1:5">
      <c r="A665" s="368">
        <v>21002</v>
      </c>
      <c r="B665" s="261" t="s">
        <v>594</v>
      </c>
      <c r="C665" s="290">
        <v>1977</v>
      </c>
      <c r="D665" s="290">
        <v>922</v>
      </c>
      <c r="E665" s="262">
        <f t="shared" si="10"/>
        <v>-0.534</v>
      </c>
    </row>
    <row r="666" ht="36" customHeight="1" spans="1:5">
      <c r="A666" s="369">
        <v>2100201</v>
      </c>
      <c r="B666" s="263" t="s">
        <v>595</v>
      </c>
      <c r="C666" s="267">
        <v>1130</v>
      </c>
      <c r="D666" s="267">
        <v>201</v>
      </c>
      <c r="E666" s="265">
        <f t="shared" si="10"/>
        <v>-0.822</v>
      </c>
    </row>
    <row r="667" ht="36" customHeight="1" spans="1:5">
      <c r="A667" s="369">
        <v>2100202</v>
      </c>
      <c r="B667" s="263" t="s">
        <v>596</v>
      </c>
      <c r="C667" s="267">
        <v>724</v>
      </c>
      <c r="D667" s="267">
        <v>721</v>
      </c>
      <c r="E667" s="265">
        <f t="shared" si="10"/>
        <v>-0.004</v>
      </c>
    </row>
    <row r="668" ht="36" customHeight="1" spans="1:5">
      <c r="A668" s="369">
        <v>2100203</v>
      </c>
      <c r="B668" s="263" t="s">
        <v>597</v>
      </c>
      <c r="C668" s="267"/>
      <c r="D668" s="267"/>
      <c r="E668" s="265" t="str">
        <f t="shared" si="10"/>
        <v/>
      </c>
    </row>
    <row r="669" ht="36" customHeight="1" spans="1:5">
      <c r="A669" s="369">
        <v>2100204</v>
      </c>
      <c r="B669" s="263" t="s">
        <v>598</v>
      </c>
      <c r="C669" s="267"/>
      <c r="D669" s="267"/>
      <c r="E669" s="265" t="str">
        <f t="shared" si="10"/>
        <v/>
      </c>
    </row>
    <row r="670" ht="36" customHeight="1" spans="1:5">
      <c r="A670" s="369">
        <v>2100205</v>
      </c>
      <c r="B670" s="263" t="s">
        <v>599</v>
      </c>
      <c r="C670" s="267"/>
      <c r="D670" s="267"/>
      <c r="E670" s="265" t="str">
        <f t="shared" si="10"/>
        <v/>
      </c>
    </row>
    <row r="671" ht="36" customHeight="1" spans="1:5">
      <c r="A671" s="369">
        <v>2100206</v>
      </c>
      <c r="B671" s="263" t="s">
        <v>600</v>
      </c>
      <c r="C671" s="267"/>
      <c r="D671" s="267"/>
      <c r="E671" s="265" t="str">
        <f t="shared" si="10"/>
        <v/>
      </c>
    </row>
    <row r="672" ht="36" customHeight="1" spans="1:5">
      <c r="A672" s="369">
        <v>2100207</v>
      </c>
      <c r="B672" s="263" t="s">
        <v>601</v>
      </c>
      <c r="C672" s="267"/>
      <c r="D672" s="267"/>
      <c r="E672" s="265" t="str">
        <f t="shared" si="10"/>
        <v/>
      </c>
    </row>
    <row r="673" ht="36" customHeight="1" spans="1:5">
      <c r="A673" s="369">
        <v>2100208</v>
      </c>
      <c r="B673" s="263" t="s">
        <v>602</v>
      </c>
      <c r="C673" s="267"/>
      <c r="D673" s="267"/>
      <c r="E673" s="265" t="str">
        <f t="shared" si="10"/>
        <v/>
      </c>
    </row>
    <row r="674" ht="36" customHeight="1" spans="1:5">
      <c r="A674" s="369">
        <v>2100209</v>
      </c>
      <c r="B674" s="263" t="s">
        <v>603</v>
      </c>
      <c r="C674" s="267"/>
      <c r="D674" s="267"/>
      <c r="E674" s="265" t="str">
        <f t="shared" si="10"/>
        <v/>
      </c>
    </row>
    <row r="675" ht="36" customHeight="1" spans="1:5">
      <c r="A675" s="369">
        <v>2100210</v>
      </c>
      <c r="B675" s="263" t="s">
        <v>604</v>
      </c>
      <c r="C675" s="267"/>
      <c r="D675" s="267"/>
      <c r="E675" s="265" t="str">
        <f t="shared" si="10"/>
        <v/>
      </c>
    </row>
    <row r="676" ht="36" customHeight="1" spans="1:5">
      <c r="A676" s="369">
        <v>2100211</v>
      </c>
      <c r="B676" s="263" t="s">
        <v>605</v>
      </c>
      <c r="C676" s="267"/>
      <c r="D676" s="267"/>
      <c r="E676" s="265" t="str">
        <f t="shared" si="10"/>
        <v/>
      </c>
    </row>
    <row r="677" ht="36" customHeight="1" spans="1:5">
      <c r="A677" s="369">
        <v>2100212</v>
      </c>
      <c r="B677" s="263" t="s">
        <v>606</v>
      </c>
      <c r="C677" s="267"/>
      <c r="D677" s="267"/>
      <c r="E677" s="265" t="str">
        <f t="shared" si="10"/>
        <v/>
      </c>
    </row>
    <row r="678" ht="36" customHeight="1" spans="1:5">
      <c r="A678" s="369">
        <v>2100299</v>
      </c>
      <c r="B678" s="263" t="s">
        <v>607</v>
      </c>
      <c r="C678" s="267">
        <v>123</v>
      </c>
      <c r="D678" s="267">
        <v>0</v>
      </c>
      <c r="E678" s="265">
        <f t="shared" si="10"/>
        <v>-1</v>
      </c>
    </row>
    <row r="679" ht="36" customHeight="1" spans="1:5">
      <c r="A679" s="368">
        <v>21003</v>
      </c>
      <c r="B679" s="261" t="s">
        <v>608</v>
      </c>
      <c r="C679" s="290">
        <v>2414</v>
      </c>
      <c r="D679" s="290">
        <v>2127</v>
      </c>
      <c r="E679" s="262">
        <f t="shared" si="10"/>
        <v>-0.119</v>
      </c>
    </row>
    <row r="680" ht="36" customHeight="1" spans="1:5">
      <c r="A680" s="369">
        <v>2100301</v>
      </c>
      <c r="B680" s="263" t="s">
        <v>609</v>
      </c>
      <c r="C680" s="267">
        <v>142</v>
      </c>
      <c r="D680" s="267">
        <v>127</v>
      </c>
      <c r="E680" s="265">
        <f t="shared" si="10"/>
        <v>-0.106</v>
      </c>
    </row>
    <row r="681" ht="36" customHeight="1" spans="1:5">
      <c r="A681" s="369">
        <v>2100302</v>
      </c>
      <c r="B681" s="263" t="s">
        <v>610</v>
      </c>
      <c r="C681" s="267">
        <v>1918</v>
      </c>
      <c r="D681" s="267">
        <v>1947</v>
      </c>
      <c r="E681" s="265">
        <f t="shared" si="10"/>
        <v>0.015</v>
      </c>
    </row>
    <row r="682" ht="36" customHeight="1" spans="1:5">
      <c r="A682" s="369">
        <v>2100399</v>
      </c>
      <c r="B682" s="263" t="s">
        <v>611</v>
      </c>
      <c r="C682" s="267">
        <v>354</v>
      </c>
      <c r="D682" s="267">
        <v>53</v>
      </c>
      <c r="E682" s="265">
        <f t="shared" si="10"/>
        <v>-0.85</v>
      </c>
    </row>
    <row r="683" ht="36" customHeight="1" spans="1:5">
      <c r="A683" s="368">
        <v>21004</v>
      </c>
      <c r="B683" s="261" t="s">
        <v>612</v>
      </c>
      <c r="C683" s="290">
        <v>3611</v>
      </c>
      <c r="D683" s="290">
        <v>1880</v>
      </c>
      <c r="E683" s="262">
        <f t="shared" si="10"/>
        <v>-0.479</v>
      </c>
    </row>
    <row r="684" ht="36" customHeight="1" spans="1:5">
      <c r="A684" s="369">
        <v>2100401</v>
      </c>
      <c r="B684" s="263" t="s">
        <v>613</v>
      </c>
      <c r="C684" s="267">
        <v>684</v>
      </c>
      <c r="D684" s="267">
        <v>588</v>
      </c>
      <c r="E684" s="265">
        <f t="shared" si="10"/>
        <v>-0.14</v>
      </c>
    </row>
    <row r="685" ht="36" customHeight="1" spans="1:5">
      <c r="A685" s="369">
        <v>2100402</v>
      </c>
      <c r="B685" s="263" t="s">
        <v>614</v>
      </c>
      <c r="C685" s="267">
        <v>139</v>
      </c>
      <c r="D685" s="267">
        <v>135</v>
      </c>
      <c r="E685" s="265">
        <f t="shared" si="10"/>
        <v>-0.029</v>
      </c>
    </row>
    <row r="686" ht="36" customHeight="1" spans="1:5">
      <c r="A686" s="369">
        <v>2100403</v>
      </c>
      <c r="B686" s="263" t="s">
        <v>615</v>
      </c>
      <c r="C686" s="267">
        <v>730</v>
      </c>
      <c r="D686" s="267">
        <v>718</v>
      </c>
      <c r="E686" s="265">
        <f t="shared" si="10"/>
        <v>-0.016</v>
      </c>
    </row>
    <row r="687" ht="36" customHeight="1" spans="1:5">
      <c r="A687" s="369">
        <v>2100404</v>
      </c>
      <c r="B687" s="263" t="s">
        <v>616</v>
      </c>
      <c r="C687" s="267"/>
      <c r="D687" s="267"/>
      <c r="E687" s="265" t="str">
        <f t="shared" si="10"/>
        <v/>
      </c>
    </row>
    <row r="688" ht="36" customHeight="1" spans="1:5">
      <c r="A688" s="369">
        <v>2100405</v>
      </c>
      <c r="B688" s="263" t="s">
        <v>617</v>
      </c>
      <c r="C688" s="267">
        <v>205</v>
      </c>
      <c r="D688" s="267">
        <v>185</v>
      </c>
      <c r="E688" s="265">
        <f t="shared" si="10"/>
        <v>-0.098</v>
      </c>
    </row>
    <row r="689" ht="36" customHeight="1" spans="1:5">
      <c r="A689" s="369">
        <v>2100406</v>
      </c>
      <c r="B689" s="263" t="s">
        <v>618</v>
      </c>
      <c r="C689" s="267"/>
      <c r="D689" s="267"/>
      <c r="E689" s="265" t="str">
        <f t="shared" si="10"/>
        <v/>
      </c>
    </row>
    <row r="690" ht="36" customHeight="1" spans="1:5">
      <c r="A690" s="369">
        <v>2100407</v>
      </c>
      <c r="B690" s="263" t="s">
        <v>619</v>
      </c>
      <c r="C690" s="267"/>
      <c r="D690" s="267"/>
      <c r="E690" s="265" t="str">
        <f t="shared" si="10"/>
        <v/>
      </c>
    </row>
    <row r="691" ht="36" customHeight="1" spans="1:5">
      <c r="A691" s="369">
        <v>2100408</v>
      </c>
      <c r="B691" s="263" t="s">
        <v>620</v>
      </c>
      <c r="C691" s="267">
        <v>880</v>
      </c>
      <c r="D691" s="267">
        <v>143</v>
      </c>
      <c r="E691" s="265">
        <f t="shared" si="10"/>
        <v>-0.838</v>
      </c>
    </row>
    <row r="692" ht="36" customHeight="1" spans="1:5">
      <c r="A692" s="369">
        <v>2100409</v>
      </c>
      <c r="B692" s="263" t="s">
        <v>621</v>
      </c>
      <c r="C692" s="267">
        <v>570</v>
      </c>
      <c r="D692" s="267">
        <v>88</v>
      </c>
      <c r="E692" s="265">
        <f t="shared" si="10"/>
        <v>-0.846</v>
      </c>
    </row>
    <row r="693" ht="36" customHeight="1" spans="1:5">
      <c r="A693" s="369">
        <v>2100410</v>
      </c>
      <c r="B693" s="263" t="s">
        <v>622</v>
      </c>
      <c r="C693" s="267">
        <v>403</v>
      </c>
      <c r="D693" s="267">
        <v>23</v>
      </c>
      <c r="E693" s="265">
        <f t="shared" si="10"/>
        <v>-0.943</v>
      </c>
    </row>
    <row r="694" ht="36" customHeight="1" spans="1:5">
      <c r="A694" s="369">
        <v>2100499</v>
      </c>
      <c r="B694" s="263" t="s">
        <v>623</v>
      </c>
      <c r="C694" s="267"/>
      <c r="D694" s="267"/>
      <c r="E694" s="265" t="str">
        <f t="shared" si="10"/>
        <v/>
      </c>
    </row>
    <row r="695" ht="36" customHeight="1" spans="1:5">
      <c r="A695" s="368">
        <v>21006</v>
      </c>
      <c r="B695" s="261" t="s">
        <v>624</v>
      </c>
      <c r="C695" s="290">
        <v>50</v>
      </c>
      <c r="D695" s="290">
        <v>0</v>
      </c>
      <c r="E695" s="262">
        <f t="shared" si="10"/>
        <v>-1</v>
      </c>
    </row>
    <row r="696" ht="36" customHeight="1" spans="1:5">
      <c r="A696" s="369">
        <v>2100601</v>
      </c>
      <c r="B696" s="263" t="s">
        <v>625</v>
      </c>
      <c r="C696" s="267">
        <v>50</v>
      </c>
      <c r="D696" s="267">
        <v>0</v>
      </c>
      <c r="E696" s="265">
        <f t="shared" si="10"/>
        <v>-1</v>
      </c>
    </row>
    <row r="697" ht="36" customHeight="1" spans="1:5">
      <c r="A697" s="369">
        <v>2100699</v>
      </c>
      <c r="B697" s="263" t="s">
        <v>626</v>
      </c>
      <c r="C697" s="267"/>
      <c r="D697" s="267"/>
      <c r="E697" s="265" t="str">
        <f t="shared" si="10"/>
        <v/>
      </c>
    </row>
    <row r="698" ht="36" customHeight="1" spans="1:5">
      <c r="A698" s="368">
        <v>21007</v>
      </c>
      <c r="B698" s="261" t="s">
        <v>627</v>
      </c>
      <c r="C698" s="290">
        <v>462</v>
      </c>
      <c r="D698" s="290">
        <v>196</v>
      </c>
      <c r="E698" s="262">
        <f t="shared" si="10"/>
        <v>-0.576</v>
      </c>
    </row>
    <row r="699" ht="36" customHeight="1" spans="1:5">
      <c r="A699" s="369">
        <v>2100716</v>
      </c>
      <c r="B699" s="263" t="s">
        <v>628</v>
      </c>
      <c r="C699" s="267"/>
      <c r="D699" s="267"/>
      <c r="E699" s="265" t="str">
        <f t="shared" si="10"/>
        <v/>
      </c>
    </row>
    <row r="700" ht="36" customHeight="1" spans="1:5">
      <c r="A700" s="369">
        <v>2100717</v>
      </c>
      <c r="B700" s="263" t="s">
        <v>629</v>
      </c>
      <c r="C700" s="267">
        <v>64</v>
      </c>
      <c r="D700" s="267">
        <v>96</v>
      </c>
      <c r="E700" s="265">
        <f t="shared" si="10"/>
        <v>0.5</v>
      </c>
    </row>
    <row r="701" ht="36" customHeight="1" spans="1:5">
      <c r="A701" s="369">
        <v>2100799</v>
      </c>
      <c r="B701" s="263" t="s">
        <v>630</v>
      </c>
      <c r="C701" s="267">
        <v>398</v>
      </c>
      <c r="D701" s="267">
        <v>100</v>
      </c>
      <c r="E701" s="265">
        <f t="shared" si="10"/>
        <v>-0.749</v>
      </c>
    </row>
    <row r="702" ht="36" customHeight="1" spans="1:5">
      <c r="A702" s="368">
        <v>21011</v>
      </c>
      <c r="B702" s="261" t="s">
        <v>631</v>
      </c>
      <c r="C702" s="290">
        <v>7076</v>
      </c>
      <c r="D702" s="290">
        <v>7838</v>
      </c>
      <c r="E702" s="262">
        <f t="shared" si="10"/>
        <v>0.108</v>
      </c>
    </row>
    <row r="703" ht="36" customHeight="1" spans="1:5">
      <c r="A703" s="369">
        <v>2101101</v>
      </c>
      <c r="B703" s="263" t="s">
        <v>632</v>
      </c>
      <c r="C703" s="267">
        <v>1285</v>
      </c>
      <c r="D703" s="267">
        <v>1188</v>
      </c>
      <c r="E703" s="265">
        <f t="shared" si="10"/>
        <v>-0.075</v>
      </c>
    </row>
    <row r="704" ht="36" customHeight="1" spans="1:5">
      <c r="A704" s="369">
        <v>2101102</v>
      </c>
      <c r="B704" s="263" t="s">
        <v>633</v>
      </c>
      <c r="C704" s="267">
        <v>2528</v>
      </c>
      <c r="D704" s="267">
        <v>2961</v>
      </c>
      <c r="E704" s="265">
        <f t="shared" si="10"/>
        <v>0.171</v>
      </c>
    </row>
    <row r="705" ht="36" customHeight="1" spans="1:5">
      <c r="A705" s="369">
        <v>2101103</v>
      </c>
      <c r="B705" s="263" t="s">
        <v>634</v>
      </c>
      <c r="C705" s="267">
        <v>2877</v>
      </c>
      <c r="D705" s="267">
        <v>3289</v>
      </c>
      <c r="E705" s="265">
        <f t="shared" si="10"/>
        <v>0.143</v>
      </c>
    </row>
    <row r="706" ht="36" customHeight="1" spans="1:5">
      <c r="A706" s="369">
        <v>2101199</v>
      </c>
      <c r="B706" s="263" t="s">
        <v>635</v>
      </c>
      <c r="C706" s="267">
        <v>386</v>
      </c>
      <c r="D706" s="267">
        <v>400</v>
      </c>
      <c r="E706" s="265">
        <f t="shared" si="10"/>
        <v>0.036</v>
      </c>
    </row>
    <row r="707" ht="36" customHeight="1" spans="1:5">
      <c r="A707" s="368">
        <v>21012</v>
      </c>
      <c r="B707" s="261" t="s">
        <v>636</v>
      </c>
      <c r="C707" s="290">
        <v>721</v>
      </c>
      <c r="D707" s="290">
        <v>379</v>
      </c>
      <c r="E707" s="262">
        <f t="shared" si="10"/>
        <v>-0.474</v>
      </c>
    </row>
    <row r="708" ht="36" customHeight="1" spans="1:5">
      <c r="A708" s="369">
        <v>2101201</v>
      </c>
      <c r="B708" s="263" t="s">
        <v>637</v>
      </c>
      <c r="C708" s="267">
        <v>80</v>
      </c>
      <c r="D708" s="267">
        <v>0</v>
      </c>
      <c r="E708" s="265">
        <f t="shared" si="10"/>
        <v>-1</v>
      </c>
    </row>
    <row r="709" ht="36" customHeight="1" spans="1:5">
      <c r="A709" s="369">
        <v>2101202</v>
      </c>
      <c r="B709" s="263" t="s">
        <v>638</v>
      </c>
      <c r="C709" s="267">
        <v>641</v>
      </c>
      <c r="D709" s="267">
        <v>379</v>
      </c>
      <c r="E709" s="265">
        <f t="shared" ref="E709:E772" si="11">IF(C709&lt;&gt;0,D709/C709-1,"")</f>
        <v>-0.409</v>
      </c>
    </row>
    <row r="710" ht="36" customHeight="1" spans="1:5">
      <c r="A710" s="369">
        <v>2101299</v>
      </c>
      <c r="B710" s="263" t="s">
        <v>639</v>
      </c>
      <c r="C710" s="267"/>
      <c r="D710" s="267"/>
      <c r="E710" s="265" t="str">
        <f t="shared" si="11"/>
        <v/>
      </c>
    </row>
    <row r="711" ht="36" customHeight="1" spans="1:5">
      <c r="A711" s="368">
        <v>21013</v>
      </c>
      <c r="B711" s="261" t="s">
        <v>640</v>
      </c>
      <c r="C711" s="290">
        <v>1125</v>
      </c>
      <c r="D711" s="290">
        <v>149</v>
      </c>
      <c r="E711" s="262">
        <f t="shared" si="11"/>
        <v>-0.868</v>
      </c>
    </row>
    <row r="712" ht="36" customHeight="1" spans="1:5">
      <c r="A712" s="369">
        <v>2101301</v>
      </c>
      <c r="B712" s="263" t="s">
        <v>641</v>
      </c>
      <c r="C712" s="267">
        <v>1125</v>
      </c>
      <c r="D712" s="267">
        <v>115</v>
      </c>
      <c r="E712" s="265">
        <f t="shared" si="11"/>
        <v>-0.898</v>
      </c>
    </row>
    <row r="713" ht="36" customHeight="1" spans="1:5">
      <c r="A713" s="369">
        <v>2101302</v>
      </c>
      <c r="B713" s="263" t="s">
        <v>642</v>
      </c>
      <c r="C713" s="267"/>
      <c r="D713" s="267"/>
      <c r="E713" s="265" t="str">
        <f t="shared" si="11"/>
        <v/>
      </c>
    </row>
    <row r="714" ht="36" customHeight="1" spans="1:5">
      <c r="A714" s="369">
        <v>2101399</v>
      </c>
      <c r="B714" s="263" t="s">
        <v>643</v>
      </c>
      <c r="C714" s="267">
        <v>0</v>
      </c>
      <c r="D714" s="267">
        <v>34</v>
      </c>
      <c r="E714" s="265">
        <v>1</v>
      </c>
    </row>
    <row r="715" ht="36" customHeight="1" spans="1:5">
      <c r="A715" s="368">
        <v>21014</v>
      </c>
      <c r="B715" s="261" t="s">
        <v>644</v>
      </c>
      <c r="C715" s="290">
        <v>256</v>
      </c>
      <c r="D715" s="290">
        <v>90</v>
      </c>
      <c r="E715" s="262">
        <f t="shared" si="11"/>
        <v>-0.648</v>
      </c>
    </row>
    <row r="716" ht="36" customHeight="1" spans="1:5">
      <c r="A716" s="369">
        <v>2101401</v>
      </c>
      <c r="B716" s="263" t="s">
        <v>645</v>
      </c>
      <c r="C716" s="267">
        <v>256</v>
      </c>
      <c r="D716" s="267">
        <v>90</v>
      </c>
      <c r="E716" s="265">
        <f t="shared" si="11"/>
        <v>-0.648</v>
      </c>
    </row>
    <row r="717" ht="36" customHeight="1" spans="1:5">
      <c r="A717" s="369">
        <v>2101499</v>
      </c>
      <c r="B717" s="263" t="s">
        <v>646</v>
      </c>
      <c r="C717" s="267"/>
      <c r="D717" s="267"/>
      <c r="E717" s="265" t="str">
        <f t="shared" si="11"/>
        <v/>
      </c>
    </row>
    <row r="718" ht="36" customHeight="1" spans="1:5">
      <c r="A718" s="368">
        <v>21015</v>
      </c>
      <c r="B718" s="261" t="s">
        <v>647</v>
      </c>
      <c r="C718" s="290">
        <v>335</v>
      </c>
      <c r="D718" s="290">
        <v>322</v>
      </c>
      <c r="E718" s="262">
        <f t="shared" si="11"/>
        <v>-0.039</v>
      </c>
    </row>
    <row r="719" ht="36" customHeight="1" spans="1:5">
      <c r="A719" s="369">
        <v>2101501</v>
      </c>
      <c r="B719" s="263" t="s">
        <v>136</v>
      </c>
      <c r="C719" s="267">
        <v>299</v>
      </c>
      <c r="D719" s="267">
        <v>312</v>
      </c>
      <c r="E719" s="265">
        <f t="shared" si="11"/>
        <v>0.043</v>
      </c>
    </row>
    <row r="720" ht="36" customHeight="1" spans="1:5">
      <c r="A720" s="369">
        <v>2101502</v>
      </c>
      <c r="B720" s="263" t="s">
        <v>137</v>
      </c>
      <c r="C720" s="267"/>
      <c r="D720" s="267"/>
      <c r="E720" s="265" t="str">
        <f t="shared" si="11"/>
        <v/>
      </c>
    </row>
    <row r="721" ht="36" customHeight="1" spans="1:5">
      <c r="A721" s="369">
        <v>2101503</v>
      </c>
      <c r="B721" s="263" t="s">
        <v>138</v>
      </c>
      <c r="C721" s="267"/>
      <c r="D721" s="267"/>
      <c r="E721" s="265" t="str">
        <f t="shared" si="11"/>
        <v/>
      </c>
    </row>
    <row r="722" ht="36" customHeight="1" spans="1:5">
      <c r="A722" s="369">
        <v>2101504</v>
      </c>
      <c r="B722" s="263" t="s">
        <v>177</v>
      </c>
      <c r="C722" s="267"/>
      <c r="D722" s="267"/>
      <c r="E722" s="265" t="str">
        <f t="shared" si="11"/>
        <v/>
      </c>
    </row>
    <row r="723" ht="36" customHeight="1" spans="1:5">
      <c r="A723" s="369">
        <v>2101505</v>
      </c>
      <c r="B723" s="263" t="s">
        <v>648</v>
      </c>
      <c r="C723" s="267">
        <v>33</v>
      </c>
      <c r="D723" s="267">
        <v>10</v>
      </c>
      <c r="E723" s="265">
        <f t="shared" si="11"/>
        <v>-0.697</v>
      </c>
    </row>
    <row r="724" ht="36" customHeight="1" spans="1:5">
      <c r="A724" s="369">
        <v>2101506</v>
      </c>
      <c r="B724" s="263" t="s">
        <v>649</v>
      </c>
      <c r="C724" s="267">
        <v>3</v>
      </c>
      <c r="D724" s="267">
        <v>0</v>
      </c>
      <c r="E724" s="265">
        <f t="shared" si="11"/>
        <v>-1</v>
      </c>
    </row>
    <row r="725" ht="36" customHeight="1" spans="1:5">
      <c r="A725" s="369">
        <v>2101550</v>
      </c>
      <c r="B725" s="263" t="s">
        <v>145</v>
      </c>
      <c r="C725" s="267"/>
      <c r="D725" s="267"/>
      <c r="E725" s="265" t="str">
        <f t="shared" si="11"/>
        <v/>
      </c>
    </row>
    <row r="726" ht="36" customHeight="1" spans="1:5">
      <c r="A726" s="369">
        <v>2101599</v>
      </c>
      <c r="B726" s="263" t="s">
        <v>650</v>
      </c>
      <c r="C726" s="267"/>
      <c r="D726" s="267"/>
      <c r="E726" s="265" t="str">
        <f t="shared" si="11"/>
        <v/>
      </c>
    </row>
    <row r="727" ht="36" customHeight="1" spans="1:5">
      <c r="A727" s="368">
        <v>21016</v>
      </c>
      <c r="B727" s="261" t="s">
        <v>651</v>
      </c>
      <c r="C727" s="290">
        <v>99</v>
      </c>
      <c r="D727" s="290">
        <v>38</v>
      </c>
      <c r="E727" s="262">
        <f t="shared" si="11"/>
        <v>-0.616</v>
      </c>
    </row>
    <row r="728" ht="36" customHeight="1" spans="1:5">
      <c r="A728" s="369">
        <v>2101601</v>
      </c>
      <c r="B728" s="263" t="s">
        <v>652</v>
      </c>
      <c r="C728" s="267">
        <v>99</v>
      </c>
      <c r="D728" s="267">
        <v>38</v>
      </c>
      <c r="E728" s="265">
        <f t="shared" si="11"/>
        <v>-0.616</v>
      </c>
    </row>
    <row r="729" ht="36" customHeight="1" spans="1:5">
      <c r="A729" s="368">
        <v>21099</v>
      </c>
      <c r="B729" s="261" t="s">
        <v>653</v>
      </c>
      <c r="C729" s="290">
        <v>490</v>
      </c>
      <c r="D729" s="290">
        <v>4</v>
      </c>
      <c r="E729" s="262">
        <f t="shared" si="11"/>
        <v>-0.992</v>
      </c>
    </row>
    <row r="730" ht="36" customHeight="1" spans="1:5">
      <c r="A730" s="372">
        <v>2109999</v>
      </c>
      <c r="B730" s="263" t="s">
        <v>654</v>
      </c>
      <c r="C730" s="267">
        <v>490</v>
      </c>
      <c r="D730" s="267">
        <v>4</v>
      </c>
      <c r="E730" s="265">
        <f t="shared" si="11"/>
        <v>-0.992</v>
      </c>
    </row>
    <row r="731" ht="36" customHeight="1" spans="1:5">
      <c r="A731" s="368">
        <v>211</v>
      </c>
      <c r="B731" s="261" t="s">
        <v>88</v>
      </c>
      <c r="C731" s="290">
        <v>42795</v>
      </c>
      <c r="D731" s="290">
        <v>62506</v>
      </c>
      <c r="E731" s="262">
        <f t="shared" si="11"/>
        <v>0.461</v>
      </c>
    </row>
    <row r="732" ht="36" customHeight="1" spans="1:5">
      <c r="A732" s="368">
        <v>21101</v>
      </c>
      <c r="B732" s="261" t="s">
        <v>655</v>
      </c>
      <c r="C732" s="290">
        <v>1085</v>
      </c>
      <c r="D732" s="290">
        <v>1028</v>
      </c>
      <c r="E732" s="262">
        <f t="shared" si="11"/>
        <v>-0.053</v>
      </c>
    </row>
    <row r="733" ht="36" customHeight="1" spans="1:5">
      <c r="A733" s="369">
        <v>2110101</v>
      </c>
      <c r="B733" s="263" t="s">
        <v>136</v>
      </c>
      <c r="C733" s="267">
        <v>145</v>
      </c>
      <c r="D733" s="267">
        <v>187</v>
      </c>
      <c r="E733" s="265">
        <f t="shared" si="11"/>
        <v>0.29</v>
      </c>
    </row>
    <row r="734" ht="36" customHeight="1" spans="1:5">
      <c r="A734" s="369">
        <v>2110102</v>
      </c>
      <c r="B734" s="263" t="s">
        <v>137</v>
      </c>
      <c r="C734" s="267"/>
      <c r="D734" s="267"/>
      <c r="E734" s="265" t="str">
        <f t="shared" si="11"/>
        <v/>
      </c>
    </row>
    <row r="735" ht="36" customHeight="1" spans="1:5">
      <c r="A735" s="369">
        <v>2110103</v>
      </c>
      <c r="B735" s="263" t="s">
        <v>138</v>
      </c>
      <c r="C735" s="267"/>
      <c r="D735" s="267"/>
      <c r="E735" s="265" t="str">
        <f t="shared" si="11"/>
        <v/>
      </c>
    </row>
    <row r="736" ht="36" customHeight="1" spans="1:5">
      <c r="A736" s="369">
        <v>2110104</v>
      </c>
      <c r="B736" s="263" t="s">
        <v>656</v>
      </c>
      <c r="C736" s="267"/>
      <c r="D736" s="267"/>
      <c r="E736" s="265" t="str">
        <f t="shared" si="11"/>
        <v/>
      </c>
    </row>
    <row r="737" ht="36" customHeight="1" spans="1:5">
      <c r="A737" s="369">
        <v>2110105</v>
      </c>
      <c r="B737" s="263" t="s">
        <v>657</v>
      </c>
      <c r="C737" s="267"/>
      <c r="D737" s="267"/>
      <c r="E737" s="265" t="str">
        <f t="shared" si="11"/>
        <v/>
      </c>
    </row>
    <row r="738" ht="36" customHeight="1" spans="1:5">
      <c r="A738" s="369">
        <v>2110106</v>
      </c>
      <c r="B738" s="263" t="s">
        <v>658</v>
      </c>
      <c r="C738" s="267"/>
      <c r="D738" s="267"/>
      <c r="E738" s="265" t="str">
        <f t="shared" si="11"/>
        <v/>
      </c>
    </row>
    <row r="739" ht="36" customHeight="1" spans="1:5">
      <c r="A739" s="369">
        <v>2110107</v>
      </c>
      <c r="B739" s="263" t="s">
        <v>659</v>
      </c>
      <c r="C739" s="267"/>
      <c r="D739" s="267"/>
      <c r="E739" s="265" t="str">
        <f t="shared" si="11"/>
        <v/>
      </c>
    </row>
    <row r="740" ht="36" customHeight="1" spans="1:5">
      <c r="A740" s="369">
        <v>2110108</v>
      </c>
      <c r="B740" s="263" t="s">
        <v>660</v>
      </c>
      <c r="C740" s="267"/>
      <c r="D740" s="267"/>
      <c r="E740" s="265" t="str">
        <f t="shared" si="11"/>
        <v/>
      </c>
    </row>
    <row r="741" ht="36" customHeight="1" spans="1:5">
      <c r="A741" s="369">
        <v>2110199</v>
      </c>
      <c r="B741" s="263" t="s">
        <v>661</v>
      </c>
      <c r="C741" s="267">
        <v>940</v>
      </c>
      <c r="D741" s="267">
        <v>841</v>
      </c>
      <c r="E741" s="265">
        <f t="shared" si="11"/>
        <v>-0.105</v>
      </c>
    </row>
    <row r="742" ht="36" customHeight="1" spans="1:5">
      <c r="A742" s="368">
        <v>21102</v>
      </c>
      <c r="B742" s="261" t="s">
        <v>662</v>
      </c>
      <c r="C742" s="290"/>
      <c r="D742" s="290"/>
      <c r="E742" s="262" t="str">
        <f t="shared" si="11"/>
        <v/>
      </c>
    </row>
    <row r="743" ht="36" customHeight="1" spans="1:5">
      <c r="A743" s="369">
        <v>2110203</v>
      </c>
      <c r="B743" s="263" t="s">
        <v>663</v>
      </c>
      <c r="C743" s="267"/>
      <c r="D743" s="267"/>
      <c r="E743" s="265" t="str">
        <f t="shared" si="11"/>
        <v/>
      </c>
    </row>
    <row r="744" ht="36" customHeight="1" spans="1:5">
      <c r="A744" s="369">
        <v>2110204</v>
      </c>
      <c r="B744" s="263" t="s">
        <v>664</v>
      </c>
      <c r="C744" s="267"/>
      <c r="D744" s="267"/>
      <c r="E744" s="265" t="str">
        <f t="shared" si="11"/>
        <v/>
      </c>
    </row>
    <row r="745" ht="36" customHeight="1" spans="1:5">
      <c r="A745" s="369">
        <v>2110299</v>
      </c>
      <c r="B745" s="263" t="s">
        <v>665</v>
      </c>
      <c r="C745" s="267"/>
      <c r="D745" s="267"/>
      <c r="E745" s="265" t="str">
        <f t="shared" si="11"/>
        <v/>
      </c>
    </row>
    <row r="746" ht="36" customHeight="1" spans="1:5">
      <c r="A746" s="368">
        <v>21103</v>
      </c>
      <c r="B746" s="261" t="s">
        <v>666</v>
      </c>
      <c r="C746" s="290">
        <v>40311</v>
      </c>
      <c r="D746" s="290">
        <v>60367</v>
      </c>
      <c r="E746" s="262">
        <f t="shared" si="11"/>
        <v>0.498</v>
      </c>
    </row>
    <row r="747" ht="36" customHeight="1" spans="1:5">
      <c r="A747" s="369">
        <v>2110301</v>
      </c>
      <c r="B747" s="263" t="s">
        <v>667</v>
      </c>
      <c r="C747" s="267">
        <v>0</v>
      </c>
      <c r="D747" s="267">
        <v>173</v>
      </c>
      <c r="E747" s="265">
        <v>1</v>
      </c>
    </row>
    <row r="748" ht="36" customHeight="1" spans="1:5">
      <c r="A748" s="369">
        <v>2110302</v>
      </c>
      <c r="B748" s="263" t="s">
        <v>668</v>
      </c>
      <c r="C748" s="267">
        <v>40311</v>
      </c>
      <c r="D748" s="267">
        <v>60069</v>
      </c>
      <c r="E748" s="265">
        <f t="shared" si="11"/>
        <v>0.49</v>
      </c>
    </row>
    <row r="749" ht="36" customHeight="1" spans="1:5">
      <c r="A749" s="369">
        <v>2110303</v>
      </c>
      <c r="B749" s="263" t="s">
        <v>669</v>
      </c>
      <c r="C749" s="267"/>
      <c r="D749" s="267"/>
      <c r="E749" s="265" t="str">
        <f t="shared" si="11"/>
        <v/>
      </c>
    </row>
    <row r="750" ht="36" customHeight="1" spans="1:5">
      <c r="A750" s="369">
        <v>2110304</v>
      </c>
      <c r="B750" s="263" t="s">
        <v>670</v>
      </c>
      <c r="C750" s="267"/>
      <c r="D750" s="267"/>
      <c r="E750" s="265" t="str">
        <f t="shared" si="11"/>
        <v/>
      </c>
    </row>
    <row r="751" ht="36" customHeight="1" spans="1:5">
      <c r="A751" s="369">
        <v>2110305</v>
      </c>
      <c r="B751" s="263" t="s">
        <v>671</v>
      </c>
      <c r="C751" s="267"/>
      <c r="D751" s="267"/>
      <c r="E751" s="265" t="str">
        <f t="shared" si="11"/>
        <v/>
      </c>
    </row>
    <row r="752" ht="36" customHeight="1" spans="1:5">
      <c r="A752" s="369">
        <v>2110306</v>
      </c>
      <c r="B752" s="263" t="s">
        <v>672</v>
      </c>
      <c r="C752" s="267"/>
      <c r="D752" s="267"/>
      <c r="E752" s="265" t="str">
        <f t="shared" si="11"/>
        <v/>
      </c>
    </row>
    <row r="753" ht="36" customHeight="1" spans="1:5">
      <c r="A753" s="374">
        <v>2110307</v>
      </c>
      <c r="B753" s="263" t="s">
        <v>673</v>
      </c>
      <c r="C753" s="267"/>
      <c r="D753" s="267"/>
      <c r="E753" s="265" t="str">
        <f t="shared" si="11"/>
        <v/>
      </c>
    </row>
    <row r="754" ht="36" customHeight="1" spans="1:5">
      <c r="A754" s="369">
        <v>2110399</v>
      </c>
      <c r="B754" s="263" t="s">
        <v>674</v>
      </c>
      <c r="C754" s="267">
        <v>0</v>
      </c>
      <c r="D754" s="267">
        <v>125</v>
      </c>
      <c r="E754" s="265">
        <v>1</v>
      </c>
    </row>
    <row r="755" ht="36" customHeight="1" spans="1:5">
      <c r="A755" s="368">
        <v>21104</v>
      </c>
      <c r="B755" s="261" t="s">
        <v>675</v>
      </c>
      <c r="C755" s="290">
        <v>369</v>
      </c>
      <c r="D755" s="290">
        <v>209</v>
      </c>
      <c r="E755" s="262">
        <f t="shared" si="11"/>
        <v>-0.434</v>
      </c>
    </row>
    <row r="756" ht="36" customHeight="1" spans="1:5">
      <c r="A756" s="369">
        <v>2110401</v>
      </c>
      <c r="B756" s="263" t="s">
        <v>676</v>
      </c>
      <c r="C756" s="267"/>
      <c r="D756" s="267"/>
      <c r="E756" s="265" t="str">
        <f t="shared" si="11"/>
        <v/>
      </c>
    </row>
    <row r="757" ht="36" customHeight="1" spans="1:5">
      <c r="A757" s="369">
        <v>2110402</v>
      </c>
      <c r="B757" s="263" t="s">
        <v>677</v>
      </c>
      <c r="C757" s="267"/>
      <c r="D757" s="267"/>
      <c r="E757" s="265" t="str">
        <f t="shared" si="11"/>
        <v/>
      </c>
    </row>
    <row r="758" ht="36" customHeight="1" spans="1:5">
      <c r="A758" s="369">
        <v>2110404</v>
      </c>
      <c r="B758" s="263" t="s">
        <v>678</v>
      </c>
      <c r="C758" s="267"/>
      <c r="D758" s="267"/>
      <c r="E758" s="265" t="str">
        <f t="shared" si="11"/>
        <v/>
      </c>
    </row>
    <row r="759" ht="36" customHeight="1" spans="1:5">
      <c r="A759" s="369">
        <v>2110499</v>
      </c>
      <c r="B759" s="263" t="s">
        <v>679</v>
      </c>
      <c r="C759" s="267">
        <v>369</v>
      </c>
      <c r="D759" s="267">
        <v>209</v>
      </c>
      <c r="E759" s="265">
        <f t="shared" si="11"/>
        <v>-0.434</v>
      </c>
    </row>
    <row r="760" ht="36" customHeight="1" spans="1:5">
      <c r="A760" s="368">
        <v>21105</v>
      </c>
      <c r="B760" s="261" t="s">
        <v>680</v>
      </c>
      <c r="C760" s="290">
        <v>1030</v>
      </c>
      <c r="D760" s="290">
        <v>890</v>
      </c>
      <c r="E760" s="262">
        <f t="shared" si="11"/>
        <v>-0.136</v>
      </c>
    </row>
    <row r="761" ht="36" customHeight="1" spans="1:5">
      <c r="A761" s="369">
        <v>2110501</v>
      </c>
      <c r="B761" s="263" t="s">
        <v>681</v>
      </c>
      <c r="C761" s="267">
        <v>1030</v>
      </c>
      <c r="D761" s="267">
        <v>890</v>
      </c>
      <c r="E761" s="265">
        <f t="shared" si="11"/>
        <v>-0.136</v>
      </c>
    </row>
    <row r="762" ht="36" customHeight="1" spans="1:5">
      <c r="A762" s="369">
        <v>2110502</v>
      </c>
      <c r="B762" s="263" t="s">
        <v>682</v>
      </c>
      <c r="C762" s="267"/>
      <c r="D762" s="267"/>
      <c r="E762" s="265" t="str">
        <f t="shared" si="11"/>
        <v/>
      </c>
    </row>
    <row r="763" ht="36" customHeight="1" spans="1:5">
      <c r="A763" s="369">
        <v>2110503</v>
      </c>
      <c r="B763" s="263" t="s">
        <v>683</v>
      </c>
      <c r="C763" s="267"/>
      <c r="D763" s="267"/>
      <c r="E763" s="265" t="str">
        <f t="shared" si="11"/>
        <v/>
      </c>
    </row>
    <row r="764" ht="36" customHeight="1" spans="1:5">
      <c r="A764" s="369">
        <v>2110506</v>
      </c>
      <c r="B764" s="263" t="s">
        <v>684</v>
      </c>
      <c r="C764" s="267"/>
      <c r="D764" s="267"/>
      <c r="E764" s="265" t="str">
        <f t="shared" si="11"/>
        <v/>
      </c>
    </row>
    <row r="765" ht="36" customHeight="1" spans="1:5">
      <c r="A765" s="369">
        <v>2110507</v>
      </c>
      <c r="B765" s="263" t="s">
        <v>685</v>
      </c>
      <c r="C765" s="267"/>
      <c r="D765" s="267"/>
      <c r="E765" s="265" t="str">
        <f t="shared" si="11"/>
        <v/>
      </c>
    </row>
    <row r="766" ht="36" customHeight="1" spans="1:5">
      <c r="A766" s="369">
        <v>2110599</v>
      </c>
      <c r="B766" s="263" t="s">
        <v>686</v>
      </c>
      <c r="C766" s="267"/>
      <c r="D766" s="267"/>
      <c r="E766" s="265" t="str">
        <f t="shared" si="11"/>
        <v/>
      </c>
    </row>
    <row r="767" ht="36" customHeight="1" spans="1:5">
      <c r="A767" s="368">
        <v>21106</v>
      </c>
      <c r="B767" s="261" t="s">
        <v>687</v>
      </c>
      <c r="C767" s="290"/>
      <c r="D767" s="290"/>
      <c r="E767" s="262" t="str">
        <f t="shared" si="11"/>
        <v/>
      </c>
    </row>
    <row r="768" ht="36" customHeight="1" spans="1:5">
      <c r="A768" s="369">
        <v>2110602</v>
      </c>
      <c r="B768" s="263" t="s">
        <v>688</v>
      </c>
      <c r="C768" s="267"/>
      <c r="D768" s="267"/>
      <c r="E768" s="265" t="str">
        <f t="shared" si="11"/>
        <v/>
      </c>
    </row>
    <row r="769" ht="36" customHeight="1" spans="1:5">
      <c r="A769" s="369">
        <v>2110603</v>
      </c>
      <c r="B769" s="263" t="s">
        <v>689</v>
      </c>
      <c r="C769" s="267"/>
      <c r="D769" s="267"/>
      <c r="E769" s="265" t="str">
        <f t="shared" si="11"/>
        <v/>
      </c>
    </row>
    <row r="770" ht="36" customHeight="1" spans="1:5">
      <c r="A770" s="369">
        <v>2110604</v>
      </c>
      <c r="B770" s="263" t="s">
        <v>690</v>
      </c>
      <c r="C770" s="267"/>
      <c r="D770" s="267"/>
      <c r="E770" s="265" t="str">
        <f t="shared" si="11"/>
        <v/>
      </c>
    </row>
    <row r="771" ht="36" customHeight="1" spans="1:5">
      <c r="A771" s="369">
        <v>2110605</v>
      </c>
      <c r="B771" s="263" t="s">
        <v>691</v>
      </c>
      <c r="C771" s="267"/>
      <c r="D771" s="267"/>
      <c r="E771" s="265" t="str">
        <f t="shared" si="11"/>
        <v/>
      </c>
    </row>
    <row r="772" ht="36" customHeight="1" spans="1:5">
      <c r="A772" s="369">
        <v>2110699</v>
      </c>
      <c r="B772" s="263" t="s">
        <v>692</v>
      </c>
      <c r="C772" s="267"/>
      <c r="D772" s="267"/>
      <c r="E772" s="265" t="str">
        <f t="shared" si="11"/>
        <v/>
      </c>
    </row>
    <row r="773" ht="36" customHeight="1" spans="1:5">
      <c r="A773" s="368">
        <v>21107</v>
      </c>
      <c r="B773" s="261" t="s">
        <v>693</v>
      </c>
      <c r="C773" s="290"/>
      <c r="D773" s="290"/>
      <c r="E773" s="262" t="str">
        <f t="shared" ref="E773:E836" si="12">IF(C773&lt;&gt;0,D773/C773-1,"")</f>
        <v/>
      </c>
    </row>
    <row r="774" ht="36" customHeight="1" spans="1:5">
      <c r="A774" s="369">
        <v>2110704</v>
      </c>
      <c r="B774" s="263" t="s">
        <v>694</v>
      </c>
      <c r="C774" s="267"/>
      <c r="D774" s="267"/>
      <c r="E774" s="265" t="str">
        <f t="shared" si="12"/>
        <v/>
      </c>
    </row>
    <row r="775" ht="36" customHeight="1" spans="1:5">
      <c r="A775" s="369">
        <v>2110799</v>
      </c>
      <c r="B775" s="263" t="s">
        <v>695</v>
      </c>
      <c r="C775" s="267"/>
      <c r="D775" s="267"/>
      <c r="E775" s="265" t="str">
        <f t="shared" si="12"/>
        <v/>
      </c>
    </row>
    <row r="776" ht="36" customHeight="1" spans="1:5">
      <c r="A776" s="368">
        <v>21108</v>
      </c>
      <c r="B776" s="261" t="s">
        <v>696</v>
      </c>
      <c r="C776" s="290"/>
      <c r="D776" s="290"/>
      <c r="E776" s="262" t="str">
        <f t="shared" si="12"/>
        <v/>
      </c>
    </row>
    <row r="777" ht="36" customHeight="1" spans="1:5">
      <c r="A777" s="369">
        <v>2110804</v>
      </c>
      <c r="B777" s="263" t="s">
        <v>697</v>
      </c>
      <c r="C777" s="267"/>
      <c r="D777" s="267"/>
      <c r="E777" s="265" t="str">
        <f t="shared" si="12"/>
        <v/>
      </c>
    </row>
    <row r="778" ht="36" customHeight="1" spans="1:5">
      <c r="A778" s="369">
        <v>2110899</v>
      </c>
      <c r="B778" s="263" t="s">
        <v>698</v>
      </c>
      <c r="C778" s="267"/>
      <c r="D778" s="267"/>
      <c r="E778" s="265" t="str">
        <f t="shared" si="12"/>
        <v/>
      </c>
    </row>
    <row r="779" ht="36" customHeight="1" spans="1:5">
      <c r="A779" s="368">
        <v>21109</v>
      </c>
      <c r="B779" s="261" t="s">
        <v>699</v>
      </c>
      <c r="C779" s="290"/>
      <c r="D779" s="290"/>
      <c r="E779" s="262" t="str">
        <f t="shared" si="12"/>
        <v/>
      </c>
    </row>
    <row r="780" ht="36" customHeight="1" spans="1:5">
      <c r="A780" s="372">
        <v>2110901</v>
      </c>
      <c r="B780" s="377" t="s">
        <v>700</v>
      </c>
      <c r="C780" s="267"/>
      <c r="D780" s="267"/>
      <c r="E780" s="265" t="str">
        <f t="shared" si="12"/>
        <v/>
      </c>
    </row>
    <row r="781" ht="36" customHeight="1" spans="1:5">
      <c r="A781" s="368">
        <v>21110</v>
      </c>
      <c r="B781" s="261" t="s">
        <v>701</v>
      </c>
      <c r="C781" s="290"/>
      <c r="D781" s="290"/>
      <c r="E781" s="262" t="str">
        <f t="shared" si="12"/>
        <v/>
      </c>
    </row>
    <row r="782" ht="36" customHeight="1" spans="1:5">
      <c r="A782" s="372">
        <v>2111001</v>
      </c>
      <c r="B782" s="377" t="s">
        <v>702</v>
      </c>
      <c r="C782" s="267"/>
      <c r="D782" s="267"/>
      <c r="E782" s="265" t="str">
        <f t="shared" si="12"/>
        <v/>
      </c>
    </row>
    <row r="783" ht="36" customHeight="1" spans="1:5">
      <c r="A783" s="368">
        <v>21111</v>
      </c>
      <c r="B783" s="261" t="s">
        <v>703</v>
      </c>
      <c r="C783" s="290"/>
      <c r="D783" s="290"/>
      <c r="E783" s="262" t="str">
        <f t="shared" si="12"/>
        <v/>
      </c>
    </row>
    <row r="784" ht="36" customHeight="1" spans="1:5">
      <c r="A784" s="369">
        <v>2111101</v>
      </c>
      <c r="B784" s="263" t="s">
        <v>704</v>
      </c>
      <c r="C784" s="267"/>
      <c r="D784" s="267"/>
      <c r="E784" s="265" t="str">
        <f t="shared" si="12"/>
        <v/>
      </c>
    </row>
    <row r="785" ht="36" customHeight="1" spans="1:5">
      <c r="A785" s="369">
        <v>2111102</v>
      </c>
      <c r="B785" s="263" t="s">
        <v>705</v>
      </c>
      <c r="C785" s="267"/>
      <c r="D785" s="267"/>
      <c r="E785" s="265" t="str">
        <f t="shared" si="12"/>
        <v/>
      </c>
    </row>
    <row r="786" ht="36" customHeight="1" spans="1:5">
      <c r="A786" s="369">
        <v>2111103</v>
      </c>
      <c r="B786" s="263" t="s">
        <v>706</v>
      </c>
      <c r="C786" s="267"/>
      <c r="D786" s="267"/>
      <c r="E786" s="265" t="str">
        <f t="shared" si="12"/>
        <v/>
      </c>
    </row>
    <row r="787" ht="36" customHeight="1" spans="1:5">
      <c r="A787" s="369">
        <v>2111104</v>
      </c>
      <c r="B787" s="263" t="s">
        <v>707</v>
      </c>
      <c r="C787" s="267"/>
      <c r="D787" s="267"/>
      <c r="E787" s="265" t="str">
        <f t="shared" si="12"/>
        <v/>
      </c>
    </row>
    <row r="788" ht="36" customHeight="1" spans="1:5">
      <c r="A788" s="369">
        <v>2111199</v>
      </c>
      <c r="B788" s="263" t="s">
        <v>708</v>
      </c>
      <c r="C788" s="267"/>
      <c r="D788" s="267"/>
      <c r="E788" s="265" t="str">
        <f t="shared" si="12"/>
        <v/>
      </c>
    </row>
    <row r="789" ht="36" customHeight="1" spans="1:5">
      <c r="A789" s="368">
        <v>21112</v>
      </c>
      <c r="B789" s="261" t="s">
        <v>709</v>
      </c>
      <c r="C789" s="290"/>
      <c r="D789" s="290"/>
      <c r="E789" s="262" t="str">
        <f t="shared" si="12"/>
        <v/>
      </c>
    </row>
    <row r="790" ht="36" customHeight="1" spans="1:5">
      <c r="A790" s="374">
        <v>2111201</v>
      </c>
      <c r="B790" s="263" t="s">
        <v>710</v>
      </c>
      <c r="C790" s="267"/>
      <c r="D790" s="267"/>
      <c r="E790" s="265" t="str">
        <f t="shared" si="12"/>
        <v/>
      </c>
    </row>
    <row r="791" ht="36" customHeight="1" spans="1:5">
      <c r="A791" s="368">
        <v>21113</v>
      </c>
      <c r="B791" s="261" t="s">
        <v>711</v>
      </c>
      <c r="C791" s="290"/>
      <c r="D791" s="290"/>
      <c r="E791" s="262" t="str">
        <f t="shared" si="12"/>
        <v/>
      </c>
    </row>
    <row r="792" ht="36" customHeight="1" spans="1:5">
      <c r="A792" s="374">
        <v>2111301</v>
      </c>
      <c r="B792" s="263" t="s">
        <v>712</v>
      </c>
      <c r="C792" s="267"/>
      <c r="D792" s="267"/>
      <c r="E792" s="265" t="str">
        <f t="shared" si="12"/>
        <v/>
      </c>
    </row>
    <row r="793" ht="36" customHeight="1" spans="1:5">
      <c r="A793" s="368">
        <v>21114</v>
      </c>
      <c r="B793" s="261" t="s">
        <v>713</v>
      </c>
      <c r="C793" s="290">
        <v>0</v>
      </c>
      <c r="D793" s="290">
        <v>12</v>
      </c>
      <c r="E793" s="262">
        <v>1</v>
      </c>
    </row>
    <row r="794" ht="36" customHeight="1" spans="1:5">
      <c r="A794" s="369">
        <v>2111401</v>
      </c>
      <c r="B794" s="263" t="s">
        <v>136</v>
      </c>
      <c r="C794" s="267"/>
      <c r="D794" s="267"/>
      <c r="E794" s="265" t="str">
        <f t="shared" si="12"/>
        <v/>
      </c>
    </row>
    <row r="795" ht="36" customHeight="1" spans="1:5">
      <c r="A795" s="369">
        <v>2111402</v>
      </c>
      <c r="B795" s="263" t="s">
        <v>137</v>
      </c>
      <c r="C795" s="267"/>
      <c r="D795" s="267"/>
      <c r="E795" s="265" t="str">
        <f t="shared" si="12"/>
        <v/>
      </c>
    </row>
    <row r="796" ht="36" customHeight="1" spans="1:5">
      <c r="A796" s="369">
        <v>2111403</v>
      </c>
      <c r="B796" s="263" t="s">
        <v>138</v>
      </c>
      <c r="C796" s="267"/>
      <c r="D796" s="267"/>
      <c r="E796" s="265" t="str">
        <f t="shared" si="12"/>
        <v/>
      </c>
    </row>
    <row r="797" ht="36" customHeight="1" spans="1:5">
      <c r="A797" s="369">
        <v>2111404</v>
      </c>
      <c r="B797" s="263" t="s">
        <v>714</v>
      </c>
      <c r="C797" s="267"/>
      <c r="D797" s="267"/>
      <c r="E797" s="265" t="str">
        <f t="shared" si="12"/>
        <v/>
      </c>
    </row>
    <row r="798" ht="36" customHeight="1" spans="1:5">
      <c r="A798" s="369">
        <v>2111405</v>
      </c>
      <c r="B798" s="263" t="s">
        <v>715</v>
      </c>
      <c r="C798" s="267"/>
      <c r="D798" s="267"/>
      <c r="E798" s="265" t="str">
        <f t="shared" si="12"/>
        <v/>
      </c>
    </row>
    <row r="799" ht="36" customHeight="1" spans="1:5">
      <c r="A799" s="369">
        <v>2111406</v>
      </c>
      <c r="B799" s="263" t="s">
        <v>716</v>
      </c>
      <c r="C799" s="267"/>
      <c r="D799" s="267"/>
      <c r="E799" s="265" t="str">
        <f t="shared" si="12"/>
        <v/>
      </c>
    </row>
    <row r="800" ht="36" customHeight="1" spans="1:5">
      <c r="A800" s="369">
        <v>2111407</v>
      </c>
      <c r="B800" s="263" t="s">
        <v>717</v>
      </c>
      <c r="C800" s="267">
        <v>0</v>
      </c>
      <c r="D800" s="267">
        <v>12</v>
      </c>
      <c r="E800" s="265">
        <v>1</v>
      </c>
    </row>
    <row r="801" ht="36" customHeight="1" spans="1:5">
      <c r="A801" s="369">
        <v>2111408</v>
      </c>
      <c r="B801" s="263" t="s">
        <v>718</v>
      </c>
      <c r="C801" s="267"/>
      <c r="D801" s="267"/>
      <c r="E801" s="265" t="str">
        <f t="shared" si="12"/>
        <v/>
      </c>
    </row>
    <row r="802" ht="36" customHeight="1" spans="1:5">
      <c r="A802" s="369">
        <v>2111409</v>
      </c>
      <c r="B802" s="263" t="s">
        <v>719</v>
      </c>
      <c r="C802" s="267"/>
      <c r="D802" s="267"/>
      <c r="E802" s="265" t="str">
        <f t="shared" si="12"/>
        <v/>
      </c>
    </row>
    <row r="803" ht="36" customHeight="1" spans="1:5">
      <c r="A803" s="369">
        <v>2111410</v>
      </c>
      <c r="B803" s="263" t="s">
        <v>720</v>
      </c>
      <c r="C803" s="267"/>
      <c r="D803" s="267"/>
      <c r="E803" s="265" t="str">
        <f t="shared" si="12"/>
        <v/>
      </c>
    </row>
    <row r="804" ht="36" customHeight="1" spans="1:5">
      <c r="A804" s="369">
        <v>2111411</v>
      </c>
      <c r="B804" s="263" t="s">
        <v>177</v>
      </c>
      <c r="C804" s="267"/>
      <c r="D804" s="267"/>
      <c r="E804" s="265" t="str">
        <f t="shared" si="12"/>
        <v/>
      </c>
    </row>
    <row r="805" ht="36" customHeight="1" spans="1:5">
      <c r="A805" s="369">
        <v>2111413</v>
      </c>
      <c r="B805" s="263" t="s">
        <v>721</v>
      </c>
      <c r="C805" s="267"/>
      <c r="D805" s="267"/>
      <c r="E805" s="265" t="str">
        <f t="shared" si="12"/>
        <v/>
      </c>
    </row>
    <row r="806" ht="36" customHeight="1" spans="1:5">
      <c r="A806" s="369">
        <v>2111450</v>
      </c>
      <c r="B806" s="263" t="s">
        <v>145</v>
      </c>
      <c r="C806" s="267"/>
      <c r="D806" s="267"/>
      <c r="E806" s="265" t="str">
        <f t="shared" si="12"/>
        <v/>
      </c>
    </row>
    <row r="807" ht="36" customHeight="1" spans="1:5">
      <c r="A807" s="369">
        <v>2111499</v>
      </c>
      <c r="B807" s="263" t="s">
        <v>722</v>
      </c>
      <c r="C807" s="267"/>
      <c r="D807" s="267"/>
      <c r="E807" s="265" t="str">
        <f t="shared" si="12"/>
        <v/>
      </c>
    </row>
    <row r="808" ht="36" customHeight="1" spans="1:5">
      <c r="A808" s="368">
        <v>21199</v>
      </c>
      <c r="B808" s="261" t="s">
        <v>723</v>
      </c>
      <c r="C808" s="290"/>
      <c r="D808" s="290"/>
      <c r="E808" s="262" t="str">
        <f t="shared" si="12"/>
        <v/>
      </c>
    </row>
    <row r="809" ht="36" customHeight="1" spans="1:5">
      <c r="A809" s="376">
        <v>2119999</v>
      </c>
      <c r="B809" s="380" t="s">
        <v>724</v>
      </c>
      <c r="C809" s="267"/>
      <c r="D809" s="267"/>
      <c r="E809" s="265" t="str">
        <f t="shared" si="12"/>
        <v/>
      </c>
    </row>
    <row r="810" ht="36" customHeight="1" spans="1:5">
      <c r="A810" s="368">
        <v>212</v>
      </c>
      <c r="B810" s="261" t="s">
        <v>90</v>
      </c>
      <c r="C810" s="290">
        <v>2522</v>
      </c>
      <c r="D810" s="290">
        <v>3064</v>
      </c>
      <c r="E810" s="262">
        <f t="shared" si="12"/>
        <v>0.215</v>
      </c>
    </row>
    <row r="811" ht="36" customHeight="1" spans="1:5">
      <c r="A811" s="368">
        <v>21201</v>
      </c>
      <c r="B811" s="261" t="s">
        <v>725</v>
      </c>
      <c r="C811" s="290">
        <v>1263</v>
      </c>
      <c r="D811" s="290">
        <v>1189</v>
      </c>
      <c r="E811" s="262">
        <f t="shared" si="12"/>
        <v>-0.059</v>
      </c>
    </row>
    <row r="812" ht="36" customHeight="1" spans="1:5">
      <c r="A812" s="369">
        <v>2120101</v>
      </c>
      <c r="B812" s="263" t="s">
        <v>136</v>
      </c>
      <c r="C812" s="267">
        <v>313</v>
      </c>
      <c r="D812" s="267">
        <v>304</v>
      </c>
      <c r="E812" s="265">
        <f t="shared" si="12"/>
        <v>-0.029</v>
      </c>
    </row>
    <row r="813" ht="36" customHeight="1" spans="1:5">
      <c r="A813" s="369">
        <v>2120102</v>
      </c>
      <c r="B813" s="263" t="s">
        <v>137</v>
      </c>
      <c r="C813" s="267"/>
      <c r="D813" s="267"/>
      <c r="E813" s="265" t="str">
        <f t="shared" si="12"/>
        <v/>
      </c>
    </row>
    <row r="814" ht="36" customHeight="1" spans="1:5">
      <c r="A814" s="369">
        <v>2120103</v>
      </c>
      <c r="B814" s="263" t="s">
        <v>138</v>
      </c>
      <c r="C814" s="267"/>
      <c r="D814" s="267"/>
      <c r="E814" s="265" t="str">
        <f t="shared" si="12"/>
        <v/>
      </c>
    </row>
    <row r="815" ht="36" customHeight="1" spans="1:5">
      <c r="A815" s="369">
        <v>2120104</v>
      </c>
      <c r="B815" s="263" t="s">
        <v>726</v>
      </c>
      <c r="C815" s="267">
        <v>496</v>
      </c>
      <c r="D815" s="267">
        <v>523</v>
      </c>
      <c r="E815" s="265">
        <f t="shared" si="12"/>
        <v>0.054</v>
      </c>
    </row>
    <row r="816" ht="36" customHeight="1" spans="1:5">
      <c r="A816" s="369">
        <v>2120105</v>
      </c>
      <c r="B816" s="263" t="s">
        <v>727</v>
      </c>
      <c r="C816" s="267"/>
      <c r="D816" s="267"/>
      <c r="E816" s="265" t="str">
        <f t="shared" si="12"/>
        <v/>
      </c>
    </row>
    <row r="817" ht="36" customHeight="1" spans="1:5">
      <c r="A817" s="369">
        <v>2120106</v>
      </c>
      <c r="B817" s="263" t="s">
        <v>728</v>
      </c>
      <c r="C817" s="267">
        <v>121</v>
      </c>
      <c r="D817" s="267">
        <v>105</v>
      </c>
      <c r="E817" s="265">
        <f t="shared" si="12"/>
        <v>-0.132</v>
      </c>
    </row>
    <row r="818" ht="36" customHeight="1" spans="1:5">
      <c r="A818" s="369">
        <v>2120107</v>
      </c>
      <c r="B818" s="263" t="s">
        <v>729</v>
      </c>
      <c r="C818" s="267"/>
      <c r="D818" s="267"/>
      <c r="E818" s="265" t="str">
        <f t="shared" si="12"/>
        <v/>
      </c>
    </row>
    <row r="819" ht="36" customHeight="1" spans="1:5">
      <c r="A819" s="369">
        <v>2120109</v>
      </c>
      <c r="B819" s="263" t="s">
        <v>730</v>
      </c>
      <c r="C819" s="267"/>
      <c r="D819" s="267"/>
      <c r="E819" s="265" t="str">
        <f t="shared" si="12"/>
        <v/>
      </c>
    </row>
    <row r="820" ht="36" customHeight="1" spans="1:5">
      <c r="A820" s="369">
        <v>2120110</v>
      </c>
      <c r="B820" s="263" t="s">
        <v>731</v>
      </c>
      <c r="C820" s="267"/>
      <c r="D820" s="267"/>
      <c r="E820" s="265" t="str">
        <f t="shared" si="12"/>
        <v/>
      </c>
    </row>
    <row r="821" ht="36" customHeight="1" spans="1:5">
      <c r="A821" s="369">
        <v>2120199</v>
      </c>
      <c r="B821" s="263" t="s">
        <v>732</v>
      </c>
      <c r="C821" s="267">
        <v>333</v>
      </c>
      <c r="D821" s="267">
        <v>257</v>
      </c>
      <c r="E821" s="265">
        <f t="shared" si="12"/>
        <v>-0.228</v>
      </c>
    </row>
    <row r="822" ht="36" customHeight="1" spans="1:5">
      <c r="A822" s="368">
        <v>21202</v>
      </c>
      <c r="B822" s="261" t="s">
        <v>733</v>
      </c>
      <c r="C822" s="290">
        <v>33</v>
      </c>
      <c r="D822" s="290">
        <v>0</v>
      </c>
      <c r="E822" s="262">
        <f t="shared" si="12"/>
        <v>-1</v>
      </c>
    </row>
    <row r="823" ht="36" customHeight="1" spans="1:5">
      <c r="A823" s="372">
        <v>2120201</v>
      </c>
      <c r="B823" s="377" t="s">
        <v>734</v>
      </c>
      <c r="C823" s="267">
        <v>33</v>
      </c>
      <c r="D823" s="267">
        <v>0</v>
      </c>
      <c r="E823" s="265">
        <f t="shared" si="12"/>
        <v>-1</v>
      </c>
    </row>
    <row r="824" ht="36" customHeight="1" spans="1:5">
      <c r="A824" s="368">
        <v>21203</v>
      </c>
      <c r="B824" s="261" t="s">
        <v>735</v>
      </c>
      <c r="C824" s="290">
        <v>183</v>
      </c>
      <c r="D824" s="290">
        <v>370</v>
      </c>
      <c r="E824" s="262">
        <f t="shared" si="12"/>
        <v>1.022</v>
      </c>
    </row>
    <row r="825" ht="36" customHeight="1" spans="1:5">
      <c r="A825" s="369">
        <v>2120303</v>
      </c>
      <c r="B825" s="263" t="s">
        <v>736</v>
      </c>
      <c r="C825" s="267">
        <v>0</v>
      </c>
      <c r="D825" s="267">
        <v>300</v>
      </c>
      <c r="E825" s="265">
        <v>1</v>
      </c>
    </row>
    <row r="826" ht="36" customHeight="1" spans="1:5">
      <c r="A826" s="369">
        <v>2120399</v>
      </c>
      <c r="B826" s="263" t="s">
        <v>737</v>
      </c>
      <c r="C826" s="267">
        <v>183</v>
      </c>
      <c r="D826" s="267">
        <v>70</v>
      </c>
      <c r="E826" s="265">
        <f t="shared" si="12"/>
        <v>-0.617</v>
      </c>
    </row>
    <row r="827" ht="36" customHeight="1" spans="1:5">
      <c r="A827" s="368">
        <v>21205</v>
      </c>
      <c r="B827" s="261" t="s">
        <v>738</v>
      </c>
      <c r="C827" s="290">
        <v>863</v>
      </c>
      <c r="D827" s="290">
        <v>936</v>
      </c>
      <c r="E827" s="262">
        <f t="shared" si="12"/>
        <v>0.085</v>
      </c>
    </row>
    <row r="828" ht="36" customHeight="1" spans="1:5">
      <c r="A828" s="372">
        <v>2120501</v>
      </c>
      <c r="B828" s="377" t="s">
        <v>739</v>
      </c>
      <c r="C828" s="267">
        <v>863</v>
      </c>
      <c r="D828" s="267">
        <v>936</v>
      </c>
      <c r="E828" s="265">
        <f t="shared" si="12"/>
        <v>0.085</v>
      </c>
    </row>
    <row r="829" ht="36" customHeight="1" spans="1:5">
      <c r="A829" s="368">
        <v>21206</v>
      </c>
      <c r="B829" s="261" t="s">
        <v>740</v>
      </c>
      <c r="C829" s="290"/>
      <c r="D829" s="290"/>
      <c r="E829" s="262" t="str">
        <f t="shared" si="12"/>
        <v/>
      </c>
    </row>
    <row r="830" ht="36" customHeight="1" spans="1:5">
      <c r="A830" s="372">
        <v>2120601</v>
      </c>
      <c r="B830" s="377" t="s">
        <v>741</v>
      </c>
      <c r="C830" s="267"/>
      <c r="D830" s="267"/>
      <c r="E830" s="265" t="str">
        <f t="shared" si="12"/>
        <v/>
      </c>
    </row>
    <row r="831" ht="36" customHeight="1" spans="1:5">
      <c r="A831" s="368">
        <v>21299</v>
      </c>
      <c r="B831" s="261" t="s">
        <v>742</v>
      </c>
      <c r="C831" s="290">
        <v>180</v>
      </c>
      <c r="D831" s="290">
        <v>569</v>
      </c>
      <c r="E831" s="262">
        <f t="shared" si="12"/>
        <v>2.161</v>
      </c>
    </row>
    <row r="832" ht="36" customHeight="1" spans="1:5">
      <c r="A832" s="372">
        <v>2129999</v>
      </c>
      <c r="B832" s="377" t="s">
        <v>743</v>
      </c>
      <c r="C832" s="267">
        <v>180</v>
      </c>
      <c r="D832" s="267">
        <v>569</v>
      </c>
      <c r="E832" s="265">
        <f t="shared" si="12"/>
        <v>2.161</v>
      </c>
    </row>
    <row r="833" ht="36" customHeight="1" spans="1:5">
      <c r="A833" s="368">
        <v>213</v>
      </c>
      <c r="B833" s="261" t="s">
        <v>92</v>
      </c>
      <c r="C833" s="290">
        <v>19001</v>
      </c>
      <c r="D833" s="290">
        <v>10394</v>
      </c>
      <c r="E833" s="262">
        <f t="shared" si="12"/>
        <v>-0.453</v>
      </c>
    </row>
    <row r="834" ht="36" customHeight="1" spans="1:5">
      <c r="A834" s="368">
        <v>21301</v>
      </c>
      <c r="B834" s="261" t="s">
        <v>744</v>
      </c>
      <c r="C834" s="290">
        <v>8222</v>
      </c>
      <c r="D834" s="290">
        <v>3439</v>
      </c>
      <c r="E834" s="262">
        <f t="shared" si="12"/>
        <v>-0.582</v>
      </c>
    </row>
    <row r="835" ht="36" customHeight="1" spans="1:5">
      <c r="A835" s="369">
        <v>2130101</v>
      </c>
      <c r="B835" s="263" t="s">
        <v>136</v>
      </c>
      <c r="C835" s="267">
        <v>367</v>
      </c>
      <c r="D835" s="267">
        <v>363</v>
      </c>
      <c r="E835" s="265">
        <f t="shared" si="12"/>
        <v>-0.011</v>
      </c>
    </row>
    <row r="836" ht="36" customHeight="1" spans="1:5">
      <c r="A836" s="369">
        <v>2130102</v>
      </c>
      <c r="B836" s="263" t="s">
        <v>137</v>
      </c>
      <c r="C836" s="267">
        <v>0</v>
      </c>
      <c r="D836" s="267">
        <v>1</v>
      </c>
      <c r="E836" s="265">
        <v>1</v>
      </c>
    </row>
    <row r="837" ht="36" customHeight="1" spans="1:5">
      <c r="A837" s="369">
        <v>2130103</v>
      </c>
      <c r="B837" s="263" t="s">
        <v>138</v>
      </c>
      <c r="C837" s="267"/>
      <c r="D837" s="267"/>
      <c r="E837" s="265" t="str">
        <f t="shared" ref="E837:E900" si="13">IF(C837&lt;&gt;0,D837/C837-1,"")</f>
        <v/>
      </c>
    </row>
    <row r="838" ht="36" customHeight="1" spans="1:5">
      <c r="A838" s="369">
        <v>2130104</v>
      </c>
      <c r="B838" s="263" t="s">
        <v>145</v>
      </c>
      <c r="C838" s="267">
        <v>2433</v>
      </c>
      <c r="D838" s="267">
        <v>2215</v>
      </c>
      <c r="E838" s="265">
        <f t="shared" si="13"/>
        <v>-0.09</v>
      </c>
    </row>
    <row r="839" ht="36" customHeight="1" spans="1:5">
      <c r="A839" s="369">
        <v>2130105</v>
      </c>
      <c r="B839" s="263" t="s">
        <v>745</v>
      </c>
      <c r="C839" s="267"/>
      <c r="D839" s="267"/>
      <c r="E839" s="265" t="str">
        <f t="shared" si="13"/>
        <v/>
      </c>
    </row>
    <row r="840" ht="36" customHeight="1" spans="1:5">
      <c r="A840" s="369">
        <v>2130106</v>
      </c>
      <c r="B840" s="263" t="s">
        <v>746</v>
      </c>
      <c r="C840" s="267">
        <v>94</v>
      </c>
      <c r="D840" s="267">
        <v>0</v>
      </c>
      <c r="E840" s="265">
        <f t="shared" si="13"/>
        <v>-1</v>
      </c>
    </row>
    <row r="841" ht="36" customHeight="1" spans="1:5">
      <c r="A841" s="369">
        <v>2130108</v>
      </c>
      <c r="B841" s="263" t="s">
        <v>747</v>
      </c>
      <c r="C841" s="267">
        <v>67</v>
      </c>
      <c r="D841" s="267">
        <v>10</v>
      </c>
      <c r="E841" s="265">
        <f t="shared" si="13"/>
        <v>-0.851</v>
      </c>
    </row>
    <row r="842" ht="36" customHeight="1" spans="1:5">
      <c r="A842" s="369">
        <v>2130109</v>
      </c>
      <c r="B842" s="263" t="s">
        <v>748</v>
      </c>
      <c r="C842" s="267">
        <v>10</v>
      </c>
      <c r="D842" s="267">
        <v>0</v>
      </c>
      <c r="E842" s="265">
        <f t="shared" si="13"/>
        <v>-1</v>
      </c>
    </row>
    <row r="843" ht="36" customHeight="1" spans="1:5">
      <c r="A843" s="369">
        <v>2130110</v>
      </c>
      <c r="B843" s="263" t="s">
        <v>749</v>
      </c>
      <c r="C843" s="267"/>
      <c r="D843" s="267"/>
      <c r="E843" s="265" t="str">
        <f t="shared" si="13"/>
        <v/>
      </c>
    </row>
    <row r="844" ht="36" customHeight="1" spans="1:5">
      <c r="A844" s="369">
        <v>2130111</v>
      </c>
      <c r="B844" s="263" t="s">
        <v>750</v>
      </c>
      <c r="C844" s="267"/>
      <c r="D844" s="267"/>
      <c r="E844" s="265" t="str">
        <f t="shared" si="13"/>
        <v/>
      </c>
    </row>
    <row r="845" ht="36" customHeight="1" spans="1:5">
      <c r="A845" s="369">
        <v>2130112</v>
      </c>
      <c r="B845" s="263" t="s">
        <v>751</v>
      </c>
      <c r="C845" s="267"/>
      <c r="D845" s="267"/>
      <c r="E845" s="265" t="str">
        <f t="shared" si="13"/>
        <v/>
      </c>
    </row>
    <row r="846" ht="36" customHeight="1" spans="1:5">
      <c r="A846" s="369">
        <v>2130114</v>
      </c>
      <c r="B846" s="263" t="s">
        <v>752</v>
      </c>
      <c r="C846" s="267"/>
      <c r="D846" s="267"/>
      <c r="E846" s="265" t="str">
        <f t="shared" si="13"/>
        <v/>
      </c>
    </row>
    <row r="847" ht="36" customHeight="1" spans="1:5">
      <c r="A847" s="369">
        <v>2130119</v>
      </c>
      <c r="B847" s="263" t="s">
        <v>753</v>
      </c>
      <c r="C847" s="267">
        <v>5</v>
      </c>
      <c r="D847" s="267">
        <v>0</v>
      </c>
      <c r="E847" s="265">
        <f t="shared" si="13"/>
        <v>-1</v>
      </c>
    </row>
    <row r="848" ht="36" customHeight="1" spans="1:5">
      <c r="A848" s="369">
        <v>2130120</v>
      </c>
      <c r="B848" s="263" t="s">
        <v>754</v>
      </c>
      <c r="C848" s="267">
        <v>994</v>
      </c>
      <c r="D848" s="267">
        <v>44</v>
      </c>
      <c r="E848" s="265">
        <f t="shared" si="13"/>
        <v>-0.956</v>
      </c>
    </row>
    <row r="849" ht="36" customHeight="1" spans="1:5">
      <c r="A849" s="369">
        <v>2130121</v>
      </c>
      <c r="B849" s="263" t="s">
        <v>755</v>
      </c>
      <c r="C849" s="267"/>
      <c r="D849" s="267"/>
      <c r="E849" s="265" t="str">
        <f t="shared" si="13"/>
        <v/>
      </c>
    </row>
    <row r="850" ht="36" customHeight="1" spans="1:5">
      <c r="A850" s="369">
        <v>2130122</v>
      </c>
      <c r="B850" s="263" t="s">
        <v>756</v>
      </c>
      <c r="C850" s="267">
        <v>1525</v>
      </c>
      <c r="D850" s="267">
        <v>678</v>
      </c>
      <c r="E850" s="265">
        <f t="shared" si="13"/>
        <v>-0.555</v>
      </c>
    </row>
    <row r="851" ht="36" customHeight="1" spans="1:5">
      <c r="A851" s="369">
        <v>2130124</v>
      </c>
      <c r="B851" s="263" t="s">
        <v>757</v>
      </c>
      <c r="C851" s="267"/>
      <c r="D851" s="267"/>
      <c r="E851" s="265" t="str">
        <f t="shared" si="13"/>
        <v/>
      </c>
    </row>
    <row r="852" ht="36" customHeight="1" spans="1:5">
      <c r="A852" s="369">
        <v>2130125</v>
      </c>
      <c r="B852" s="263" t="s">
        <v>758</v>
      </c>
      <c r="C852" s="267"/>
      <c r="D852" s="267"/>
      <c r="E852" s="265" t="str">
        <f t="shared" si="13"/>
        <v/>
      </c>
    </row>
    <row r="853" ht="36" customHeight="1" spans="1:5">
      <c r="A853" s="369">
        <v>2130126</v>
      </c>
      <c r="B853" s="263" t="s">
        <v>759</v>
      </c>
      <c r="C853" s="267">
        <v>1297</v>
      </c>
      <c r="D853" s="267">
        <v>119</v>
      </c>
      <c r="E853" s="265">
        <f t="shared" si="13"/>
        <v>-0.908</v>
      </c>
    </row>
    <row r="854" ht="36" customHeight="1" spans="1:5">
      <c r="A854" s="369">
        <v>2130135</v>
      </c>
      <c r="B854" s="263" t="s">
        <v>760</v>
      </c>
      <c r="C854" s="267">
        <v>383</v>
      </c>
      <c r="D854" s="267">
        <v>0</v>
      </c>
      <c r="E854" s="265">
        <f t="shared" si="13"/>
        <v>-1</v>
      </c>
    </row>
    <row r="855" ht="36" customHeight="1" spans="1:5">
      <c r="A855" s="369">
        <v>2130142</v>
      </c>
      <c r="B855" s="263" t="s">
        <v>761</v>
      </c>
      <c r="C855" s="267"/>
      <c r="D855" s="267"/>
      <c r="E855" s="265" t="str">
        <f t="shared" si="13"/>
        <v/>
      </c>
    </row>
    <row r="856" ht="36" customHeight="1" spans="1:5">
      <c r="A856" s="369">
        <v>2130148</v>
      </c>
      <c r="B856" s="263" t="s">
        <v>762</v>
      </c>
      <c r="C856" s="267"/>
      <c r="D856" s="267"/>
      <c r="E856" s="265" t="str">
        <f t="shared" si="13"/>
        <v/>
      </c>
    </row>
    <row r="857" ht="36" customHeight="1" spans="1:5">
      <c r="A857" s="369">
        <v>2130152</v>
      </c>
      <c r="B857" s="263" t="s">
        <v>763</v>
      </c>
      <c r="C857" s="267"/>
      <c r="D857" s="267"/>
      <c r="E857" s="265" t="str">
        <f t="shared" si="13"/>
        <v/>
      </c>
    </row>
    <row r="858" ht="36" customHeight="1" spans="1:5">
      <c r="A858" s="369">
        <v>2130153</v>
      </c>
      <c r="B858" s="263" t="s">
        <v>764</v>
      </c>
      <c r="C858" s="267">
        <v>960</v>
      </c>
      <c r="D858" s="267">
        <v>0</v>
      </c>
      <c r="E858" s="265">
        <f t="shared" si="13"/>
        <v>-1</v>
      </c>
    </row>
    <row r="859" ht="36" customHeight="1" spans="1:5">
      <c r="A859" s="369">
        <v>2130199</v>
      </c>
      <c r="B859" s="263" t="s">
        <v>765</v>
      </c>
      <c r="C859" s="267">
        <v>87</v>
      </c>
      <c r="D859" s="267">
        <v>9</v>
      </c>
      <c r="E859" s="265">
        <f t="shared" si="13"/>
        <v>-0.897</v>
      </c>
    </row>
    <row r="860" ht="36" customHeight="1" spans="1:5">
      <c r="A860" s="368">
        <v>21302</v>
      </c>
      <c r="B860" s="261" t="s">
        <v>766</v>
      </c>
      <c r="C860" s="290">
        <v>2245</v>
      </c>
      <c r="D860" s="290">
        <v>1981</v>
      </c>
      <c r="E860" s="262">
        <f t="shared" si="13"/>
        <v>-0.118</v>
      </c>
    </row>
    <row r="861" ht="36" customHeight="1" spans="1:5">
      <c r="A861" s="369">
        <v>2130201</v>
      </c>
      <c r="B861" s="263" t="s">
        <v>136</v>
      </c>
      <c r="C861" s="267">
        <v>294</v>
      </c>
      <c r="D861" s="267">
        <v>325</v>
      </c>
      <c r="E861" s="265">
        <f t="shared" si="13"/>
        <v>0.105</v>
      </c>
    </row>
    <row r="862" ht="36" customHeight="1" spans="1:5">
      <c r="A862" s="369">
        <v>2130202</v>
      </c>
      <c r="B862" s="263" t="s">
        <v>137</v>
      </c>
      <c r="C862" s="267"/>
      <c r="D862" s="267"/>
      <c r="E862" s="265" t="str">
        <f t="shared" si="13"/>
        <v/>
      </c>
    </row>
    <row r="863" ht="36" customHeight="1" spans="1:5">
      <c r="A863" s="369">
        <v>2130203</v>
      </c>
      <c r="B863" s="263" t="s">
        <v>138</v>
      </c>
      <c r="C863" s="267"/>
      <c r="D863" s="267"/>
      <c r="E863" s="265" t="str">
        <f t="shared" si="13"/>
        <v/>
      </c>
    </row>
    <row r="864" ht="36" customHeight="1" spans="1:5">
      <c r="A864" s="369">
        <v>2130204</v>
      </c>
      <c r="B864" s="263" t="s">
        <v>767</v>
      </c>
      <c r="C864" s="267">
        <v>477</v>
      </c>
      <c r="D864" s="267">
        <v>454</v>
      </c>
      <c r="E864" s="265">
        <f t="shared" si="13"/>
        <v>-0.048</v>
      </c>
    </row>
    <row r="865" ht="36" customHeight="1" spans="1:5">
      <c r="A865" s="369">
        <v>2130205</v>
      </c>
      <c r="B865" s="263" t="s">
        <v>768</v>
      </c>
      <c r="C865" s="267">
        <v>676</v>
      </c>
      <c r="D865" s="267">
        <v>800</v>
      </c>
      <c r="E865" s="265">
        <f t="shared" si="13"/>
        <v>0.183</v>
      </c>
    </row>
    <row r="866" ht="36" customHeight="1" spans="1:5">
      <c r="A866" s="369">
        <v>2130206</v>
      </c>
      <c r="B866" s="263" t="s">
        <v>769</v>
      </c>
      <c r="C866" s="267"/>
      <c r="D866" s="267"/>
      <c r="E866" s="265" t="str">
        <f t="shared" si="13"/>
        <v/>
      </c>
    </row>
    <row r="867" ht="36" customHeight="1" spans="1:5">
      <c r="A867" s="369">
        <v>2130207</v>
      </c>
      <c r="B867" s="263" t="s">
        <v>770</v>
      </c>
      <c r="C867" s="267">
        <v>38</v>
      </c>
      <c r="D867" s="267">
        <v>0</v>
      </c>
      <c r="E867" s="265">
        <f t="shared" si="13"/>
        <v>-1</v>
      </c>
    </row>
    <row r="868" ht="36" customHeight="1" spans="1:5">
      <c r="A868" s="369">
        <v>2130209</v>
      </c>
      <c r="B868" s="263" t="s">
        <v>771</v>
      </c>
      <c r="C868" s="267">
        <v>391</v>
      </c>
      <c r="D868" s="267">
        <v>0</v>
      </c>
      <c r="E868" s="265">
        <f t="shared" si="13"/>
        <v>-1</v>
      </c>
    </row>
    <row r="869" ht="36" customHeight="1" spans="1:5">
      <c r="A869" s="369">
        <v>2130210</v>
      </c>
      <c r="B869" s="263" t="s">
        <v>772</v>
      </c>
      <c r="C869" s="267"/>
      <c r="D869" s="267"/>
      <c r="E869" s="265" t="str">
        <f t="shared" si="13"/>
        <v/>
      </c>
    </row>
    <row r="870" ht="36" customHeight="1" spans="1:5">
      <c r="A870" s="369">
        <v>2130211</v>
      </c>
      <c r="B870" s="263" t="s">
        <v>773</v>
      </c>
      <c r="C870" s="267">
        <v>7</v>
      </c>
      <c r="D870" s="267">
        <v>0</v>
      </c>
      <c r="E870" s="265">
        <f t="shared" si="13"/>
        <v>-1</v>
      </c>
    </row>
    <row r="871" ht="36" customHeight="1" spans="1:5">
      <c r="A871" s="369">
        <v>2130212</v>
      </c>
      <c r="B871" s="263" t="s">
        <v>774</v>
      </c>
      <c r="C871" s="267"/>
      <c r="D871" s="267"/>
      <c r="E871" s="265" t="str">
        <f t="shared" si="13"/>
        <v/>
      </c>
    </row>
    <row r="872" ht="36" customHeight="1" spans="1:5">
      <c r="A872" s="369">
        <v>2130213</v>
      </c>
      <c r="B872" s="263" t="s">
        <v>775</v>
      </c>
      <c r="C872" s="267">
        <v>20</v>
      </c>
      <c r="D872" s="267">
        <v>28</v>
      </c>
      <c r="E872" s="265">
        <f t="shared" si="13"/>
        <v>0.4</v>
      </c>
    </row>
    <row r="873" ht="36" customHeight="1" spans="1:5">
      <c r="A873" s="369">
        <v>2130217</v>
      </c>
      <c r="B873" s="263" t="s">
        <v>776</v>
      </c>
      <c r="C873" s="267"/>
      <c r="D873" s="267"/>
      <c r="E873" s="265" t="str">
        <f t="shared" si="13"/>
        <v/>
      </c>
    </row>
    <row r="874" ht="36" customHeight="1" spans="1:5">
      <c r="A874" s="369">
        <v>2130220</v>
      </c>
      <c r="B874" s="263" t="s">
        <v>777</v>
      </c>
      <c r="C874" s="267"/>
      <c r="D874" s="267"/>
      <c r="E874" s="265" t="str">
        <f t="shared" si="13"/>
        <v/>
      </c>
    </row>
    <row r="875" ht="36" customHeight="1" spans="1:5">
      <c r="A875" s="369">
        <v>2130221</v>
      </c>
      <c r="B875" s="263" t="s">
        <v>778</v>
      </c>
      <c r="C875" s="267"/>
      <c r="D875" s="267"/>
      <c r="E875" s="265" t="str">
        <f t="shared" si="13"/>
        <v/>
      </c>
    </row>
    <row r="876" ht="36" customHeight="1" spans="1:5">
      <c r="A876" s="369">
        <v>2130223</v>
      </c>
      <c r="B876" s="263" t="s">
        <v>779</v>
      </c>
      <c r="C876" s="267"/>
      <c r="D876" s="267"/>
      <c r="E876" s="265" t="str">
        <f t="shared" si="13"/>
        <v/>
      </c>
    </row>
    <row r="877" ht="36" customHeight="1" spans="1:5">
      <c r="A877" s="369">
        <v>2130226</v>
      </c>
      <c r="B877" s="263" t="s">
        <v>780</v>
      </c>
      <c r="C877" s="267"/>
      <c r="D877" s="267"/>
      <c r="E877" s="265" t="str">
        <f t="shared" si="13"/>
        <v/>
      </c>
    </row>
    <row r="878" ht="36" customHeight="1" spans="1:5">
      <c r="A878" s="369">
        <v>2130227</v>
      </c>
      <c r="B878" s="263" t="s">
        <v>781</v>
      </c>
      <c r="C878" s="267"/>
      <c r="D878" s="267"/>
      <c r="E878" s="265" t="str">
        <f t="shared" si="13"/>
        <v/>
      </c>
    </row>
    <row r="879" ht="36" customHeight="1" spans="1:5">
      <c r="A879" s="369">
        <v>2130232</v>
      </c>
      <c r="B879" s="263" t="s">
        <v>782</v>
      </c>
      <c r="C879" s="267"/>
      <c r="D879" s="267"/>
      <c r="E879" s="265" t="str">
        <f t="shared" si="13"/>
        <v/>
      </c>
    </row>
    <row r="880" ht="36" customHeight="1" spans="1:5">
      <c r="A880" s="369">
        <v>2130234</v>
      </c>
      <c r="B880" s="263" t="s">
        <v>783</v>
      </c>
      <c r="C880" s="267">
        <v>288</v>
      </c>
      <c r="D880" s="267">
        <v>374</v>
      </c>
      <c r="E880" s="265">
        <f t="shared" si="13"/>
        <v>0.299</v>
      </c>
    </row>
    <row r="881" ht="36" customHeight="1" spans="1:5">
      <c r="A881" s="369">
        <v>2130235</v>
      </c>
      <c r="B881" s="263" t="s">
        <v>784</v>
      </c>
      <c r="C881" s="267"/>
      <c r="D881" s="267"/>
      <c r="E881" s="265" t="str">
        <f t="shared" si="13"/>
        <v/>
      </c>
    </row>
    <row r="882" ht="36" customHeight="1" spans="1:5">
      <c r="A882" s="369">
        <v>2130236</v>
      </c>
      <c r="B882" s="263" t="s">
        <v>785</v>
      </c>
      <c r="C882" s="267"/>
      <c r="D882" s="267"/>
      <c r="E882" s="265" t="str">
        <f t="shared" si="13"/>
        <v/>
      </c>
    </row>
    <row r="883" ht="36" customHeight="1" spans="1:5">
      <c r="A883" s="369">
        <v>2130237</v>
      </c>
      <c r="B883" s="263" t="s">
        <v>751</v>
      </c>
      <c r="C883" s="267"/>
      <c r="D883" s="267"/>
      <c r="E883" s="265" t="str">
        <f t="shared" si="13"/>
        <v/>
      </c>
    </row>
    <row r="884" ht="36" customHeight="1" spans="1:5">
      <c r="A884" s="369">
        <v>2130299</v>
      </c>
      <c r="B884" s="263" t="s">
        <v>786</v>
      </c>
      <c r="C884" s="267">
        <v>54</v>
      </c>
      <c r="D884" s="267">
        <v>0</v>
      </c>
      <c r="E884" s="265">
        <f t="shared" si="13"/>
        <v>-1</v>
      </c>
    </row>
    <row r="885" ht="36" customHeight="1" spans="1:5">
      <c r="A885" s="368">
        <v>21303</v>
      </c>
      <c r="B885" s="261" t="s">
        <v>787</v>
      </c>
      <c r="C885" s="290">
        <v>2509</v>
      </c>
      <c r="D885" s="290">
        <v>1729</v>
      </c>
      <c r="E885" s="262">
        <f t="shared" si="13"/>
        <v>-0.311</v>
      </c>
    </row>
    <row r="886" ht="36" customHeight="1" spans="1:5">
      <c r="A886" s="369">
        <v>2130301</v>
      </c>
      <c r="B886" s="263" t="s">
        <v>136</v>
      </c>
      <c r="C886" s="267">
        <v>259</v>
      </c>
      <c r="D886" s="267">
        <v>195</v>
      </c>
      <c r="E886" s="265">
        <f t="shared" si="13"/>
        <v>-0.247</v>
      </c>
    </row>
    <row r="887" ht="36" customHeight="1" spans="1:5">
      <c r="A887" s="369">
        <v>2130302</v>
      </c>
      <c r="B887" s="263" t="s">
        <v>137</v>
      </c>
      <c r="C887" s="267"/>
      <c r="D887" s="267"/>
      <c r="E887" s="265" t="str">
        <f t="shared" si="13"/>
        <v/>
      </c>
    </row>
    <row r="888" ht="36" customHeight="1" spans="1:5">
      <c r="A888" s="369">
        <v>2130303</v>
      </c>
      <c r="B888" s="263" t="s">
        <v>138</v>
      </c>
      <c r="C888" s="267"/>
      <c r="D888" s="267"/>
      <c r="E888" s="265" t="str">
        <f t="shared" si="13"/>
        <v/>
      </c>
    </row>
    <row r="889" ht="36" customHeight="1" spans="1:5">
      <c r="A889" s="369">
        <v>2130304</v>
      </c>
      <c r="B889" s="263" t="s">
        <v>788</v>
      </c>
      <c r="C889" s="267"/>
      <c r="D889" s="267"/>
      <c r="E889" s="265" t="str">
        <f t="shared" si="13"/>
        <v/>
      </c>
    </row>
    <row r="890" ht="36" customHeight="1" spans="1:5">
      <c r="A890" s="369">
        <v>2130305</v>
      </c>
      <c r="B890" s="263" t="s">
        <v>789</v>
      </c>
      <c r="C890" s="267">
        <v>640</v>
      </c>
      <c r="D890" s="267">
        <v>41</v>
      </c>
      <c r="E890" s="265">
        <f t="shared" si="13"/>
        <v>-0.936</v>
      </c>
    </row>
    <row r="891" ht="36" customHeight="1" spans="1:5">
      <c r="A891" s="369">
        <v>2130306</v>
      </c>
      <c r="B891" s="263" t="s">
        <v>790</v>
      </c>
      <c r="C891" s="267">
        <v>6</v>
      </c>
      <c r="D891" s="267">
        <v>11</v>
      </c>
      <c r="E891" s="265">
        <f t="shared" si="13"/>
        <v>0.833</v>
      </c>
    </row>
    <row r="892" ht="36" customHeight="1" spans="1:5">
      <c r="A892" s="369">
        <v>2130307</v>
      </c>
      <c r="B892" s="263" t="s">
        <v>791</v>
      </c>
      <c r="C892" s="267"/>
      <c r="D892" s="267"/>
      <c r="E892" s="265"/>
    </row>
    <row r="893" ht="36" customHeight="1" spans="1:5">
      <c r="A893" s="369">
        <v>2130308</v>
      </c>
      <c r="B893" s="263" t="s">
        <v>792</v>
      </c>
      <c r="C893" s="267">
        <v>0</v>
      </c>
      <c r="D893" s="267">
        <v>425</v>
      </c>
      <c r="E893" s="265">
        <v>1</v>
      </c>
    </row>
    <row r="894" ht="36" customHeight="1" spans="1:5">
      <c r="A894" s="369">
        <v>2130309</v>
      </c>
      <c r="B894" s="263" t="s">
        <v>793</v>
      </c>
      <c r="C894" s="267"/>
      <c r="D894" s="267"/>
      <c r="E894" s="265"/>
    </row>
    <row r="895" ht="36" customHeight="1" spans="1:5">
      <c r="A895" s="369">
        <v>2130310</v>
      </c>
      <c r="B895" s="263" t="s">
        <v>794</v>
      </c>
      <c r="C895" s="267">
        <v>653</v>
      </c>
      <c r="D895" s="267">
        <v>52</v>
      </c>
      <c r="E895" s="265">
        <f t="shared" si="13"/>
        <v>-0.92</v>
      </c>
    </row>
    <row r="896" ht="36" customHeight="1" spans="1:5">
      <c r="A896" s="369">
        <v>2130311</v>
      </c>
      <c r="B896" s="263" t="s">
        <v>795</v>
      </c>
      <c r="C896" s="267">
        <v>500</v>
      </c>
      <c r="D896" s="267">
        <v>188</v>
      </c>
      <c r="E896" s="265">
        <f t="shared" si="13"/>
        <v>-0.624</v>
      </c>
    </row>
    <row r="897" ht="36" customHeight="1" spans="1:5">
      <c r="A897" s="369">
        <v>2130312</v>
      </c>
      <c r="B897" s="263" t="s">
        <v>796</v>
      </c>
      <c r="C897" s="267"/>
      <c r="D897" s="267"/>
      <c r="E897" s="265"/>
    </row>
    <row r="898" ht="36" customHeight="1" spans="1:5">
      <c r="A898" s="369">
        <v>2130313</v>
      </c>
      <c r="B898" s="263" t="s">
        <v>797</v>
      </c>
      <c r="C898" s="267"/>
      <c r="D898" s="267"/>
      <c r="E898" s="265"/>
    </row>
    <row r="899" ht="36" customHeight="1" spans="1:5">
      <c r="A899" s="369">
        <v>2130314</v>
      </c>
      <c r="B899" s="263" t="s">
        <v>798</v>
      </c>
      <c r="C899" s="267">
        <v>36</v>
      </c>
      <c r="D899" s="267">
        <v>0</v>
      </c>
      <c r="E899" s="265">
        <f t="shared" si="13"/>
        <v>-1</v>
      </c>
    </row>
    <row r="900" ht="36" customHeight="1" spans="1:5">
      <c r="A900" s="369">
        <v>2130315</v>
      </c>
      <c r="B900" s="263" t="s">
        <v>799</v>
      </c>
      <c r="C900" s="267">
        <v>35</v>
      </c>
      <c r="D900" s="267">
        <v>393</v>
      </c>
      <c r="E900" s="265">
        <f t="shared" si="13"/>
        <v>10.229</v>
      </c>
    </row>
    <row r="901" ht="36" customHeight="1" spans="1:5">
      <c r="A901" s="369">
        <v>2130316</v>
      </c>
      <c r="B901" s="263" t="s">
        <v>800</v>
      </c>
      <c r="C901" s="267">
        <v>0</v>
      </c>
      <c r="D901" s="267">
        <v>34</v>
      </c>
      <c r="E901" s="265">
        <v>1</v>
      </c>
    </row>
    <row r="902" ht="36" customHeight="1" spans="1:5">
      <c r="A902" s="369">
        <v>2130317</v>
      </c>
      <c r="B902" s="263" t="s">
        <v>801</v>
      </c>
      <c r="C902" s="267"/>
      <c r="D902" s="267"/>
      <c r="E902" s="265" t="str">
        <f t="shared" ref="E901:E964" si="14">IF(C902&lt;&gt;0,D902/C902-1,"")</f>
        <v/>
      </c>
    </row>
    <row r="903" ht="36" customHeight="1" spans="1:5">
      <c r="A903" s="369">
        <v>2130318</v>
      </c>
      <c r="B903" s="263" t="s">
        <v>802</v>
      </c>
      <c r="C903" s="267"/>
      <c r="D903" s="267"/>
      <c r="E903" s="265" t="str">
        <f t="shared" si="14"/>
        <v/>
      </c>
    </row>
    <row r="904" ht="36" customHeight="1" spans="1:5">
      <c r="A904" s="369">
        <v>2130319</v>
      </c>
      <c r="B904" s="263" t="s">
        <v>803</v>
      </c>
      <c r="C904" s="267"/>
      <c r="D904" s="267"/>
      <c r="E904" s="265" t="str">
        <f t="shared" si="14"/>
        <v/>
      </c>
    </row>
    <row r="905" ht="36" customHeight="1" spans="1:5">
      <c r="A905" s="369">
        <v>2130321</v>
      </c>
      <c r="B905" s="263" t="s">
        <v>804</v>
      </c>
      <c r="C905" s="267"/>
      <c r="D905" s="267"/>
      <c r="E905" s="265" t="str">
        <f t="shared" si="14"/>
        <v/>
      </c>
    </row>
    <row r="906" ht="36" customHeight="1" spans="1:5">
      <c r="A906" s="369">
        <v>2130322</v>
      </c>
      <c r="B906" s="263" t="s">
        <v>805</v>
      </c>
      <c r="C906" s="267"/>
      <c r="D906" s="267"/>
      <c r="E906" s="265" t="str">
        <f t="shared" si="14"/>
        <v/>
      </c>
    </row>
    <row r="907" ht="36" customHeight="1" spans="1:5">
      <c r="A907" s="369">
        <v>2130333</v>
      </c>
      <c r="B907" s="263" t="s">
        <v>779</v>
      </c>
      <c r="C907" s="267"/>
      <c r="D907" s="267"/>
      <c r="E907" s="265" t="str">
        <f t="shared" si="14"/>
        <v/>
      </c>
    </row>
    <row r="908" ht="36" customHeight="1" spans="1:5">
      <c r="A908" s="369">
        <v>2130334</v>
      </c>
      <c r="B908" s="263" t="s">
        <v>806</v>
      </c>
      <c r="C908" s="267"/>
      <c r="D908" s="267"/>
      <c r="E908" s="265" t="str">
        <f t="shared" si="14"/>
        <v/>
      </c>
    </row>
    <row r="909" ht="36" customHeight="1" spans="1:5">
      <c r="A909" s="369">
        <v>2130335</v>
      </c>
      <c r="B909" s="263" t="s">
        <v>807</v>
      </c>
      <c r="C909" s="267"/>
      <c r="D909" s="267"/>
      <c r="E909" s="265" t="str">
        <f t="shared" si="14"/>
        <v/>
      </c>
    </row>
    <row r="910" ht="36" customHeight="1" spans="1:5">
      <c r="A910" s="369">
        <v>2130336</v>
      </c>
      <c r="B910" s="263" t="s">
        <v>808</v>
      </c>
      <c r="C910" s="267"/>
      <c r="D910" s="267"/>
      <c r="E910" s="265" t="str">
        <f t="shared" si="14"/>
        <v/>
      </c>
    </row>
    <row r="911" ht="36" customHeight="1" spans="1:5">
      <c r="A911" s="369">
        <v>2130337</v>
      </c>
      <c r="B911" s="263" t="s">
        <v>809</v>
      </c>
      <c r="C911" s="267"/>
      <c r="D911" s="267"/>
      <c r="E911" s="265" t="str">
        <f t="shared" si="14"/>
        <v/>
      </c>
    </row>
    <row r="912" ht="36" customHeight="1" spans="1:5">
      <c r="A912" s="369">
        <v>2130399</v>
      </c>
      <c r="B912" s="263" t="s">
        <v>810</v>
      </c>
      <c r="C912" s="267">
        <v>380</v>
      </c>
      <c r="D912" s="267">
        <v>390</v>
      </c>
      <c r="E912" s="265">
        <f t="shared" si="14"/>
        <v>0.026</v>
      </c>
    </row>
    <row r="913" ht="36" customHeight="1" spans="1:5">
      <c r="A913" s="368">
        <v>21305</v>
      </c>
      <c r="B913" s="261" t="s">
        <v>811</v>
      </c>
      <c r="C913" s="290">
        <v>3028</v>
      </c>
      <c r="D913" s="290">
        <v>692</v>
      </c>
      <c r="E913" s="262">
        <f t="shared" si="14"/>
        <v>-0.771</v>
      </c>
    </row>
    <row r="914" ht="36" customHeight="1" spans="1:5">
      <c r="A914" s="369">
        <v>2130501</v>
      </c>
      <c r="B914" s="263" t="s">
        <v>136</v>
      </c>
      <c r="C914" s="267"/>
      <c r="D914" s="267"/>
      <c r="E914" s="265" t="str">
        <f t="shared" si="14"/>
        <v/>
      </c>
    </row>
    <row r="915" ht="36" customHeight="1" spans="1:5">
      <c r="A915" s="369">
        <v>2130502</v>
      </c>
      <c r="B915" s="263" t="s">
        <v>137</v>
      </c>
      <c r="C915" s="267"/>
      <c r="D915" s="267"/>
      <c r="E915" s="265" t="str">
        <f t="shared" si="14"/>
        <v/>
      </c>
    </row>
    <row r="916" ht="36" customHeight="1" spans="1:5">
      <c r="A916" s="369">
        <v>2130503</v>
      </c>
      <c r="B916" s="263" t="s">
        <v>138</v>
      </c>
      <c r="C916" s="267"/>
      <c r="D916" s="267"/>
      <c r="E916" s="265" t="str">
        <f t="shared" si="14"/>
        <v/>
      </c>
    </row>
    <row r="917" ht="36" customHeight="1" spans="1:5">
      <c r="A917" s="369">
        <v>2130504</v>
      </c>
      <c r="B917" s="263" t="s">
        <v>812</v>
      </c>
      <c r="C917" s="267">
        <v>652</v>
      </c>
      <c r="D917" s="267">
        <v>0</v>
      </c>
      <c r="E917" s="265">
        <f t="shared" si="14"/>
        <v>-1</v>
      </c>
    </row>
    <row r="918" ht="36" customHeight="1" spans="1:5">
      <c r="A918" s="369">
        <v>2130505</v>
      </c>
      <c r="B918" s="263" t="s">
        <v>813</v>
      </c>
      <c r="C918" s="267">
        <v>1875</v>
      </c>
      <c r="D918" s="267">
        <v>482</v>
      </c>
      <c r="E918" s="265">
        <f t="shared" si="14"/>
        <v>-0.743</v>
      </c>
    </row>
    <row r="919" ht="36" customHeight="1" spans="1:5">
      <c r="A919" s="369">
        <v>2130506</v>
      </c>
      <c r="B919" s="263" t="s">
        <v>814</v>
      </c>
      <c r="C919" s="267">
        <v>216</v>
      </c>
      <c r="D919" s="267">
        <v>0</v>
      </c>
      <c r="E919" s="265">
        <f t="shared" si="14"/>
        <v>-1</v>
      </c>
    </row>
    <row r="920" ht="36" customHeight="1" spans="1:5">
      <c r="A920" s="369">
        <v>2130507</v>
      </c>
      <c r="B920" s="263" t="s">
        <v>815</v>
      </c>
      <c r="C920" s="267">
        <v>190</v>
      </c>
      <c r="D920" s="267">
        <v>0</v>
      </c>
      <c r="E920" s="265">
        <f t="shared" si="14"/>
        <v>-1</v>
      </c>
    </row>
    <row r="921" ht="36" customHeight="1" spans="1:5">
      <c r="A921" s="369">
        <v>2130508</v>
      </c>
      <c r="B921" s="263" t="s">
        <v>816</v>
      </c>
      <c r="C921" s="267"/>
      <c r="D921" s="267"/>
      <c r="E921" s="265" t="str">
        <f t="shared" si="14"/>
        <v/>
      </c>
    </row>
    <row r="922" ht="36" customHeight="1" spans="1:5">
      <c r="A922" s="369">
        <v>2130550</v>
      </c>
      <c r="B922" s="263" t="s">
        <v>817</v>
      </c>
      <c r="C922" s="267"/>
      <c r="D922" s="267"/>
      <c r="E922" s="265" t="str">
        <f t="shared" si="14"/>
        <v/>
      </c>
    </row>
    <row r="923" ht="36" customHeight="1" spans="1:5">
      <c r="A923" s="369">
        <v>2130599</v>
      </c>
      <c r="B923" s="263" t="s">
        <v>818</v>
      </c>
      <c r="C923" s="267">
        <v>95</v>
      </c>
      <c r="D923" s="267">
        <v>210</v>
      </c>
      <c r="E923" s="265">
        <f t="shared" si="14"/>
        <v>1.211</v>
      </c>
    </row>
    <row r="924" ht="36" customHeight="1" spans="1:5">
      <c r="A924" s="368">
        <v>21307</v>
      </c>
      <c r="B924" s="261" t="s">
        <v>819</v>
      </c>
      <c r="C924" s="290">
        <v>1626</v>
      </c>
      <c r="D924" s="290">
        <v>2126</v>
      </c>
      <c r="E924" s="262">
        <f t="shared" si="14"/>
        <v>0.308</v>
      </c>
    </row>
    <row r="925" ht="36" customHeight="1" spans="1:5">
      <c r="A925" s="369">
        <v>2130701</v>
      </c>
      <c r="B925" s="263" t="s">
        <v>820</v>
      </c>
      <c r="C925" s="267">
        <v>73</v>
      </c>
      <c r="D925" s="267">
        <v>0</v>
      </c>
      <c r="E925" s="265">
        <f t="shared" si="14"/>
        <v>-1</v>
      </c>
    </row>
    <row r="926" ht="36" customHeight="1" spans="1:5">
      <c r="A926" s="369">
        <v>2130704</v>
      </c>
      <c r="B926" s="263" t="s">
        <v>821</v>
      </c>
      <c r="C926" s="267"/>
      <c r="D926" s="267"/>
      <c r="E926" s="265" t="str">
        <f t="shared" si="14"/>
        <v/>
      </c>
    </row>
    <row r="927" ht="36" customHeight="1" spans="1:5">
      <c r="A927" s="369">
        <v>2130705</v>
      </c>
      <c r="B927" s="263" t="s">
        <v>822</v>
      </c>
      <c r="C927" s="267">
        <v>1553</v>
      </c>
      <c r="D927" s="267">
        <v>1568</v>
      </c>
      <c r="E927" s="265">
        <f t="shared" si="14"/>
        <v>0.01</v>
      </c>
    </row>
    <row r="928" ht="36" customHeight="1" spans="1:5">
      <c r="A928" s="369">
        <v>2130706</v>
      </c>
      <c r="B928" s="263" t="s">
        <v>823</v>
      </c>
      <c r="C928" s="267"/>
      <c r="D928" s="267"/>
      <c r="E928" s="265" t="str">
        <f t="shared" si="14"/>
        <v/>
      </c>
    </row>
    <row r="929" ht="36" customHeight="1" spans="1:5">
      <c r="A929" s="369">
        <v>2130707</v>
      </c>
      <c r="B929" s="263" t="s">
        <v>824</v>
      </c>
      <c r="C929" s="267">
        <v>0</v>
      </c>
      <c r="D929" s="267">
        <v>500</v>
      </c>
      <c r="E929" s="265">
        <v>1</v>
      </c>
    </row>
    <row r="930" ht="36" customHeight="1" spans="1:5">
      <c r="A930" s="369">
        <v>2130799</v>
      </c>
      <c r="B930" s="263" t="s">
        <v>825</v>
      </c>
      <c r="C930" s="267">
        <v>0</v>
      </c>
      <c r="D930" s="267">
        <v>58</v>
      </c>
      <c r="E930" s="265">
        <v>1</v>
      </c>
    </row>
    <row r="931" ht="36" customHeight="1" spans="1:5">
      <c r="A931" s="368">
        <v>21308</v>
      </c>
      <c r="B931" s="261" t="s">
        <v>826</v>
      </c>
      <c r="C931" s="290">
        <v>1316</v>
      </c>
      <c r="D931" s="290">
        <v>405</v>
      </c>
      <c r="E931" s="262">
        <f t="shared" si="14"/>
        <v>-0.692</v>
      </c>
    </row>
    <row r="932" ht="36" customHeight="1" spans="1:5">
      <c r="A932" s="369">
        <v>2130801</v>
      </c>
      <c r="B932" s="263" t="s">
        <v>827</v>
      </c>
      <c r="C932" s="267"/>
      <c r="D932" s="267"/>
      <c r="E932" s="265" t="str">
        <f t="shared" si="14"/>
        <v/>
      </c>
    </row>
    <row r="933" ht="36" customHeight="1" spans="1:5">
      <c r="A933" s="369">
        <v>2130802</v>
      </c>
      <c r="B933" s="263" t="s">
        <v>828</v>
      </c>
      <c r="C933" s="267"/>
      <c r="D933" s="267"/>
      <c r="E933" s="265" t="str">
        <f t="shared" si="14"/>
        <v/>
      </c>
    </row>
    <row r="934" ht="36" customHeight="1" spans="1:5">
      <c r="A934" s="369">
        <v>2130803</v>
      </c>
      <c r="B934" s="263" t="s">
        <v>829</v>
      </c>
      <c r="C934" s="267">
        <v>100</v>
      </c>
      <c r="D934" s="267">
        <v>72</v>
      </c>
      <c r="E934" s="265">
        <f t="shared" si="14"/>
        <v>-0.28</v>
      </c>
    </row>
    <row r="935" ht="36" customHeight="1" spans="1:5">
      <c r="A935" s="369">
        <v>2130804</v>
      </c>
      <c r="B935" s="263" t="s">
        <v>830</v>
      </c>
      <c r="C935" s="267">
        <v>1216</v>
      </c>
      <c r="D935" s="267">
        <v>327</v>
      </c>
      <c r="E935" s="265">
        <f t="shared" si="14"/>
        <v>-0.731</v>
      </c>
    </row>
    <row r="936" ht="36" customHeight="1" spans="1:5">
      <c r="A936" s="369">
        <v>2130805</v>
      </c>
      <c r="B936" s="263" t="s">
        <v>831</v>
      </c>
      <c r="C936" s="267"/>
      <c r="D936" s="267"/>
      <c r="E936" s="265" t="str">
        <f t="shared" si="14"/>
        <v/>
      </c>
    </row>
    <row r="937" ht="36" customHeight="1" spans="1:5">
      <c r="A937" s="369">
        <v>2130899</v>
      </c>
      <c r="B937" s="263" t="s">
        <v>832</v>
      </c>
      <c r="C937" s="267">
        <v>0</v>
      </c>
      <c r="D937" s="267">
        <v>6</v>
      </c>
      <c r="E937" s="265">
        <v>1</v>
      </c>
    </row>
    <row r="938" ht="36" customHeight="1" spans="1:5">
      <c r="A938" s="368">
        <v>21309</v>
      </c>
      <c r="B938" s="261" t="s">
        <v>833</v>
      </c>
      <c r="C938" s="290"/>
      <c r="D938" s="290"/>
      <c r="E938" s="262" t="str">
        <f t="shared" si="14"/>
        <v/>
      </c>
    </row>
    <row r="939" ht="36" customHeight="1" spans="1:5">
      <c r="A939" s="369">
        <v>2130901</v>
      </c>
      <c r="B939" s="263" t="s">
        <v>834</v>
      </c>
      <c r="C939" s="267"/>
      <c r="D939" s="267"/>
      <c r="E939" s="265" t="str">
        <f t="shared" si="14"/>
        <v/>
      </c>
    </row>
    <row r="940" ht="36" customHeight="1" spans="1:5">
      <c r="A940" s="369">
        <v>2130999</v>
      </c>
      <c r="B940" s="263" t="s">
        <v>835</v>
      </c>
      <c r="C940" s="267"/>
      <c r="D940" s="267"/>
      <c r="E940" s="265" t="str">
        <f t="shared" si="14"/>
        <v/>
      </c>
    </row>
    <row r="941" ht="36" customHeight="1" spans="1:5">
      <c r="A941" s="368">
        <v>21399</v>
      </c>
      <c r="B941" s="261" t="s">
        <v>836</v>
      </c>
      <c r="C941" s="290">
        <v>55</v>
      </c>
      <c r="D941" s="290">
        <v>22</v>
      </c>
      <c r="E941" s="262">
        <f t="shared" si="14"/>
        <v>-0.6</v>
      </c>
    </row>
    <row r="942" ht="36" customHeight="1" spans="1:5">
      <c r="A942" s="369">
        <v>2139901</v>
      </c>
      <c r="B942" s="263" t="s">
        <v>837</v>
      </c>
      <c r="C942" s="267"/>
      <c r="D942" s="267"/>
      <c r="E942" s="265" t="str">
        <f t="shared" si="14"/>
        <v/>
      </c>
    </row>
    <row r="943" ht="36" customHeight="1" spans="1:5">
      <c r="A943" s="369">
        <v>2139999</v>
      </c>
      <c r="B943" s="263" t="s">
        <v>838</v>
      </c>
      <c r="C943" s="267">
        <v>55</v>
      </c>
      <c r="D943" s="267">
        <v>22</v>
      </c>
      <c r="E943" s="265">
        <f t="shared" si="14"/>
        <v>-0.6</v>
      </c>
    </row>
    <row r="944" ht="36" customHeight="1" spans="1:5">
      <c r="A944" s="368">
        <v>214</v>
      </c>
      <c r="B944" s="261" t="s">
        <v>94</v>
      </c>
      <c r="C944" s="290">
        <v>2715</v>
      </c>
      <c r="D944" s="290">
        <v>1604</v>
      </c>
      <c r="E944" s="262">
        <f t="shared" si="14"/>
        <v>-0.409</v>
      </c>
    </row>
    <row r="945" ht="36" customHeight="1" spans="1:5">
      <c r="A945" s="368">
        <v>21401</v>
      </c>
      <c r="B945" s="261" t="s">
        <v>839</v>
      </c>
      <c r="C945" s="290">
        <v>2138</v>
      </c>
      <c r="D945" s="290">
        <v>1604</v>
      </c>
      <c r="E945" s="262">
        <f t="shared" si="14"/>
        <v>-0.25</v>
      </c>
    </row>
    <row r="946" ht="36" customHeight="1" spans="1:5">
      <c r="A946" s="369">
        <v>2140101</v>
      </c>
      <c r="B946" s="263" t="s">
        <v>136</v>
      </c>
      <c r="C946" s="267">
        <v>109</v>
      </c>
      <c r="D946" s="267">
        <v>102</v>
      </c>
      <c r="E946" s="265">
        <f t="shared" si="14"/>
        <v>-0.064</v>
      </c>
    </row>
    <row r="947" ht="36" customHeight="1" spans="1:5">
      <c r="A947" s="369">
        <v>2140102</v>
      </c>
      <c r="B947" s="263" t="s">
        <v>137</v>
      </c>
      <c r="C947" s="267"/>
      <c r="D947" s="267"/>
      <c r="E947" s="265" t="str">
        <f t="shared" si="14"/>
        <v/>
      </c>
    </row>
    <row r="948" ht="36" customHeight="1" spans="1:5">
      <c r="A948" s="369">
        <v>2140103</v>
      </c>
      <c r="B948" s="263" t="s">
        <v>138</v>
      </c>
      <c r="C948" s="267"/>
      <c r="D948" s="267"/>
      <c r="E948" s="265" t="str">
        <f t="shared" si="14"/>
        <v/>
      </c>
    </row>
    <row r="949" ht="36" customHeight="1" spans="1:5">
      <c r="A949" s="369">
        <v>2140104</v>
      </c>
      <c r="B949" s="263" t="s">
        <v>840</v>
      </c>
      <c r="C949" s="267">
        <v>0</v>
      </c>
      <c r="D949" s="267">
        <v>77</v>
      </c>
      <c r="E949" s="265">
        <v>1</v>
      </c>
    </row>
    <row r="950" ht="36" customHeight="1" spans="1:5">
      <c r="A950" s="369">
        <v>2140106</v>
      </c>
      <c r="B950" s="263" t="s">
        <v>841</v>
      </c>
      <c r="C950" s="267">
        <v>1151</v>
      </c>
      <c r="D950" s="267">
        <v>729</v>
      </c>
      <c r="E950" s="265">
        <f t="shared" si="14"/>
        <v>-0.367</v>
      </c>
    </row>
    <row r="951" ht="36" customHeight="1" spans="1:5">
      <c r="A951" s="369">
        <v>2140109</v>
      </c>
      <c r="B951" s="263" t="s">
        <v>842</v>
      </c>
      <c r="C951" s="267"/>
      <c r="D951" s="267"/>
      <c r="E951" s="265" t="str">
        <f t="shared" si="14"/>
        <v/>
      </c>
    </row>
    <row r="952" ht="36" customHeight="1" spans="1:5">
      <c r="A952" s="369">
        <v>2140110</v>
      </c>
      <c r="B952" s="263" t="s">
        <v>843</v>
      </c>
      <c r="C952" s="267"/>
      <c r="D952" s="267"/>
      <c r="E952" s="265" t="str">
        <f t="shared" si="14"/>
        <v/>
      </c>
    </row>
    <row r="953" ht="36" customHeight="1" spans="1:5">
      <c r="A953" s="369">
        <v>2140111</v>
      </c>
      <c r="B953" s="263" t="s">
        <v>844</v>
      </c>
      <c r="C953" s="267"/>
      <c r="D953" s="267"/>
      <c r="E953" s="265" t="str">
        <f t="shared" si="14"/>
        <v/>
      </c>
    </row>
    <row r="954" ht="36" customHeight="1" spans="1:5">
      <c r="A954" s="369">
        <v>2140112</v>
      </c>
      <c r="B954" s="263" t="s">
        <v>845</v>
      </c>
      <c r="C954" s="267"/>
      <c r="D954" s="267"/>
      <c r="E954" s="265" t="str">
        <f t="shared" si="14"/>
        <v/>
      </c>
    </row>
    <row r="955" ht="36" customHeight="1" spans="1:5">
      <c r="A955" s="369">
        <v>2140114</v>
      </c>
      <c r="B955" s="263" t="s">
        <v>846</v>
      </c>
      <c r="C955" s="267"/>
      <c r="D955" s="267"/>
      <c r="E955" s="265" t="str">
        <f t="shared" si="14"/>
        <v/>
      </c>
    </row>
    <row r="956" ht="36" customHeight="1" spans="1:5">
      <c r="A956" s="369">
        <v>2140122</v>
      </c>
      <c r="B956" s="263" t="s">
        <v>847</v>
      </c>
      <c r="C956" s="267"/>
      <c r="D956" s="267"/>
      <c r="E956" s="265" t="str">
        <f t="shared" si="14"/>
        <v/>
      </c>
    </row>
    <row r="957" ht="36" customHeight="1" spans="1:5">
      <c r="A957" s="369">
        <v>2140123</v>
      </c>
      <c r="B957" s="263" t="s">
        <v>848</v>
      </c>
      <c r="C957" s="267"/>
      <c r="D957" s="267"/>
      <c r="E957" s="265" t="str">
        <f t="shared" si="14"/>
        <v/>
      </c>
    </row>
    <row r="958" ht="36" customHeight="1" spans="1:5">
      <c r="A958" s="369">
        <v>2140127</v>
      </c>
      <c r="B958" s="263" t="s">
        <v>849</v>
      </c>
      <c r="C958" s="267"/>
      <c r="D958" s="267"/>
      <c r="E958" s="265" t="str">
        <f t="shared" si="14"/>
        <v/>
      </c>
    </row>
    <row r="959" ht="36" customHeight="1" spans="1:5">
      <c r="A959" s="369">
        <v>2140128</v>
      </c>
      <c r="B959" s="263" t="s">
        <v>850</v>
      </c>
      <c r="C959" s="267"/>
      <c r="D959" s="267"/>
      <c r="E959" s="265" t="str">
        <f t="shared" si="14"/>
        <v/>
      </c>
    </row>
    <row r="960" ht="36" customHeight="1" spans="1:5">
      <c r="A960" s="369">
        <v>2140129</v>
      </c>
      <c r="B960" s="263" t="s">
        <v>851</v>
      </c>
      <c r="C960" s="267"/>
      <c r="D960" s="267"/>
      <c r="E960" s="265" t="str">
        <f t="shared" si="14"/>
        <v/>
      </c>
    </row>
    <row r="961" ht="36" customHeight="1" spans="1:5">
      <c r="A961" s="369">
        <v>2140130</v>
      </c>
      <c r="B961" s="263" t="s">
        <v>852</v>
      </c>
      <c r="C961" s="267"/>
      <c r="D961" s="267"/>
      <c r="E961" s="265" t="str">
        <f t="shared" si="14"/>
        <v/>
      </c>
    </row>
    <row r="962" ht="36" customHeight="1" spans="1:5">
      <c r="A962" s="369">
        <v>2140131</v>
      </c>
      <c r="B962" s="263" t="s">
        <v>853</v>
      </c>
      <c r="C962" s="267"/>
      <c r="D962" s="267"/>
      <c r="E962" s="265" t="str">
        <f t="shared" si="14"/>
        <v/>
      </c>
    </row>
    <row r="963" ht="36" customHeight="1" spans="1:5">
      <c r="A963" s="369">
        <v>2140133</v>
      </c>
      <c r="B963" s="263" t="s">
        <v>854</v>
      </c>
      <c r="C963" s="267"/>
      <c r="D963" s="267"/>
      <c r="E963" s="265" t="str">
        <f t="shared" si="14"/>
        <v/>
      </c>
    </row>
    <row r="964" ht="36" customHeight="1" spans="1:5">
      <c r="A964" s="369">
        <v>2140136</v>
      </c>
      <c r="B964" s="263" t="s">
        <v>855</v>
      </c>
      <c r="C964" s="267"/>
      <c r="D964" s="267"/>
      <c r="E964" s="265" t="str">
        <f t="shared" si="14"/>
        <v/>
      </c>
    </row>
    <row r="965" ht="36" customHeight="1" spans="1:5">
      <c r="A965" s="369">
        <v>2140138</v>
      </c>
      <c r="B965" s="263" t="s">
        <v>856</v>
      </c>
      <c r="C965" s="267"/>
      <c r="D965" s="267"/>
      <c r="E965" s="265" t="str">
        <f t="shared" ref="E965:E1028" si="15">IF(C965&lt;&gt;0,D965/C965-1,"")</f>
        <v/>
      </c>
    </row>
    <row r="966" ht="36" customHeight="1" spans="1:5">
      <c r="A966" s="369">
        <v>2140139</v>
      </c>
      <c r="B966" s="263" t="s">
        <v>857</v>
      </c>
      <c r="C966" s="267"/>
      <c r="D966" s="267"/>
      <c r="E966" s="265" t="str">
        <f t="shared" si="15"/>
        <v/>
      </c>
    </row>
    <row r="967" ht="36" customHeight="1" spans="1:5">
      <c r="A967" s="369">
        <v>2140199</v>
      </c>
      <c r="B967" s="263" t="s">
        <v>858</v>
      </c>
      <c r="C967" s="267">
        <v>878</v>
      </c>
      <c r="D967" s="267">
        <v>696</v>
      </c>
      <c r="E967" s="265">
        <f t="shared" si="15"/>
        <v>-0.207</v>
      </c>
    </row>
    <row r="968" ht="36" customHeight="1" spans="1:5">
      <c r="A968" s="368">
        <v>21402</v>
      </c>
      <c r="B968" s="261" t="s">
        <v>859</v>
      </c>
      <c r="C968" s="290"/>
      <c r="D968" s="290"/>
      <c r="E968" s="262" t="str">
        <f t="shared" si="15"/>
        <v/>
      </c>
    </row>
    <row r="969" ht="36" customHeight="1" spans="1:5">
      <c r="A969" s="369">
        <v>2140201</v>
      </c>
      <c r="B969" s="263" t="s">
        <v>136</v>
      </c>
      <c r="C969" s="267"/>
      <c r="D969" s="267"/>
      <c r="E969" s="265" t="str">
        <f t="shared" si="15"/>
        <v/>
      </c>
    </row>
    <row r="970" ht="36" customHeight="1" spans="1:5">
      <c r="A970" s="369">
        <v>2140202</v>
      </c>
      <c r="B970" s="263" t="s">
        <v>137</v>
      </c>
      <c r="C970" s="267"/>
      <c r="D970" s="267"/>
      <c r="E970" s="265" t="str">
        <f t="shared" si="15"/>
        <v/>
      </c>
    </row>
    <row r="971" ht="36" customHeight="1" spans="1:5">
      <c r="A971" s="369">
        <v>2140203</v>
      </c>
      <c r="B971" s="263" t="s">
        <v>138</v>
      </c>
      <c r="C971" s="267"/>
      <c r="D971" s="267"/>
      <c r="E971" s="265" t="str">
        <f t="shared" si="15"/>
        <v/>
      </c>
    </row>
    <row r="972" ht="36" customHeight="1" spans="1:5">
      <c r="A972" s="369">
        <v>2140204</v>
      </c>
      <c r="B972" s="263" t="s">
        <v>860</v>
      </c>
      <c r="C972" s="267"/>
      <c r="D972" s="267"/>
      <c r="E972" s="265" t="str">
        <f t="shared" si="15"/>
        <v/>
      </c>
    </row>
    <row r="973" ht="36" customHeight="1" spans="1:5">
      <c r="A973" s="369">
        <v>2140205</v>
      </c>
      <c r="B973" s="263" t="s">
        <v>861</v>
      </c>
      <c r="C973" s="267"/>
      <c r="D973" s="267"/>
      <c r="E973" s="265" t="str">
        <f t="shared" si="15"/>
        <v/>
      </c>
    </row>
    <row r="974" ht="36" customHeight="1" spans="1:5">
      <c r="A974" s="369">
        <v>2140206</v>
      </c>
      <c r="B974" s="263" t="s">
        <v>862</v>
      </c>
      <c r="C974" s="267"/>
      <c r="D974" s="267"/>
      <c r="E974" s="265" t="str">
        <f t="shared" si="15"/>
        <v/>
      </c>
    </row>
    <row r="975" ht="36" customHeight="1" spans="1:5">
      <c r="A975" s="369">
        <v>2140207</v>
      </c>
      <c r="B975" s="263" t="s">
        <v>863</v>
      </c>
      <c r="C975" s="267"/>
      <c r="D975" s="267"/>
      <c r="E975" s="265" t="str">
        <f t="shared" si="15"/>
        <v/>
      </c>
    </row>
    <row r="976" ht="36" customHeight="1" spans="1:5">
      <c r="A976" s="369">
        <v>2140208</v>
      </c>
      <c r="B976" s="263" t="s">
        <v>864</v>
      </c>
      <c r="C976" s="267"/>
      <c r="D976" s="267"/>
      <c r="E976" s="265" t="str">
        <f t="shared" si="15"/>
        <v/>
      </c>
    </row>
    <row r="977" ht="36" customHeight="1" spans="1:5">
      <c r="A977" s="369">
        <v>2140299</v>
      </c>
      <c r="B977" s="263" t="s">
        <v>865</v>
      </c>
      <c r="C977" s="267"/>
      <c r="D977" s="267"/>
      <c r="E977" s="265" t="str">
        <f t="shared" si="15"/>
        <v/>
      </c>
    </row>
    <row r="978" ht="36" customHeight="1" spans="1:5">
      <c r="A978" s="368">
        <v>21403</v>
      </c>
      <c r="B978" s="261" t="s">
        <v>866</v>
      </c>
      <c r="C978" s="290"/>
      <c r="D978" s="290"/>
      <c r="E978" s="262" t="str">
        <f t="shared" si="15"/>
        <v/>
      </c>
    </row>
    <row r="979" ht="36" customHeight="1" spans="1:5">
      <c r="A979" s="369">
        <v>2140301</v>
      </c>
      <c r="B979" s="263" t="s">
        <v>136</v>
      </c>
      <c r="C979" s="267"/>
      <c r="D979" s="267"/>
      <c r="E979" s="265" t="str">
        <f t="shared" si="15"/>
        <v/>
      </c>
    </row>
    <row r="980" ht="36" customHeight="1" spans="1:5">
      <c r="A980" s="369">
        <v>2140302</v>
      </c>
      <c r="B980" s="263" t="s">
        <v>137</v>
      </c>
      <c r="C980" s="267"/>
      <c r="D980" s="267"/>
      <c r="E980" s="265" t="str">
        <f t="shared" si="15"/>
        <v/>
      </c>
    </row>
    <row r="981" ht="36" customHeight="1" spans="1:5">
      <c r="A981" s="369">
        <v>2140303</v>
      </c>
      <c r="B981" s="263" t="s">
        <v>138</v>
      </c>
      <c r="C981" s="267"/>
      <c r="D981" s="267"/>
      <c r="E981" s="265" t="str">
        <f t="shared" si="15"/>
        <v/>
      </c>
    </row>
    <row r="982" ht="36" customHeight="1" spans="1:5">
      <c r="A982" s="369">
        <v>2140304</v>
      </c>
      <c r="B982" s="263" t="s">
        <v>867</v>
      </c>
      <c r="C982" s="267"/>
      <c r="D982" s="267"/>
      <c r="E982" s="265" t="str">
        <f t="shared" si="15"/>
        <v/>
      </c>
    </row>
    <row r="983" ht="36" customHeight="1" spans="1:5">
      <c r="A983" s="369">
        <v>2140305</v>
      </c>
      <c r="B983" s="263" t="s">
        <v>868</v>
      </c>
      <c r="C983" s="267"/>
      <c r="D983" s="267"/>
      <c r="E983" s="265" t="str">
        <f t="shared" si="15"/>
        <v/>
      </c>
    </row>
    <row r="984" ht="36" customHeight="1" spans="1:5">
      <c r="A984" s="369">
        <v>2140306</v>
      </c>
      <c r="B984" s="263" t="s">
        <v>869</v>
      </c>
      <c r="C984" s="267"/>
      <c r="D984" s="267"/>
      <c r="E984" s="265" t="str">
        <f t="shared" si="15"/>
        <v/>
      </c>
    </row>
    <row r="985" ht="36" customHeight="1" spans="1:5">
      <c r="A985" s="369">
        <v>2140307</v>
      </c>
      <c r="B985" s="263" t="s">
        <v>870</v>
      </c>
      <c r="C985" s="267"/>
      <c r="D985" s="267"/>
      <c r="E985" s="265" t="str">
        <f t="shared" si="15"/>
        <v/>
      </c>
    </row>
    <row r="986" ht="36" customHeight="1" spans="1:5">
      <c r="A986" s="369">
        <v>2140308</v>
      </c>
      <c r="B986" s="263" t="s">
        <v>871</v>
      </c>
      <c r="C986" s="267"/>
      <c r="D986" s="267"/>
      <c r="E986" s="265" t="str">
        <f t="shared" si="15"/>
        <v/>
      </c>
    </row>
    <row r="987" ht="36" customHeight="1" spans="1:5">
      <c r="A987" s="369">
        <v>2140399</v>
      </c>
      <c r="B987" s="263" t="s">
        <v>872</v>
      </c>
      <c r="C987" s="267"/>
      <c r="D987" s="267"/>
      <c r="E987" s="265" t="str">
        <f t="shared" si="15"/>
        <v/>
      </c>
    </row>
    <row r="988" ht="36" customHeight="1" spans="1:5">
      <c r="A988" s="368">
        <v>21404</v>
      </c>
      <c r="B988" s="261" t="s">
        <v>873</v>
      </c>
      <c r="C988" s="290"/>
      <c r="D988" s="290"/>
      <c r="E988" s="262" t="str">
        <f t="shared" si="15"/>
        <v/>
      </c>
    </row>
    <row r="989" ht="36" customHeight="1" spans="1:5">
      <c r="A989" s="369">
        <v>2140401</v>
      </c>
      <c r="B989" s="263" t="s">
        <v>874</v>
      </c>
      <c r="C989" s="267"/>
      <c r="D989" s="267"/>
      <c r="E989" s="265" t="str">
        <f t="shared" si="15"/>
        <v/>
      </c>
    </row>
    <row r="990" ht="36" customHeight="1" spans="1:5">
      <c r="A990" s="369">
        <v>2140402</v>
      </c>
      <c r="B990" s="263" t="s">
        <v>875</v>
      </c>
      <c r="C990" s="267"/>
      <c r="D990" s="267"/>
      <c r="E990" s="265" t="str">
        <f t="shared" si="15"/>
        <v/>
      </c>
    </row>
    <row r="991" ht="36" customHeight="1" spans="1:5">
      <c r="A991" s="369">
        <v>2140403</v>
      </c>
      <c r="B991" s="263" t="s">
        <v>876</v>
      </c>
      <c r="C991" s="267"/>
      <c r="D991" s="267"/>
      <c r="E991" s="265" t="str">
        <f t="shared" si="15"/>
        <v/>
      </c>
    </row>
    <row r="992" ht="36" customHeight="1" spans="1:5">
      <c r="A992" s="369">
        <v>2140499</v>
      </c>
      <c r="B992" s="263" t="s">
        <v>877</v>
      </c>
      <c r="C992" s="267"/>
      <c r="D992" s="267"/>
      <c r="E992" s="265" t="str">
        <f t="shared" si="15"/>
        <v/>
      </c>
    </row>
    <row r="993" ht="36" customHeight="1" spans="1:5">
      <c r="A993" s="368">
        <v>21405</v>
      </c>
      <c r="B993" s="261" t="s">
        <v>878</v>
      </c>
      <c r="C993" s="290"/>
      <c r="D993" s="290"/>
      <c r="E993" s="262" t="str">
        <f t="shared" si="15"/>
        <v/>
      </c>
    </row>
    <row r="994" ht="36" customHeight="1" spans="1:5">
      <c r="A994" s="369">
        <v>2140501</v>
      </c>
      <c r="B994" s="263" t="s">
        <v>136</v>
      </c>
      <c r="C994" s="267"/>
      <c r="D994" s="267"/>
      <c r="E994" s="265" t="str">
        <f t="shared" si="15"/>
        <v/>
      </c>
    </row>
    <row r="995" ht="36" customHeight="1" spans="1:5">
      <c r="A995" s="369">
        <v>2140502</v>
      </c>
      <c r="B995" s="263" t="s">
        <v>137</v>
      </c>
      <c r="C995" s="267"/>
      <c r="D995" s="267"/>
      <c r="E995" s="265" t="str">
        <f t="shared" si="15"/>
        <v/>
      </c>
    </row>
    <row r="996" ht="36" customHeight="1" spans="1:5">
      <c r="A996" s="369">
        <v>2140503</v>
      </c>
      <c r="B996" s="263" t="s">
        <v>138</v>
      </c>
      <c r="C996" s="267"/>
      <c r="D996" s="267"/>
      <c r="E996" s="265" t="str">
        <f t="shared" si="15"/>
        <v/>
      </c>
    </row>
    <row r="997" ht="36" customHeight="1" spans="1:5">
      <c r="A997" s="369">
        <v>2140504</v>
      </c>
      <c r="B997" s="263" t="s">
        <v>864</v>
      </c>
      <c r="C997" s="267"/>
      <c r="D997" s="267"/>
      <c r="E997" s="265" t="str">
        <f t="shared" si="15"/>
        <v/>
      </c>
    </row>
    <row r="998" ht="36" customHeight="1" spans="1:5">
      <c r="A998" s="369">
        <v>2140505</v>
      </c>
      <c r="B998" s="263" t="s">
        <v>879</v>
      </c>
      <c r="C998" s="267"/>
      <c r="D998" s="267"/>
      <c r="E998" s="265" t="str">
        <f t="shared" si="15"/>
        <v/>
      </c>
    </row>
    <row r="999" ht="36" customHeight="1" spans="1:5">
      <c r="A999" s="369">
        <v>2140599</v>
      </c>
      <c r="B999" s="263" t="s">
        <v>880</v>
      </c>
      <c r="C999" s="267"/>
      <c r="D999" s="267"/>
      <c r="E999" s="265" t="str">
        <f t="shared" si="15"/>
        <v/>
      </c>
    </row>
    <row r="1000" ht="36" customHeight="1" spans="1:5">
      <c r="A1000" s="368">
        <v>21406</v>
      </c>
      <c r="B1000" s="261" t="s">
        <v>881</v>
      </c>
      <c r="C1000" s="290">
        <v>417</v>
      </c>
      <c r="D1000" s="290">
        <v>0</v>
      </c>
      <c r="E1000" s="262">
        <f t="shared" si="15"/>
        <v>-1</v>
      </c>
    </row>
    <row r="1001" ht="36" customHeight="1" spans="1:5">
      <c r="A1001" s="369">
        <v>2140601</v>
      </c>
      <c r="B1001" s="263" t="s">
        <v>882</v>
      </c>
      <c r="C1001" s="267">
        <v>417</v>
      </c>
      <c r="D1001" s="267">
        <v>0</v>
      </c>
      <c r="E1001" s="265">
        <f t="shared" si="15"/>
        <v>-1</v>
      </c>
    </row>
    <row r="1002" ht="36" customHeight="1" spans="1:5">
      <c r="A1002" s="369">
        <v>2140602</v>
      </c>
      <c r="B1002" s="263" t="s">
        <v>883</v>
      </c>
      <c r="C1002" s="267"/>
      <c r="D1002" s="267"/>
      <c r="E1002" s="265" t="str">
        <f t="shared" si="15"/>
        <v/>
      </c>
    </row>
    <row r="1003" ht="36" customHeight="1" spans="1:5">
      <c r="A1003" s="369">
        <v>2140603</v>
      </c>
      <c r="B1003" s="263" t="s">
        <v>884</v>
      </c>
      <c r="C1003" s="267"/>
      <c r="D1003" s="267"/>
      <c r="E1003" s="265" t="str">
        <f t="shared" si="15"/>
        <v/>
      </c>
    </row>
    <row r="1004" ht="36" customHeight="1" spans="1:5">
      <c r="A1004" s="369">
        <v>2140699</v>
      </c>
      <c r="B1004" s="263" t="s">
        <v>885</v>
      </c>
      <c r="C1004" s="267"/>
      <c r="D1004" s="267"/>
      <c r="E1004" s="265" t="str">
        <f t="shared" si="15"/>
        <v/>
      </c>
    </row>
    <row r="1005" ht="36" customHeight="1" spans="1:5">
      <c r="A1005" s="368">
        <v>21499</v>
      </c>
      <c r="B1005" s="261" t="s">
        <v>886</v>
      </c>
      <c r="C1005" s="290">
        <v>160</v>
      </c>
      <c r="D1005" s="290">
        <v>0</v>
      </c>
      <c r="E1005" s="262">
        <f t="shared" si="15"/>
        <v>-1</v>
      </c>
    </row>
    <row r="1006" ht="36" customHeight="1" spans="1:5">
      <c r="A1006" s="369">
        <v>2149901</v>
      </c>
      <c r="B1006" s="263" t="s">
        <v>887</v>
      </c>
      <c r="C1006" s="267">
        <v>150</v>
      </c>
      <c r="D1006" s="267">
        <v>0</v>
      </c>
      <c r="E1006" s="265">
        <f t="shared" si="15"/>
        <v>-1</v>
      </c>
    </row>
    <row r="1007" ht="36" customHeight="1" spans="1:5">
      <c r="A1007" s="369">
        <v>2149999</v>
      </c>
      <c r="B1007" s="263" t="s">
        <v>888</v>
      </c>
      <c r="C1007" s="267">
        <v>10</v>
      </c>
      <c r="D1007" s="267">
        <v>0</v>
      </c>
      <c r="E1007" s="265">
        <f t="shared" si="15"/>
        <v>-1</v>
      </c>
    </row>
    <row r="1008" ht="36" customHeight="1" spans="1:5">
      <c r="A1008" s="368">
        <v>215</v>
      </c>
      <c r="B1008" s="261" t="s">
        <v>96</v>
      </c>
      <c r="C1008" s="290">
        <v>978</v>
      </c>
      <c r="D1008" s="290">
        <v>603</v>
      </c>
      <c r="E1008" s="262">
        <f t="shared" si="15"/>
        <v>-0.383</v>
      </c>
    </row>
    <row r="1009" ht="36" customHeight="1" spans="1:5">
      <c r="A1009" s="368">
        <v>21501</v>
      </c>
      <c r="B1009" s="261" t="s">
        <v>889</v>
      </c>
      <c r="C1009" s="290">
        <v>0</v>
      </c>
      <c r="D1009" s="290">
        <v>31</v>
      </c>
      <c r="E1009" s="262">
        <v>1</v>
      </c>
    </row>
    <row r="1010" ht="36" customHeight="1" spans="1:5">
      <c r="A1010" s="369">
        <v>2150101</v>
      </c>
      <c r="B1010" s="263" t="s">
        <v>136</v>
      </c>
      <c r="C1010" s="267">
        <v>0</v>
      </c>
      <c r="D1010" s="267">
        <v>31</v>
      </c>
      <c r="E1010" s="265">
        <v>1</v>
      </c>
    </row>
    <row r="1011" ht="36" customHeight="1" spans="1:5">
      <c r="A1011" s="369">
        <v>2150102</v>
      </c>
      <c r="B1011" s="263" t="s">
        <v>137</v>
      </c>
      <c r="C1011" s="267"/>
      <c r="D1011" s="267"/>
      <c r="E1011" s="265" t="str">
        <f t="shared" si="15"/>
        <v/>
      </c>
    </row>
    <row r="1012" ht="36" customHeight="1" spans="1:5">
      <c r="A1012" s="369">
        <v>2150103</v>
      </c>
      <c r="B1012" s="263" t="s">
        <v>138</v>
      </c>
      <c r="C1012" s="267"/>
      <c r="D1012" s="267"/>
      <c r="E1012" s="265" t="str">
        <f t="shared" si="15"/>
        <v/>
      </c>
    </row>
    <row r="1013" ht="36" customHeight="1" spans="1:5">
      <c r="A1013" s="369">
        <v>2150104</v>
      </c>
      <c r="B1013" s="263" t="s">
        <v>890</v>
      </c>
      <c r="C1013" s="267"/>
      <c r="D1013" s="267"/>
      <c r="E1013" s="265" t="str">
        <f t="shared" si="15"/>
        <v/>
      </c>
    </row>
    <row r="1014" ht="36" customHeight="1" spans="1:5">
      <c r="A1014" s="369">
        <v>2150105</v>
      </c>
      <c r="B1014" s="263" t="s">
        <v>891</v>
      </c>
      <c r="C1014" s="267"/>
      <c r="D1014" s="267"/>
      <c r="E1014" s="265" t="str">
        <f t="shared" si="15"/>
        <v/>
      </c>
    </row>
    <row r="1015" ht="36" customHeight="1" spans="1:5">
      <c r="A1015" s="369">
        <v>2150106</v>
      </c>
      <c r="B1015" s="263" t="s">
        <v>892</v>
      </c>
      <c r="C1015" s="267"/>
      <c r="D1015" s="267"/>
      <c r="E1015" s="265" t="str">
        <f t="shared" si="15"/>
        <v/>
      </c>
    </row>
    <row r="1016" ht="36" customHeight="1" spans="1:5">
      <c r="A1016" s="369">
        <v>2150107</v>
      </c>
      <c r="B1016" s="263" t="s">
        <v>893</v>
      </c>
      <c r="C1016" s="267"/>
      <c r="D1016" s="267"/>
      <c r="E1016" s="265" t="str">
        <f t="shared" si="15"/>
        <v/>
      </c>
    </row>
    <row r="1017" ht="36" customHeight="1" spans="1:5">
      <c r="A1017" s="369">
        <v>2150108</v>
      </c>
      <c r="B1017" s="263" t="s">
        <v>894</v>
      </c>
      <c r="C1017" s="267"/>
      <c r="D1017" s="267"/>
      <c r="E1017" s="265" t="str">
        <f t="shared" si="15"/>
        <v/>
      </c>
    </row>
    <row r="1018" ht="36" customHeight="1" spans="1:5">
      <c r="A1018" s="369">
        <v>2150199</v>
      </c>
      <c r="B1018" s="263" t="s">
        <v>895</v>
      </c>
      <c r="C1018" s="267"/>
      <c r="D1018" s="267"/>
      <c r="E1018" s="265" t="str">
        <f t="shared" si="15"/>
        <v/>
      </c>
    </row>
    <row r="1019" ht="36" customHeight="1" spans="1:5">
      <c r="A1019" s="368">
        <v>21502</v>
      </c>
      <c r="B1019" s="261" t="s">
        <v>896</v>
      </c>
      <c r="C1019" s="290"/>
      <c r="D1019" s="290"/>
      <c r="E1019" s="262" t="str">
        <f t="shared" si="15"/>
        <v/>
      </c>
    </row>
    <row r="1020" ht="36" customHeight="1" spans="1:5">
      <c r="A1020" s="369">
        <v>2150201</v>
      </c>
      <c r="B1020" s="263" t="s">
        <v>136</v>
      </c>
      <c r="C1020" s="267"/>
      <c r="D1020" s="267"/>
      <c r="E1020" s="265" t="str">
        <f t="shared" si="15"/>
        <v/>
      </c>
    </row>
    <row r="1021" ht="36" customHeight="1" spans="1:5">
      <c r="A1021" s="369">
        <v>2150202</v>
      </c>
      <c r="B1021" s="263" t="s">
        <v>137</v>
      </c>
      <c r="C1021" s="267"/>
      <c r="D1021" s="267"/>
      <c r="E1021" s="265" t="str">
        <f t="shared" si="15"/>
        <v/>
      </c>
    </row>
    <row r="1022" ht="36" customHeight="1" spans="1:5">
      <c r="A1022" s="369">
        <v>2150203</v>
      </c>
      <c r="B1022" s="263" t="s">
        <v>138</v>
      </c>
      <c r="C1022" s="267"/>
      <c r="D1022" s="267"/>
      <c r="E1022" s="265" t="str">
        <f t="shared" si="15"/>
        <v/>
      </c>
    </row>
    <row r="1023" ht="36" customHeight="1" spans="1:5">
      <c r="A1023" s="369">
        <v>2150204</v>
      </c>
      <c r="B1023" s="263" t="s">
        <v>897</v>
      </c>
      <c r="C1023" s="267"/>
      <c r="D1023" s="267"/>
      <c r="E1023" s="265" t="str">
        <f t="shared" si="15"/>
        <v/>
      </c>
    </row>
    <row r="1024" ht="36" customHeight="1" spans="1:5">
      <c r="A1024" s="369">
        <v>2150205</v>
      </c>
      <c r="B1024" s="263" t="s">
        <v>898</v>
      </c>
      <c r="C1024" s="267"/>
      <c r="D1024" s="267"/>
      <c r="E1024" s="265" t="str">
        <f t="shared" si="15"/>
        <v/>
      </c>
    </row>
    <row r="1025" ht="36" customHeight="1" spans="1:5">
      <c r="A1025" s="369">
        <v>2150206</v>
      </c>
      <c r="B1025" s="263" t="s">
        <v>899</v>
      </c>
      <c r="C1025" s="267"/>
      <c r="D1025" s="267"/>
      <c r="E1025" s="265" t="str">
        <f t="shared" si="15"/>
        <v/>
      </c>
    </row>
    <row r="1026" ht="36" customHeight="1" spans="1:5">
      <c r="A1026" s="369">
        <v>2150207</v>
      </c>
      <c r="B1026" s="263" t="s">
        <v>900</v>
      </c>
      <c r="C1026" s="267"/>
      <c r="D1026" s="267"/>
      <c r="E1026" s="265" t="str">
        <f t="shared" si="15"/>
        <v/>
      </c>
    </row>
    <row r="1027" ht="36" customHeight="1" spans="1:5">
      <c r="A1027" s="369">
        <v>2150208</v>
      </c>
      <c r="B1027" s="263" t="s">
        <v>901</v>
      </c>
      <c r="C1027" s="267"/>
      <c r="D1027" s="267"/>
      <c r="E1027" s="265" t="str">
        <f t="shared" si="15"/>
        <v/>
      </c>
    </row>
    <row r="1028" ht="36" customHeight="1" spans="1:5">
      <c r="A1028" s="369">
        <v>2150209</v>
      </c>
      <c r="B1028" s="263" t="s">
        <v>902</v>
      </c>
      <c r="C1028" s="267"/>
      <c r="D1028" s="267"/>
      <c r="E1028" s="265" t="str">
        <f t="shared" si="15"/>
        <v/>
      </c>
    </row>
    <row r="1029" ht="36" customHeight="1" spans="1:5">
      <c r="A1029" s="369">
        <v>2150210</v>
      </c>
      <c r="B1029" s="263" t="s">
        <v>903</v>
      </c>
      <c r="C1029" s="267"/>
      <c r="D1029" s="267"/>
      <c r="E1029" s="265" t="str">
        <f t="shared" ref="E1029:E1092" si="16">IF(C1029&lt;&gt;0,D1029/C1029-1,"")</f>
        <v/>
      </c>
    </row>
    <row r="1030" ht="36" customHeight="1" spans="1:5">
      <c r="A1030" s="369">
        <v>2150212</v>
      </c>
      <c r="B1030" s="263" t="s">
        <v>904</v>
      </c>
      <c r="C1030" s="267"/>
      <c r="D1030" s="267"/>
      <c r="E1030" s="265" t="str">
        <f t="shared" si="16"/>
        <v/>
      </c>
    </row>
    <row r="1031" ht="36" customHeight="1" spans="1:5">
      <c r="A1031" s="369">
        <v>2150213</v>
      </c>
      <c r="B1031" s="263" t="s">
        <v>905</v>
      </c>
      <c r="C1031" s="267"/>
      <c r="D1031" s="267"/>
      <c r="E1031" s="265" t="str">
        <f t="shared" si="16"/>
        <v/>
      </c>
    </row>
    <row r="1032" ht="36" customHeight="1" spans="1:5">
      <c r="A1032" s="369">
        <v>2150214</v>
      </c>
      <c r="B1032" s="263" t="s">
        <v>906</v>
      </c>
      <c r="C1032" s="267"/>
      <c r="D1032" s="267"/>
      <c r="E1032" s="265" t="str">
        <f t="shared" si="16"/>
        <v/>
      </c>
    </row>
    <row r="1033" ht="36" customHeight="1" spans="1:5">
      <c r="A1033" s="369">
        <v>2150215</v>
      </c>
      <c r="B1033" s="263" t="s">
        <v>907</v>
      </c>
      <c r="C1033" s="267"/>
      <c r="D1033" s="267"/>
      <c r="E1033" s="265" t="str">
        <f t="shared" si="16"/>
        <v/>
      </c>
    </row>
    <row r="1034" ht="36" customHeight="1" spans="1:5">
      <c r="A1034" s="369">
        <v>2150299</v>
      </c>
      <c r="B1034" s="263" t="s">
        <v>908</v>
      </c>
      <c r="C1034" s="267"/>
      <c r="D1034" s="267"/>
      <c r="E1034" s="265" t="str">
        <f t="shared" si="16"/>
        <v/>
      </c>
    </row>
    <row r="1035" ht="36" customHeight="1" spans="1:5">
      <c r="A1035" s="368">
        <v>21503</v>
      </c>
      <c r="B1035" s="261" t="s">
        <v>909</v>
      </c>
      <c r="C1035" s="290"/>
      <c r="D1035" s="290"/>
      <c r="E1035" s="262" t="str">
        <f t="shared" si="16"/>
        <v/>
      </c>
    </row>
    <row r="1036" ht="36" customHeight="1" spans="1:5">
      <c r="A1036" s="369">
        <v>2150301</v>
      </c>
      <c r="B1036" s="263" t="s">
        <v>136</v>
      </c>
      <c r="C1036" s="267"/>
      <c r="D1036" s="267"/>
      <c r="E1036" s="265" t="str">
        <f t="shared" si="16"/>
        <v/>
      </c>
    </row>
    <row r="1037" ht="36" customHeight="1" spans="1:5">
      <c r="A1037" s="369">
        <v>2150302</v>
      </c>
      <c r="B1037" s="263" t="s">
        <v>137</v>
      </c>
      <c r="C1037" s="267"/>
      <c r="D1037" s="267"/>
      <c r="E1037" s="265" t="str">
        <f t="shared" si="16"/>
        <v/>
      </c>
    </row>
    <row r="1038" ht="36" customHeight="1" spans="1:5">
      <c r="A1038" s="369">
        <v>2150303</v>
      </c>
      <c r="B1038" s="263" t="s">
        <v>138</v>
      </c>
      <c r="C1038" s="267"/>
      <c r="D1038" s="267"/>
      <c r="E1038" s="265" t="str">
        <f t="shared" si="16"/>
        <v/>
      </c>
    </row>
    <row r="1039" ht="36" customHeight="1" spans="1:5">
      <c r="A1039" s="369">
        <v>2150399</v>
      </c>
      <c r="B1039" s="263" t="s">
        <v>910</v>
      </c>
      <c r="C1039" s="267"/>
      <c r="D1039" s="267"/>
      <c r="E1039" s="265" t="str">
        <f t="shared" si="16"/>
        <v/>
      </c>
    </row>
    <row r="1040" ht="36" customHeight="1" spans="1:5">
      <c r="A1040" s="368">
        <v>21505</v>
      </c>
      <c r="B1040" s="261" t="s">
        <v>911</v>
      </c>
      <c r="C1040" s="290">
        <v>978</v>
      </c>
      <c r="D1040" s="290">
        <v>572</v>
      </c>
      <c r="E1040" s="262">
        <f t="shared" si="16"/>
        <v>-0.415</v>
      </c>
    </row>
    <row r="1041" ht="36" customHeight="1" spans="1:5">
      <c r="A1041" s="369">
        <v>2150501</v>
      </c>
      <c r="B1041" s="263" t="s">
        <v>136</v>
      </c>
      <c r="C1041" s="267">
        <v>389</v>
      </c>
      <c r="D1041" s="267">
        <v>249</v>
      </c>
      <c r="E1041" s="265">
        <f t="shared" si="16"/>
        <v>-0.36</v>
      </c>
    </row>
    <row r="1042" ht="36" customHeight="1" spans="1:5">
      <c r="A1042" s="369">
        <v>2150502</v>
      </c>
      <c r="B1042" s="263" t="s">
        <v>137</v>
      </c>
      <c r="C1042" s="267"/>
      <c r="D1042" s="267"/>
      <c r="E1042" s="265" t="str">
        <f t="shared" si="16"/>
        <v/>
      </c>
    </row>
    <row r="1043" ht="36" customHeight="1" spans="1:5">
      <c r="A1043" s="369">
        <v>2150503</v>
      </c>
      <c r="B1043" s="263" t="s">
        <v>138</v>
      </c>
      <c r="C1043" s="267"/>
      <c r="D1043" s="267"/>
      <c r="E1043" s="265" t="str">
        <f t="shared" si="16"/>
        <v/>
      </c>
    </row>
    <row r="1044" ht="36" customHeight="1" spans="1:5">
      <c r="A1044" s="369">
        <v>2150505</v>
      </c>
      <c r="B1044" s="263" t="s">
        <v>912</v>
      </c>
      <c r="C1044" s="267"/>
      <c r="D1044" s="267"/>
      <c r="E1044" s="265" t="str">
        <f t="shared" si="16"/>
        <v/>
      </c>
    </row>
    <row r="1045" ht="36" customHeight="1" spans="1:5">
      <c r="A1045" s="369">
        <v>2150506</v>
      </c>
      <c r="B1045" s="263" t="s">
        <v>913</v>
      </c>
      <c r="C1045" s="267"/>
      <c r="D1045" s="267"/>
      <c r="E1045" s="265" t="str">
        <f t="shared" si="16"/>
        <v/>
      </c>
    </row>
    <row r="1046" ht="36" customHeight="1" spans="1:5">
      <c r="A1046" s="369">
        <v>2150507</v>
      </c>
      <c r="B1046" s="263" t="s">
        <v>914</v>
      </c>
      <c r="C1046" s="267"/>
      <c r="D1046" s="267"/>
      <c r="E1046" s="265" t="str">
        <f t="shared" si="16"/>
        <v/>
      </c>
    </row>
    <row r="1047" ht="36" customHeight="1" spans="1:5">
      <c r="A1047" s="369">
        <v>2150508</v>
      </c>
      <c r="B1047" s="263" t="s">
        <v>915</v>
      </c>
      <c r="C1047" s="267"/>
      <c r="D1047" s="267"/>
      <c r="E1047" s="265" t="str">
        <f t="shared" si="16"/>
        <v/>
      </c>
    </row>
    <row r="1048" ht="36" customHeight="1" spans="1:5">
      <c r="A1048" s="369">
        <v>2150509</v>
      </c>
      <c r="B1048" s="263" t="s">
        <v>916</v>
      </c>
      <c r="C1048" s="267"/>
      <c r="D1048" s="267"/>
      <c r="E1048" s="265" t="str">
        <f t="shared" si="16"/>
        <v/>
      </c>
    </row>
    <row r="1049" ht="36" customHeight="1" spans="1:5">
      <c r="A1049" s="369">
        <v>2150510</v>
      </c>
      <c r="B1049" s="263" t="s">
        <v>917</v>
      </c>
      <c r="C1049" s="267"/>
      <c r="D1049" s="267"/>
      <c r="E1049" s="265" t="str">
        <f t="shared" si="16"/>
        <v/>
      </c>
    </row>
    <row r="1050" ht="36" customHeight="1" spans="1:5">
      <c r="A1050" s="369">
        <v>2150511</v>
      </c>
      <c r="B1050" s="263" t="s">
        <v>918</v>
      </c>
      <c r="C1050" s="267"/>
      <c r="D1050" s="267"/>
      <c r="E1050" s="265" t="str">
        <f t="shared" si="16"/>
        <v/>
      </c>
    </row>
    <row r="1051" ht="36" customHeight="1" spans="1:5">
      <c r="A1051" s="369">
        <v>2150513</v>
      </c>
      <c r="B1051" s="263" t="s">
        <v>864</v>
      </c>
      <c r="C1051" s="267"/>
      <c r="D1051" s="267"/>
      <c r="E1051" s="265" t="str">
        <f t="shared" si="16"/>
        <v/>
      </c>
    </row>
    <row r="1052" ht="36" customHeight="1" spans="1:5">
      <c r="A1052" s="369">
        <v>2150515</v>
      </c>
      <c r="B1052" s="263" t="s">
        <v>919</v>
      </c>
      <c r="C1052" s="267"/>
      <c r="D1052" s="267"/>
      <c r="E1052" s="265" t="str">
        <f t="shared" si="16"/>
        <v/>
      </c>
    </row>
    <row r="1053" ht="36" customHeight="1" spans="1:5">
      <c r="A1053" s="371">
        <v>2150516</v>
      </c>
      <c r="B1053" s="381" t="s">
        <v>920</v>
      </c>
      <c r="C1053" s="267"/>
      <c r="D1053" s="267"/>
      <c r="E1053" s="265" t="str">
        <f t="shared" si="16"/>
        <v/>
      </c>
    </row>
    <row r="1054" ht="36" customHeight="1" spans="1:5">
      <c r="A1054" s="371">
        <v>2150517</v>
      </c>
      <c r="B1054" s="381" t="s">
        <v>921</v>
      </c>
      <c r="C1054" s="267">
        <v>435</v>
      </c>
      <c r="D1054" s="267">
        <v>0</v>
      </c>
      <c r="E1054" s="265">
        <f t="shared" si="16"/>
        <v>-1</v>
      </c>
    </row>
    <row r="1055" ht="36" customHeight="1" spans="1:5">
      <c r="A1055" s="371">
        <v>2150550</v>
      </c>
      <c r="B1055" s="381" t="s">
        <v>145</v>
      </c>
      <c r="C1055" s="267">
        <v>34</v>
      </c>
      <c r="D1055" s="267">
        <v>42</v>
      </c>
      <c r="E1055" s="265">
        <f t="shared" si="16"/>
        <v>0.235</v>
      </c>
    </row>
    <row r="1056" ht="36" customHeight="1" spans="1:5">
      <c r="A1056" s="369">
        <v>2150599</v>
      </c>
      <c r="B1056" s="263" t="s">
        <v>922</v>
      </c>
      <c r="C1056" s="267">
        <v>120</v>
      </c>
      <c r="D1056" s="267">
        <v>281</v>
      </c>
      <c r="E1056" s="265">
        <f t="shared" si="16"/>
        <v>1.342</v>
      </c>
    </row>
    <row r="1057" ht="36" customHeight="1" spans="1:5">
      <c r="A1057" s="368">
        <v>21507</v>
      </c>
      <c r="B1057" s="261" t="s">
        <v>923</v>
      </c>
      <c r="C1057" s="290"/>
      <c r="D1057" s="290"/>
      <c r="E1057" s="262" t="str">
        <f t="shared" si="16"/>
        <v/>
      </c>
    </row>
    <row r="1058" ht="36" customHeight="1" spans="1:5">
      <c r="A1058" s="369">
        <v>2150701</v>
      </c>
      <c r="B1058" s="263" t="s">
        <v>136</v>
      </c>
      <c r="C1058" s="267"/>
      <c r="D1058" s="267"/>
      <c r="E1058" s="265" t="str">
        <f t="shared" si="16"/>
        <v/>
      </c>
    </row>
    <row r="1059" ht="36" customHeight="1" spans="1:5">
      <c r="A1059" s="369">
        <v>2150702</v>
      </c>
      <c r="B1059" s="263" t="s">
        <v>137</v>
      </c>
      <c r="C1059" s="267"/>
      <c r="D1059" s="267"/>
      <c r="E1059" s="265" t="str">
        <f t="shared" si="16"/>
        <v/>
      </c>
    </row>
    <row r="1060" ht="36" customHeight="1" spans="1:5">
      <c r="A1060" s="369">
        <v>2150703</v>
      </c>
      <c r="B1060" s="263" t="s">
        <v>138</v>
      </c>
      <c r="C1060" s="267"/>
      <c r="D1060" s="267"/>
      <c r="E1060" s="265" t="str">
        <f t="shared" si="16"/>
        <v/>
      </c>
    </row>
    <row r="1061" ht="36" customHeight="1" spans="1:5">
      <c r="A1061" s="369">
        <v>2150704</v>
      </c>
      <c r="B1061" s="263" t="s">
        <v>924</v>
      </c>
      <c r="C1061" s="267"/>
      <c r="D1061" s="267"/>
      <c r="E1061" s="265" t="str">
        <f t="shared" si="16"/>
        <v/>
      </c>
    </row>
    <row r="1062" ht="36" customHeight="1" spans="1:5">
      <c r="A1062" s="369">
        <v>2150705</v>
      </c>
      <c r="B1062" s="263" t="s">
        <v>925</v>
      </c>
      <c r="C1062" s="267"/>
      <c r="D1062" s="267"/>
      <c r="E1062" s="265" t="str">
        <f t="shared" si="16"/>
        <v/>
      </c>
    </row>
    <row r="1063" ht="36" customHeight="1" spans="1:5">
      <c r="A1063" s="369">
        <v>2150799</v>
      </c>
      <c r="B1063" s="263" t="s">
        <v>926</v>
      </c>
      <c r="C1063" s="267"/>
      <c r="D1063" s="267"/>
      <c r="E1063" s="265" t="str">
        <f t="shared" si="16"/>
        <v/>
      </c>
    </row>
    <row r="1064" ht="36" customHeight="1" spans="1:5">
      <c r="A1064" s="368">
        <v>21508</v>
      </c>
      <c r="B1064" s="261" t="s">
        <v>927</v>
      </c>
      <c r="C1064" s="290"/>
      <c r="D1064" s="290"/>
      <c r="E1064" s="262" t="str">
        <f t="shared" si="16"/>
        <v/>
      </c>
    </row>
    <row r="1065" ht="36" customHeight="1" spans="1:5">
      <c r="A1065" s="369">
        <v>2150801</v>
      </c>
      <c r="B1065" s="263" t="s">
        <v>136</v>
      </c>
      <c r="C1065" s="267"/>
      <c r="D1065" s="267"/>
      <c r="E1065" s="265" t="str">
        <f t="shared" si="16"/>
        <v/>
      </c>
    </row>
    <row r="1066" ht="36" customHeight="1" spans="1:5">
      <c r="A1066" s="369">
        <v>2150802</v>
      </c>
      <c r="B1066" s="263" t="s">
        <v>137</v>
      </c>
      <c r="C1066" s="267"/>
      <c r="D1066" s="267"/>
      <c r="E1066" s="265" t="str">
        <f t="shared" si="16"/>
        <v/>
      </c>
    </row>
    <row r="1067" ht="36" customHeight="1" spans="1:5">
      <c r="A1067" s="369">
        <v>2150803</v>
      </c>
      <c r="B1067" s="263" t="s">
        <v>138</v>
      </c>
      <c r="C1067" s="267"/>
      <c r="D1067" s="267"/>
      <c r="E1067" s="265" t="str">
        <f t="shared" si="16"/>
        <v/>
      </c>
    </row>
    <row r="1068" ht="36" customHeight="1" spans="1:5">
      <c r="A1068" s="369">
        <v>2150804</v>
      </c>
      <c r="B1068" s="263" t="s">
        <v>928</v>
      </c>
      <c r="C1068" s="267"/>
      <c r="D1068" s="267"/>
      <c r="E1068" s="265" t="str">
        <f t="shared" si="16"/>
        <v/>
      </c>
    </row>
    <row r="1069" ht="36" customHeight="1" spans="1:5">
      <c r="A1069" s="369">
        <v>2150805</v>
      </c>
      <c r="B1069" s="263" t="s">
        <v>929</v>
      </c>
      <c r="C1069" s="267"/>
      <c r="D1069" s="267"/>
      <c r="E1069" s="265" t="str">
        <f t="shared" si="16"/>
        <v/>
      </c>
    </row>
    <row r="1070" ht="36" customHeight="1" spans="1:5">
      <c r="A1070" s="371">
        <v>2150806</v>
      </c>
      <c r="B1070" s="377" t="s">
        <v>930</v>
      </c>
      <c r="C1070" s="267"/>
      <c r="D1070" s="267"/>
      <c r="E1070" s="265" t="str">
        <f t="shared" si="16"/>
        <v/>
      </c>
    </row>
    <row r="1071" ht="36" customHeight="1" spans="1:5">
      <c r="A1071" s="369">
        <v>2150899</v>
      </c>
      <c r="B1071" s="263" t="s">
        <v>931</v>
      </c>
      <c r="C1071" s="267"/>
      <c r="D1071" s="267"/>
      <c r="E1071" s="265" t="str">
        <f t="shared" si="16"/>
        <v/>
      </c>
    </row>
    <row r="1072" ht="36" customHeight="1" spans="1:5">
      <c r="A1072" s="368">
        <v>21599</v>
      </c>
      <c r="B1072" s="261" t="s">
        <v>932</v>
      </c>
      <c r="C1072" s="290"/>
      <c r="D1072" s="290"/>
      <c r="E1072" s="262" t="str">
        <f t="shared" si="16"/>
        <v/>
      </c>
    </row>
    <row r="1073" ht="36" customHeight="1" spans="1:5">
      <c r="A1073" s="369">
        <v>2159901</v>
      </c>
      <c r="B1073" s="263" t="s">
        <v>933</v>
      </c>
      <c r="C1073" s="267"/>
      <c r="D1073" s="267"/>
      <c r="E1073" s="265" t="str">
        <f t="shared" si="16"/>
        <v/>
      </c>
    </row>
    <row r="1074" ht="36" customHeight="1" spans="1:5">
      <c r="A1074" s="369">
        <v>2159904</v>
      </c>
      <c r="B1074" s="263" t="s">
        <v>934</v>
      </c>
      <c r="C1074" s="267"/>
      <c r="D1074" s="267"/>
      <c r="E1074" s="265" t="str">
        <f t="shared" si="16"/>
        <v/>
      </c>
    </row>
    <row r="1075" ht="36" customHeight="1" spans="1:5">
      <c r="A1075" s="369">
        <v>2159905</v>
      </c>
      <c r="B1075" s="263" t="s">
        <v>935</v>
      </c>
      <c r="C1075" s="267"/>
      <c r="D1075" s="267"/>
      <c r="E1075" s="265" t="str">
        <f t="shared" si="16"/>
        <v/>
      </c>
    </row>
    <row r="1076" ht="36" customHeight="1" spans="1:5">
      <c r="A1076" s="369">
        <v>2159906</v>
      </c>
      <c r="B1076" s="263" t="s">
        <v>936</v>
      </c>
      <c r="C1076" s="267"/>
      <c r="D1076" s="267"/>
      <c r="E1076" s="265" t="str">
        <f t="shared" si="16"/>
        <v/>
      </c>
    </row>
    <row r="1077" ht="36" customHeight="1" spans="1:5">
      <c r="A1077" s="369">
        <v>2159999</v>
      </c>
      <c r="B1077" s="263" t="s">
        <v>937</v>
      </c>
      <c r="C1077" s="267"/>
      <c r="D1077" s="267"/>
      <c r="E1077" s="265" t="str">
        <f t="shared" si="16"/>
        <v/>
      </c>
    </row>
    <row r="1078" ht="36" customHeight="1" spans="1:5">
      <c r="A1078" s="368">
        <v>216</v>
      </c>
      <c r="B1078" s="261" t="s">
        <v>98</v>
      </c>
      <c r="C1078" s="290">
        <v>324</v>
      </c>
      <c r="D1078" s="290">
        <v>396</v>
      </c>
      <c r="E1078" s="262">
        <f t="shared" si="16"/>
        <v>0.222</v>
      </c>
    </row>
    <row r="1079" ht="36" customHeight="1" spans="1:5">
      <c r="A1079" s="368">
        <v>21602</v>
      </c>
      <c r="B1079" s="261" t="s">
        <v>938</v>
      </c>
      <c r="C1079" s="290">
        <v>224</v>
      </c>
      <c r="D1079" s="290">
        <v>196</v>
      </c>
      <c r="E1079" s="262">
        <f t="shared" si="16"/>
        <v>-0.125</v>
      </c>
    </row>
    <row r="1080" ht="36" customHeight="1" spans="1:5">
      <c r="A1080" s="369">
        <v>2160201</v>
      </c>
      <c r="B1080" s="263" t="s">
        <v>136</v>
      </c>
      <c r="C1080" s="267">
        <v>217</v>
      </c>
      <c r="D1080" s="267">
        <v>196</v>
      </c>
      <c r="E1080" s="265">
        <f t="shared" si="16"/>
        <v>-0.097</v>
      </c>
    </row>
    <row r="1081" ht="36" customHeight="1" spans="1:5">
      <c r="A1081" s="369">
        <v>2160202</v>
      </c>
      <c r="B1081" s="263" t="s">
        <v>137</v>
      </c>
      <c r="C1081" s="267"/>
      <c r="D1081" s="267"/>
      <c r="E1081" s="265" t="str">
        <f t="shared" si="16"/>
        <v/>
      </c>
    </row>
    <row r="1082" ht="36" customHeight="1" spans="1:5">
      <c r="A1082" s="369">
        <v>2160203</v>
      </c>
      <c r="B1082" s="263" t="s">
        <v>138</v>
      </c>
      <c r="C1082" s="267"/>
      <c r="D1082" s="267"/>
      <c r="E1082" s="265" t="str">
        <f t="shared" si="16"/>
        <v/>
      </c>
    </row>
    <row r="1083" ht="36" customHeight="1" spans="1:5">
      <c r="A1083" s="369">
        <v>2160216</v>
      </c>
      <c r="B1083" s="263" t="s">
        <v>939</v>
      </c>
      <c r="C1083" s="267"/>
      <c r="D1083" s="267"/>
      <c r="E1083" s="265" t="str">
        <f t="shared" si="16"/>
        <v/>
      </c>
    </row>
    <row r="1084" ht="36" customHeight="1" spans="1:5">
      <c r="A1084" s="369">
        <v>2160217</v>
      </c>
      <c r="B1084" s="263" t="s">
        <v>940</v>
      </c>
      <c r="C1084" s="267"/>
      <c r="D1084" s="267"/>
      <c r="E1084" s="265" t="str">
        <f t="shared" si="16"/>
        <v/>
      </c>
    </row>
    <row r="1085" ht="36" customHeight="1" spans="1:5">
      <c r="A1085" s="369">
        <v>2160218</v>
      </c>
      <c r="B1085" s="263" t="s">
        <v>941</v>
      </c>
      <c r="C1085" s="267"/>
      <c r="D1085" s="267"/>
      <c r="E1085" s="265" t="str">
        <f t="shared" si="16"/>
        <v/>
      </c>
    </row>
    <row r="1086" ht="36" customHeight="1" spans="1:5">
      <c r="A1086" s="369">
        <v>2160219</v>
      </c>
      <c r="B1086" s="263" t="s">
        <v>942</v>
      </c>
      <c r="C1086" s="267"/>
      <c r="D1086" s="267"/>
      <c r="E1086" s="265" t="str">
        <f t="shared" si="16"/>
        <v/>
      </c>
    </row>
    <row r="1087" ht="36" customHeight="1" spans="1:5">
      <c r="A1087" s="369">
        <v>2160250</v>
      </c>
      <c r="B1087" s="263" t="s">
        <v>145</v>
      </c>
      <c r="C1087" s="267"/>
      <c r="D1087" s="267"/>
      <c r="E1087" s="265" t="str">
        <f t="shared" si="16"/>
        <v/>
      </c>
    </row>
    <row r="1088" ht="36" customHeight="1" spans="1:5">
      <c r="A1088" s="369">
        <v>2160299</v>
      </c>
      <c r="B1088" s="263" t="s">
        <v>943</v>
      </c>
      <c r="C1088" s="267">
        <v>7</v>
      </c>
      <c r="D1088" s="267">
        <v>0</v>
      </c>
      <c r="E1088" s="265">
        <f t="shared" si="16"/>
        <v>-1</v>
      </c>
    </row>
    <row r="1089" ht="36" customHeight="1" spans="1:5">
      <c r="A1089" s="368">
        <v>21606</v>
      </c>
      <c r="B1089" s="261" t="s">
        <v>944</v>
      </c>
      <c r="C1089" s="290">
        <v>100</v>
      </c>
      <c r="D1089" s="290">
        <v>200</v>
      </c>
      <c r="E1089" s="262">
        <f t="shared" si="16"/>
        <v>1</v>
      </c>
    </row>
    <row r="1090" ht="36" customHeight="1" spans="1:5">
      <c r="A1090" s="369">
        <v>2160601</v>
      </c>
      <c r="B1090" s="263" t="s">
        <v>136</v>
      </c>
      <c r="C1090" s="267"/>
      <c r="D1090" s="267"/>
      <c r="E1090" s="265" t="str">
        <f t="shared" si="16"/>
        <v/>
      </c>
    </row>
    <row r="1091" ht="36" customHeight="1" spans="1:5">
      <c r="A1091" s="369">
        <v>2160602</v>
      </c>
      <c r="B1091" s="263" t="s">
        <v>137</v>
      </c>
      <c r="C1091" s="267"/>
      <c r="D1091" s="267"/>
      <c r="E1091" s="265" t="str">
        <f t="shared" si="16"/>
        <v/>
      </c>
    </row>
    <row r="1092" ht="36" customHeight="1" spans="1:5">
      <c r="A1092" s="369">
        <v>2160603</v>
      </c>
      <c r="B1092" s="263" t="s">
        <v>138</v>
      </c>
      <c r="C1092" s="267"/>
      <c r="D1092" s="267"/>
      <c r="E1092" s="265" t="str">
        <f t="shared" si="16"/>
        <v/>
      </c>
    </row>
    <row r="1093" ht="36" customHeight="1" spans="1:5">
      <c r="A1093" s="369">
        <v>2160607</v>
      </c>
      <c r="B1093" s="263" t="s">
        <v>945</v>
      </c>
      <c r="C1093" s="267"/>
      <c r="D1093" s="267"/>
      <c r="E1093" s="265" t="str">
        <f t="shared" ref="E1093:E1156" si="17">IF(C1093&lt;&gt;0,D1093/C1093-1,"")</f>
        <v/>
      </c>
    </row>
    <row r="1094" ht="36" customHeight="1" spans="1:5">
      <c r="A1094" s="369">
        <v>2160699</v>
      </c>
      <c r="B1094" s="263" t="s">
        <v>946</v>
      </c>
      <c r="C1094" s="267">
        <v>100</v>
      </c>
      <c r="D1094" s="267">
        <v>200</v>
      </c>
      <c r="E1094" s="265">
        <f t="shared" si="17"/>
        <v>1</v>
      </c>
    </row>
    <row r="1095" ht="36" customHeight="1" spans="1:5">
      <c r="A1095" s="368">
        <v>21699</v>
      </c>
      <c r="B1095" s="261" t="s">
        <v>947</v>
      </c>
      <c r="C1095" s="290"/>
      <c r="D1095" s="290"/>
      <c r="E1095" s="262" t="str">
        <f t="shared" si="17"/>
        <v/>
      </c>
    </row>
    <row r="1096" ht="36" customHeight="1" spans="1:5">
      <c r="A1096" s="369">
        <v>2169901</v>
      </c>
      <c r="B1096" s="263" t="s">
        <v>948</v>
      </c>
      <c r="C1096" s="267"/>
      <c r="D1096" s="267"/>
      <c r="E1096" s="265" t="str">
        <f t="shared" si="17"/>
        <v/>
      </c>
    </row>
    <row r="1097" ht="36" customHeight="1" spans="1:5">
      <c r="A1097" s="369">
        <v>2169999</v>
      </c>
      <c r="B1097" s="263" t="s">
        <v>949</v>
      </c>
      <c r="C1097" s="267"/>
      <c r="D1097" s="267"/>
      <c r="E1097" s="265" t="str">
        <f t="shared" si="17"/>
        <v/>
      </c>
    </row>
    <row r="1098" ht="36" customHeight="1" spans="1:5">
      <c r="A1098" s="368">
        <v>217</v>
      </c>
      <c r="B1098" s="261" t="s">
        <v>100</v>
      </c>
      <c r="C1098" s="290"/>
      <c r="D1098" s="290"/>
      <c r="E1098" s="262" t="str">
        <f t="shared" si="17"/>
        <v/>
      </c>
    </row>
    <row r="1099" ht="36" customHeight="1" spans="1:5">
      <c r="A1099" s="368">
        <v>21701</v>
      </c>
      <c r="B1099" s="261" t="s">
        <v>950</v>
      </c>
      <c r="C1099" s="290"/>
      <c r="D1099" s="290"/>
      <c r="E1099" s="262" t="str">
        <f t="shared" si="17"/>
        <v/>
      </c>
    </row>
    <row r="1100" ht="36" customHeight="1" spans="1:5">
      <c r="A1100" s="369">
        <v>2170101</v>
      </c>
      <c r="B1100" s="263" t="s">
        <v>136</v>
      </c>
      <c r="C1100" s="267"/>
      <c r="D1100" s="267"/>
      <c r="E1100" s="265" t="str">
        <f t="shared" si="17"/>
        <v/>
      </c>
    </row>
    <row r="1101" ht="36" customHeight="1" spans="1:5">
      <c r="A1101" s="369">
        <v>2170102</v>
      </c>
      <c r="B1101" s="263" t="s">
        <v>137</v>
      </c>
      <c r="C1101" s="267"/>
      <c r="D1101" s="267"/>
      <c r="E1101" s="265" t="str">
        <f t="shared" si="17"/>
        <v/>
      </c>
    </row>
    <row r="1102" ht="36" customHeight="1" spans="1:5">
      <c r="A1102" s="369">
        <v>2170103</v>
      </c>
      <c r="B1102" s="263" t="s">
        <v>138</v>
      </c>
      <c r="C1102" s="267"/>
      <c r="D1102" s="267"/>
      <c r="E1102" s="265" t="str">
        <f t="shared" si="17"/>
        <v/>
      </c>
    </row>
    <row r="1103" ht="36" customHeight="1" spans="1:5">
      <c r="A1103" s="369">
        <v>2170104</v>
      </c>
      <c r="B1103" s="263" t="s">
        <v>951</v>
      </c>
      <c r="C1103" s="267"/>
      <c r="D1103" s="267"/>
      <c r="E1103" s="265" t="str">
        <f t="shared" si="17"/>
        <v/>
      </c>
    </row>
    <row r="1104" ht="36" customHeight="1" spans="1:5">
      <c r="A1104" s="369">
        <v>2170150</v>
      </c>
      <c r="B1104" s="263" t="s">
        <v>145</v>
      </c>
      <c r="C1104" s="267"/>
      <c r="D1104" s="267"/>
      <c r="E1104" s="265" t="str">
        <f t="shared" si="17"/>
        <v/>
      </c>
    </row>
    <row r="1105" ht="36" customHeight="1" spans="1:5">
      <c r="A1105" s="369">
        <v>2170199</v>
      </c>
      <c r="B1105" s="263" t="s">
        <v>952</v>
      </c>
      <c r="C1105" s="267"/>
      <c r="D1105" s="267"/>
      <c r="E1105" s="265" t="str">
        <f t="shared" si="17"/>
        <v/>
      </c>
    </row>
    <row r="1106" ht="36" customHeight="1" spans="1:5">
      <c r="A1106" s="261">
        <v>21702</v>
      </c>
      <c r="B1106" s="382" t="s">
        <v>953</v>
      </c>
      <c r="C1106" s="290"/>
      <c r="D1106" s="290"/>
      <c r="E1106" s="262" t="str">
        <f t="shared" si="17"/>
        <v/>
      </c>
    </row>
    <row r="1107" ht="36" customHeight="1" spans="1:5">
      <c r="A1107" s="383">
        <v>2170201</v>
      </c>
      <c r="B1107" s="378" t="s">
        <v>954</v>
      </c>
      <c r="C1107" s="267"/>
      <c r="D1107" s="267"/>
      <c r="E1107" s="265" t="str">
        <f t="shared" si="17"/>
        <v/>
      </c>
    </row>
    <row r="1108" ht="36" customHeight="1" spans="1:5">
      <c r="A1108" s="383">
        <v>2170202</v>
      </c>
      <c r="B1108" s="378" t="s">
        <v>955</v>
      </c>
      <c r="C1108" s="267"/>
      <c r="D1108" s="267"/>
      <c r="E1108" s="265" t="str">
        <f t="shared" si="17"/>
        <v/>
      </c>
    </row>
    <row r="1109" ht="36" customHeight="1" spans="1:5">
      <c r="A1109" s="383">
        <v>2170203</v>
      </c>
      <c r="B1109" s="378" t="s">
        <v>956</v>
      </c>
      <c r="C1109" s="267"/>
      <c r="D1109" s="267"/>
      <c r="E1109" s="265" t="str">
        <f t="shared" si="17"/>
        <v/>
      </c>
    </row>
    <row r="1110" ht="36" customHeight="1" spans="1:5">
      <c r="A1110" s="383">
        <v>2170204</v>
      </c>
      <c r="B1110" s="378" t="s">
        <v>957</v>
      </c>
      <c r="C1110" s="267"/>
      <c r="D1110" s="267"/>
      <c r="E1110" s="265" t="str">
        <f t="shared" si="17"/>
        <v/>
      </c>
    </row>
    <row r="1111" ht="36" customHeight="1" spans="1:5">
      <c r="A1111" s="383">
        <v>2170205</v>
      </c>
      <c r="B1111" s="378" t="s">
        <v>958</v>
      </c>
      <c r="C1111" s="267"/>
      <c r="D1111" s="267"/>
      <c r="E1111" s="265" t="str">
        <f t="shared" si="17"/>
        <v/>
      </c>
    </row>
    <row r="1112" ht="36" customHeight="1" spans="1:5">
      <c r="A1112" s="383">
        <v>2170206</v>
      </c>
      <c r="B1112" s="378" t="s">
        <v>959</v>
      </c>
      <c r="C1112" s="267"/>
      <c r="D1112" s="267"/>
      <c r="E1112" s="265" t="str">
        <f t="shared" si="17"/>
        <v/>
      </c>
    </row>
    <row r="1113" ht="36" customHeight="1" spans="1:5">
      <c r="A1113" s="383">
        <v>2170207</v>
      </c>
      <c r="B1113" s="378" t="s">
        <v>960</v>
      </c>
      <c r="C1113" s="267"/>
      <c r="D1113" s="267"/>
      <c r="E1113" s="265" t="str">
        <f t="shared" si="17"/>
        <v/>
      </c>
    </row>
    <row r="1114" ht="36" customHeight="1" spans="1:5">
      <c r="A1114" s="383">
        <v>2170208</v>
      </c>
      <c r="B1114" s="378" t="s">
        <v>961</v>
      </c>
      <c r="C1114" s="267"/>
      <c r="D1114" s="267"/>
      <c r="E1114" s="265" t="str">
        <f t="shared" si="17"/>
        <v/>
      </c>
    </row>
    <row r="1115" ht="36" customHeight="1" spans="1:5">
      <c r="A1115" s="383">
        <v>2170299</v>
      </c>
      <c r="B1115" s="378" t="s">
        <v>962</v>
      </c>
      <c r="C1115" s="267"/>
      <c r="D1115" s="267"/>
      <c r="E1115" s="265" t="str">
        <f t="shared" si="17"/>
        <v/>
      </c>
    </row>
    <row r="1116" ht="36" customHeight="1" spans="1:5">
      <c r="A1116" s="368">
        <v>21703</v>
      </c>
      <c r="B1116" s="261" t="s">
        <v>963</v>
      </c>
      <c r="C1116" s="290"/>
      <c r="D1116" s="290"/>
      <c r="E1116" s="262" t="str">
        <f t="shared" si="17"/>
        <v/>
      </c>
    </row>
    <row r="1117" ht="36" customHeight="1" spans="1:5">
      <c r="A1117" s="369">
        <v>2170301</v>
      </c>
      <c r="B1117" s="263" t="s">
        <v>964</v>
      </c>
      <c r="C1117" s="267"/>
      <c r="D1117" s="267"/>
      <c r="E1117" s="265" t="str">
        <f t="shared" si="17"/>
        <v/>
      </c>
    </row>
    <row r="1118" ht="36" customHeight="1" spans="1:5">
      <c r="A1118" s="369">
        <v>2170302</v>
      </c>
      <c r="B1118" s="263" t="s">
        <v>965</v>
      </c>
      <c r="C1118" s="267"/>
      <c r="D1118" s="267"/>
      <c r="E1118" s="265" t="str">
        <f t="shared" si="17"/>
        <v/>
      </c>
    </row>
    <row r="1119" ht="36" customHeight="1" spans="1:5">
      <c r="A1119" s="369">
        <v>2170303</v>
      </c>
      <c r="B1119" s="263" t="s">
        <v>966</v>
      </c>
      <c r="C1119" s="267"/>
      <c r="D1119" s="267"/>
      <c r="E1119" s="265" t="str">
        <f t="shared" si="17"/>
        <v/>
      </c>
    </row>
    <row r="1120" ht="36" customHeight="1" spans="1:5">
      <c r="A1120" s="369">
        <v>2170304</v>
      </c>
      <c r="B1120" s="263" t="s">
        <v>967</v>
      </c>
      <c r="C1120" s="267"/>
      <c r="D1120" s="267"/>
      <c r="E1120" s="265" t="str">
        <f t="shared" si="17"/>
        <v/>
      </c>
    </row>
    <row r="1121" ht="36" customHeight="1" spans="1:5">
      <c r="A1121" s="369">
        <v>2170399</v>
      </c>
      <c r="B1121" s="263" t="s">
        <v>968</v>
      </c>
      <c r="C1121" s="267"/>
      <c r="D1121" s="267"/>
      <c r="E1121" s="265" t="str">
        <f t="shared" si="17"/>
        <v/>
      </c>
    </row>
    <row r="1122" ht="36" customHeight="1" spans="1:5">
      <c r="A1122" s="368">
        <v>21799</v>
      </c>
      <c r="B1122" s="261" t="s">
        <v>969</v>
      </c>
      <c r="C1122" s="290"/>
      <c r="D1122" s="290"/>
      <c r="E1122" s="262" t="str">
        <f t="shared" si="17"/>
        <v/>
      </c>
    </row>
    <row r="1123" ht="36" customHeight="1" spans="1:5">
      <c r="A1123" s="263">
        <v>2179902</v>
      </c>
      <c r="B1123" s="263" t="s">
        <v>970</v>
      </c>
      <c r="C1123" s="267"/>
      <c r="D1123" s="267"/>
      <c r="E1123" s="265" t="str">
        <f t="shared" si="17"/>
        <v/>
      </c>
    </row>
    <row r="1124" ht="36" customHeight="1" spans="1:5">
      <c r="A1124" s="263">
        <v>2179999</v>
      </c>
      <c r="B1124" s="263" t="s">
        <v>968</v>
      </c>
      <c r="C1124" s="267"/>
      <c r="D1124" s="267"/>
      <c r="E1124" s="265" t="str">
        <f t="shared" si="17"/>
        <v/>
      </c>
    </row>
    <row r="1125" ht="36" customHeight="1" spans="1:5">
      <c r="A1125" s="368">
        <v>219</v>
      </c>
      <c r="B1125" s="261" t="s">
        <v>102</v>
      </c>
      <c r="C1125" s="290"/>
      <c r="D1125" s="290"/>
      <c r="E1125" s="262" t="str">
        <f t="shared" si="17"/>
        <v/>
      </c>
    </row>
    <row r="1126" ht="36" customHeight="1" spans="1:5">
      <c r="A1126" s="368">
        <v>21901</v>
      </c>
      <c r="B1126" s="261" t="s">
        <v>971</v>
      </c>
      <c r="C1126" s="290"/>
      <c r="D1126" s="290"/>
      <c r="E1126" s="262" t="str">
        <f t="shared" si="17"/>
        <v/>
      </c>
    </row>
    <row r="1127" ht="36" customHeight="1" spans="1:5">
      <c r="A1127" s="368">
        <v>21902</v>
      </c>
      <c r="B1127" s="261" t="s">
        <v>972</v>
      </c>
      <c r="C1127" s="290"/>
      <c r="D1127" s="290"/>
      <c r="E1127" s="262" t="str">
        <f t="shared" si="17"/>
        <v/>
      </c>
    </row>
    <row r="1128" ht="36" customHeight="1" spans="1:5">
      <c r="A1128" s="368">
        <v>21903</v>
      </c>
      <c r="B1128" s="261" t="s">
        <v>973</v>
      </c>
      <c r="C1128" s="290"/>
      <c r="D1128" s="290"/>
      <c r="E1128" s="262" t="str">
        <f t="shared" si="17"/>
        <v/>
      </c>
    </row>
    <row r="1129" ht="36" customHeight="1" spans="1:5">
      <c r="A1129" s="368">
        <v>21904</v>
      </c>
      <c r="B1129" s="261" t="s">
        <v>974</v>
      </c>
      <c r="C1129" s="290"/>
      <c r="D1129" s="290"/>
      <c r="E1129" s="262" t="str">
        <f t="shared" si="17"/>
        <v/>
      </c>
    </row>
    <row r="1130" ht="36" customHeight="1" spans="1:5">
      <c r="A1130" s="368">
        <v>21905</v>
      </c>
      <c r="B1130" s="261" t="s">
        <v>975</v>
      </c>
      <c r="C1130" s="290"/>
      <c r="D1130" s="290"/>
      <c r="E1130" s="262" t="str">
        <f t="shared" si="17"/>
        <v/>
      </c>
    </row>
    <row r="1131" ht="36" customHeight="1" spans="1:5">
      <c r="A1131" s="368">
        <v>21906</v>
      </c>
      <c r="B1131" s="261" t="s">
        <v>976</v>
      </c>
      <c r="C1131" s="290"/>
      <c r="D1131" s="290"/>
      <c r="E1131" s="262" t="str">
        <f t="shared" si="17"/>
        <v/>
      </c>
    </row>
    <row r="1132" ht="36" customHeight="1" spans="1:5">
      <c r="A1132" s="368">
        <v>21907</v>
      </c>
      <c r="B1132" s="261" t="s">
        <v>977</v>
      </c>
      <c r="C1132" s="290"/>
      <c r="D1132" s="290"/>
      <c r="E1132" s="262" t="str">
        <f t="shared" si="17"/>
        <v/>
      </c>
    </row>
    <row r="1133" ht="36" customHeight="1" spans="1:5">
      <c r="A1133" s="368">
        <v>21908</v>
      </c>
      <c r="B1133" s="261" t="s">
        <v>978</v>
      </c>
      <c r="C1133" s="290"/>
      <c r="D1133" s="290"/>
      <c r="E1133" s="262" t="str">
        <f t="shared" si="17"/>
        <v/>
      </c>
    </row>
    <row r="1134" ht="36" customHeight="1" spans="1:5">
      <c r="A1134" s="368">
        <v>21999</v>
      </c>
      <c r="B1134" s="261" t="s">
        <v>979</v>
      </c>
      <c r="C1134" s="290"/>
      <c r="D1134" s="290"/>
      <c r="E1134" s="262" t="str">
        <f t="shared" si="17"/>
        <v/>
      </c>
    </row>
    <row r="1135" ht="36" customHeight="1" spans="1:5">
      <c r="A1135" s="368">
        <v>220</v>
      </c>
      <c r="B1135" s="261" t="s">
        <v>104</v>
      </c>
      <c r="C1135" s="290">
        <v>1199</v>
      </c>
      <c r="D1135" s="290">
        <v>1124</v>
      </c>
      <c r="E1135" s="262">
        <f t="shared" si="17"/>
        <v>-0.063</v>
      </c>
    </row>
    <row r="1136" ht="36" customHeight="1" spans="1:5">
      <c r="A1136" s="368">
        <v>22001</v>
      </c>
      <c r="B1136" s="261" t="s">
        <v>980</v>
      </c>
      <c r="C1136" s="290">
        <v>1147</v>
      </c>
      <c r="D1136" s="290">
        <v>1092</v>
      </c>
      <c r="E1136" s="262">
        <f t="shared" si="17"/>
        <v>-0.048</v>
      </c>
    </row>
    <row r="1137" ht="36" customHeight="1" spans="1:5">
      <c r="A1137" s="369">
        <v>2200101</v>
      </c>
      <c r="B1137" s="263" t="s">
        <v>136</v>
      </c>
      <c r="C1137" s="267">
        <v>563</v>
      </c>
      <c r="D1137" s="267">
        <v>577</v>
      </c>
      <c r="E1137" s="265">
        <f t="shared" si="17"/>
        <v>0.025</v>
      </c>
    </row>
    <row r="1138" ht="36" customHeight="1" spans="1:5">
      <c r="A1138" s="369">
        <v>2200102</v>
      </c>
      <c r="B1138" s="263" t="s">
        <v>137</v>
      </c>
      <c r="C1138" s="267">
        <v>0</v>
      </c>
      <c r="D1138" s="267">
        <v>6</v>
      </c>
      <c r="E1138" s="265">
        <v>1</v>
      </c>
    </row>
    <row r="1139" ht="36" customHeight="1" spans="1:5">
      <c r="A1139" s="369">
        <v>2200103</v>
      </c>
      <c r="B1139" s="263" t="s">
        <v>138</v>
      </c>
      <c r="C1139" s="267"/>
      <c r="D1139" s="267"/>
      <c r="E1139" s="265" t="str">
        <f t="shared" si="17"/>
        <v/>
      </c>
    </row>
    <row r="1140" ht="36" customHeight="1" spans="1:5">
      <c r="A1140" s="369">
        <v>2200104</v>
      </c>
      <c r="B1140" s="263" t="s">
        <v>981</v>
      </c>
      <c r="C1140" s="267">
        <v>100</v>
      </c>
      <c r="D1140" s="267">
        <v>0</v>
      </c>
      <c r="E1140" s="265">
        <f t="shared" si="17"/>
        <v>-1</v>
      </c>
    </row>
    <row r="1141" ht="36" customHeight="1" spans="1:5">
      <c r="A1141" s="369">
        <v>2200106</v>
      </c>
      <c r="B1141" s="263" t="s">
        <v>982</v>
      </c>
      <c r="C1141" s="267">
        <v>0</v>
      </c>
      <c r="D1141" s="267">
        <v>23</v>
      </c>
      <c r="E1141" s="265">
        <v>1</v>
      </c>
    </row>
    <row r="1142" ht="36" customHeight="1" spans="1:5">
      <c r="A1142" s="369">
        <v>2200107</v>
      </c>
      <c r="B1142" s="263" t="s">
        <v>983</v>
      </c>
      <c r="C1142" s="267"/>
      <c r="D1142" s="267"/>
      <c r="E1142" s="265" t="str">
        <f t="shared" si="17"/>
        <v/>
      </c>
    </row>
    <row r="1143" ht="36" customHeight="1" spans="1:5">
      <c r="A1143" s="369">
        <v>2200108</v>
      </c>
      <c r="B1143" s="263" t="s">
        <v>984</v>
      </c>
      <c r="C1143" s="267"/>
      <c r="D1143" s="267"/>
      <c r="E1143" s="265" t="str">
        <f t="shared" si="17"/>
        <v/>
      </c>
    </row>
    <row r="1144" ht="36" customHeight="1" spans="1:5">
      <c r="A1144" s="369">
        <v>2200109</v>
      </c>
      <c r="B1144" s="263" t="s">
        <v>985</v>
      </c>
      <c r="C1144" s="267"/>
      <c r="D1144" s="267"/>
      <c r="E1144" s="265" t="str">
        <f t="shared" si="17"/>
        <v/>
      </c>
    </row>
    <row r="1145" ht="36" customHeight="1" spans="1:5">
      <c r="A1145" s="369">
        <v>2200112</v>
      </c>
      <c r="B1145" s="263" t="s">
        <v>986</v>
      </c>
      <c r="C1145" s="267"/>
      <c r="D1145" s="267"/>
      <c r="E1145" s="265" t="str">
        <f t="shared" si="17"/>
        <v/>
      </c>
    </row>
    <row r="1146" ht="36" customHeight="1" spans="1:5">
      <c r="A1146" s="369">
        <v>2200113</v>
      </c>
      <c r="B1146" s="263" t="s">
        <v>987</v>
      </c>
      <c r="C1146" s="267"/>
      <c r="D1146" s="267"/>
      <c r="E1146" s="265" t="str">
        <f t="shared" si="17"/>
        <v/>
      </c>
    </row>
    <row r="1147" ht="36" customHeight="1" spans="1:5">
      <c r="A1147" s="369">
        <v>2200114</v>
      </c>
      <c r="B1147" s="263" t="s">
        <v>988</v>
      </c>
      <c r="C1147" s="267"/>
      <c r="D1147" s="267"/>
      <c r="E1147" s="265" t="str">
        <f t="shared" si="17"/>
        <v/>
      </c>
    </row>
    <row r="1148" ht="36" customHeight="1" spans="1:5">
      <c r="A1148" s="369">
        <v>2200115</v>
      </c>
      <c r="B1148" s="263" t="s">
        <v>989</v>
      </c>
      <c r="C1148" s="267"/>
      <c r="D1148" s="267"/>
      <c r="E1148" s="265" t="str">
        <f t="shared" si="17"/>
        <v/>
      </c>
    </row>
    <row r="1149" ht="36" customHeight="1" spans="1:5">
      <c r="A1149" s="369">
        <v>2200116</v>
      </c>
      <c r="B1149" s="263" t="s">
        <v>990</v>
      </c>
      <c r="C1149" s="267"/>
      <c r="D1149" s="267"/>
      <c r="E1149" s="265" t="str">
        <f t="shared" si="17"/>
        <v/>
      </c>
    </row>
    <row r="1150" ht="36" customHeight="1" spans="1:5">
      <c r="A1150" s="369">
        <v>2200119</v>
      </c>
      <c r="B1150" s="263" t="s">
        <v>991</v>
      </c>
      <c r="C1150" s="267"/>
      <c r="D1150" s="267"/>
      <c r="E1150" s="265" t="str">
        <f t="shared" si="17"/>
        <v/>
      </c>
    </row>
    <row r="1151" ht="36" customHeight="1" spans="1:5">
      <c r="A1151" s="369">
        <v>2200120</v>
      </c>
      <c r="B1151" s="263" t="s">
        <v>992</v>
      </c>
      <c r="C1151" s="267"/>
      <c r="D1151" s="267"/>
      <c r="E1151" s="265" t="str">
        <f t="shared" si="17"/>
        <v/>
      </c>
    </row>
    <row r="1152" ht="36" customHeight="1" spans="1:5">
      <c r="A1152" s="369">
        <v>2200121</v>
      </c>
      <c r="B1152" s="263" t="s">
        <v>993</v>
      </c>
      <c r="C1152" s="267"/>
      <c r="D1152" s="267"/>
      <c r="E1152" s="265" t="str">
        <f t="shared" si="17"/>
        <v/>
      </c>
    </row>
    <row r="1153" ht="36" customHeight="1" spans="1:5">
      <c r="A1153" s="369">
        <v>2200122</v>
      </c>
      <c r="B1153" s="263" t="s">
        <v>994</v>
      </c>
      <c r="C1153" s="267"/>
      <c r="D1153" s="267"/>
      <c r="E1153" s="265" t="str">
        <f t="shared" si="17"/>
        <v/>
      </c>
    </row>
    <row r="1154" ht="36" customHeight="1" spans="1:5">
      <c r="A1154" s="369">
        <v>2200123</v>
      </c>
      <c r="B1154" s="263" t="s">
        <v>995</v>
      </c>
      <c r="C1154" s="267"/>
      <c r="D1154" s="267"/>
      <c r="E1154" s="265" t="str">
        <f t="shared" si="17"/>
        <v/>
      </c>
    </row>
    <row r="1155" ht="36" customHeight="1" spans="1:5">
      <c r="A1155" s="369">
        <v>2200124</v>
      </c>
      <c r="B1155" s="263" t="s">
        <v>996</v>
      </c>
      <c r="C1155" s="267"/>
      <c r="D1155" s="267"/>
      <c r="E1155" s="265" t="str">
        <f t="shared" si="17"/>
        <v/>
      </c>
    </row>
    <row r="1156" ht="36" customHeight="1" spans="1:5">
      <c r="A1156" s="369">
        <v>2200125</v>
      </c>
      <c r="B1156" s="263" t="s">
        <v>997</v>
      </c>
      <c r="C1156" s="267"/>
      <c r="D1156" s="267"/>
      <c r="E1156" s="265" t="str">
        <f t="shared" si="17"/>
        <v/>
      </c>
    </row>
    <row r="1157" ht="36" customHeight="1" spans="1:5">
      <c r="A1157" s="369">
        <v>2200126</v>
      </c>
      <c r="B1157" s="263" t="s">
        <v>998</v>
      </c>
      <c r="C1157" s="267"/>
      <c r="D1157" s="267"/>
      <c r="E1157" s="265" t="str">
        <f t="shared" ref="E1157:E1220" si="18">IF(C1157&lt;&gt;0,D1157/C1157-1,"")</f>
        <v/>
      </c>
    </row>
    <row r="1158" ht="36" customHeight="1" spans="1:5">
      <c r="A1158" s="369">
        <v>2200127</v>
      </c>
      <c r="B1158" s="263" t="s">
        <v>999</v>
      </c>
      <c r="C1158" s="267"/>
      <c r="D1158" s="267"/>
      <c r="E1158" s="265" t="str">
        <f t="shared" si="18"/>
        <v/>
      </c>
    </row>
    <row r="1159" ht="36" customHeight="1" spans="1:5">
      <c r="A1159" s="369">
        <v>2200128</v>
      </c>
      <c r="B1159" s="263" t="s">
        <v>1000</v>
      </c>
      <c r="C1159" s="267"/>
      <c r="D1159" s="267"/>
      <c r="E1159" s="265" t="str">
        <f t="shared" si="18"/>
        <v/>
      </c>
    </row>
    <row r="1160" ht="36" customHeight="1" spans="1:5">
      <c r="A1160" s="369">
        <v>2200129</v>
      </c>
      <c r="B1160" s="263" t="s">
        <v>1001</v>
      </c>
      <c r="C1160" s="267"/>
      <c r="D1160" s="267"/>
      <c r="E1160" s="265" t="str">
        <f t="shared" si="18"/>
        <v/>
      </c>
    </row>
    <row r="1161" ht="36" customHeight="1" spans="1:5">
      <c r="A1161" s="369">
        <v>2200150</v>
      </c>
      <c r="B1161" s="263" t="s">
        <v>145</v>
      </c>
      <c r="C1161" s="267">
        <v>443</v>
      </c>
      <c r="D1161" s="267">
        <v>474</v>
      </c>
      <c r="E1161" s="265">
        <f t="shared" si="18"/>
        <v>0.07</v>
      </c>
    </row>
    <row r="1162" ht="36" customHeight="1" spans="1:5">
      <c r="A1162" s="369">
        <v>2200199</v>
      </c>
      <c r="B1162" s="263" t="s">
        <v>1002</v>
      </c>
      <c r="C1162" s="267">
        <v>41</v>
      </c>
      <c r="D1162" s="267">
        <v>12</v>
      </c>
      <c r="E1162" s="265">
        <f t="shared" si="18"/>
        <v>-0.707</v>
      </c>
    </row>
    <row r="1163" ht="36" customHeight="1" spans="1:5">
      <c r="A1163" s="368">
        <v>22005</v>
      </c>
      <c r="B1163" s="261" t="s">
        <v>1003</v>
      </c>
      <c r="C1163" s="290">
        <v>52</v>
      </c>
      <c r="D1163" s="290">
        <v>32</v>
      </c>
      <c r="E1163" s="262">
        <f t="shared" si="18"/>
        <v>-0.385</v>
      </c>
    </row>
    <row r="1164" ht="36" customHeight="1" spans="1:5">
      <c r="A1164" s="369">
        <v>2200501</v>
      </c>
      <c r="B1164" s="263" t="s">
        <v>136</v>
      </c>
      <c r="C1164" s="267">
        <v>11</v>
      </c>
      <c r="D1164" s="267">
        <v>16</v>
      </c>
      <c r="E1164" s="265">
        <f t="shared" si="18"/>
        <v>0.455</v>
      </c>
    </row>
    <row r="1165" ht="36" customHeight="1" spans="1:5">
      <c r="A1165" s="369">
        <v>2200502</v>
      </c>
      <c r="B1165" s="263" t="s">
        <v>137</v>
      </c>
      <c r="C1165" s="267"/>
      <c r="D1165" s="267"/>
      <c r="E1165" s="265" t="str">
        <f t="shared" si="18"/>
        <v/>
      </c>
    </row>
    <row r="1166" ht="36" customHeight="1" spans="1:5">
      <c r="A1166" s="369">
        <v>2200503</v>
      </c>
      <c r="B1166" s="263" t="s">
        <v>138</v>
      </c>
      <c r="C1166" s="267"/>
      <c r="D1166" s="267"/>
      <c r="E1166" s="265" t="str">
        <f t="shared" si="18"/>
        <v/>
      </c>
    </row>
    <row r="1167" ht="36" customHeight="1" spans="1:5">
      <c r="A1167" s="369">
        <v>2200504</v>
      </c>
      <c r="B1167" s="263" t="s">
        <v>1004</v>
      </c>
      <c r="C1167" s="267">
        <v>16</v>
      </c>
      <c r="D1167" s="267">
        <v>16</v>
      </c>
      <c r="E1167" s="265">
        <f t="shared" si="18"/>
        <v>0</v>
      </c>
    </row>
    <row r="1168" ht="36" customHeight="1" spans="1:5">
      <c r="A1168" s="369">
        <v>2200506</v>
      </c>
      <c r="B1168" s="263" t="s">
        <v>1005</v>
      </c>
      <c r="C1168" s="267"/>
      <c r="D1168" s="267"/>
      <c r="E1168" s="265" t="str">
        <f t="shared" si="18"/>
        <v/>
      </c>
    </row>
    <row r="1169" ht="36" customHeight="1" spans="1:5">
      <c r="A1169" s="369">
        <v>2200507</v>
      </c>
      <c r="B1169" s="263" t="s">
        <v>1006</v>
      </c>
      <c r="C1169" s="267">
        <v>16</v>
      </c>
      <c r="D1169" s="267">
        <v>0</v>
      </c>
      <c r="E1169" s="265">
        <f t="shared" si="18"/>
        <v>-1</v>
      </c>
    </row>
    <row r="1170" ht="36" customHeight="1" spans="1:5">
      <c r="A1170" s="369">
        <v>2200508</v>
      </c>
      <c r="B1170" s="263" t="s">
        <v>1007</v>
      </c>
      <c r="C1170" s="267"/>
      <c r="D1170" s="267"/>
      <c r="E1170" s="265" t="str">
        <f t="shared" si="18"/>
        <v/>
      </c>
    </row>
    <row r="1171" ht="36" customHeight="1" spans="1:5">
      <c r="A1171" s="369">
        <v>2200509</v>
      </c>
      <c r="B1171" s="263" t="s">
        <v>1008</v>
      </c>
      <c r="C1171" s="267"/>
      <c r="D1171" s="267"/>
      <c r="E1171" s="265" t="str">
        <f t="shared" si="18"/>
        <v/>
      </c>
    </row>
    <row r="1172" ht="36" customHeight="1" spans="1:5">
      <c r="A1172" s="369">
        <v>2200510</v>
      </c>
      <c r="B1172" s="263" t="s">
        <v>1009</v>
      </c>
      <c r="C1172" s="267"/>
      <c r="D1172" s="267"/>
      <c r="E1172" s="265" t="str">
        <f t="shared" si="18"/>
        <v/>
      </c>
    </row>
    <row r="1173" ht="36" customHeight="1" spans="1:5">
      <c r="A1173" s="369">
        <v>2200511</v>
      </c>
      <c r="B1173" s="263" t="s">
        <v>1010</v>
      </c>
      <c r="C1173" s="267">
        <v>9</v>
      </c>
      <c r="D1173" s="267">
        <v>0</v>
      </c>
      <c r="E1173" s="265">
        <f t="shared" si="18"/>
        <v>-1</v>
      </c>
    </row>
    <row r="1174" ht="36" customHeight="1" spans="1:5">
      <c r="A1174" s="369">
        <v>2200512</v>
      </c>
      <c r="B1174" s="263" t="s">
        <v>1011</v>
      </c>
      <c r="C1174" s="267"/>
      <c r="D1174" s="267"/>
      <c r="E1174" s="265" t="str">
        <f t="shared" si="18"/>
        <v/>
      </c>
    </row>
    <row r="1175" ht="36" customHeight="1" spans="1:5">
      <c r="A1175" s="369">
        <v>2200513</v>
      </c>
      <c r="B1175" s="263" t="s">
        <v>1012</v>
      </c>
      <c r="C1175" s="267"/>
      <c r="D1175" s="267"/>
      <c r="E1175" s="265" t="str">
        <f t="shared" si="18"/>
        <v/>
      </c>
    </row>
    <row r="1176" ht="36" customHeight="1" spans="1:5">
      <c r="A1176" s="369">
        <v>2200514</v>
      </c>
      <c r="B1176" s="263" t="s">
        <v>1013</v>
      </c>
      <c r="C1176" s="267"/>
      <c r="D1176" s="267"/>
      <c r="E1176" s="265" t="str">
        <f t="shared" si="18"/>
        <v/>
      </c>
    </row>
    <row r="1177" ht="36" customHeight="1" spans="1:5">
      <c r="A1177" s="369">
        <v>2200599</v>
      </c>
      <c r="B1177" s="263" t="s">
        <v>1014</v>
      </c>
      <c r="C1177" s="267"/>
      <c r="D1177" s="267"/>
      <c r="E1177" s="265" t="str">
        <f t="shared" si="18"/>
        <v/>
      </c>
    </row>
    <row r="1178" ht="36" customHeight="1" spans="1:5">
      <c r="A1178" s="368">
        <v>22099</v>
      </c>
      <c r="B1178" s="261" t="s">
        <v>1015</v>
      </c>
      <c r="C1178" s="290"/>
      <c r="D1178" s="290"/>
      <c r="E1178" s="262" t="str">
        <f t="shared" si="18"/>
        <v/>
      </c>
    </row>
    <row r="1179" ht="36" customHeight="1" spans="1:5">
      <c r="A1179" s="263">
        <v>2209999</v>
      </c>
      <c r="B1179" s="263" t="s">
        <v>1016</v>
      </c>
      <c r="C1179" s="267"/>
      <c r="D1179" s="267"/>
      <c r="E1179" s="265" t="str">
        <f t="shared" si="18"/>
        <v/>
      </c>
    </row>
    <row r="1180" ht="36" customHeight="1" spans="1:5">
      <c r="A1180" s="368">
        <v>221</v>
      </c>
      <c r="B1180" s="261" t="s">
        <v>106</v>
      </c>
      <c r="C1180" s="290">
        <v>7921</v>
      </c>
      <c r="D1180" s="290">
        <v>10039</v>
      </c>
      <c r="E1180" s="262">
        <f t="shared" si="18"/>
        <v>0.267</v>
      </c>
    </row>
    <row r="1181" ht="36" customHeight="1" spans="1:5">
      <c r="A1181" s="368">
        <v>22101</v>
      </c>
      <c r="B1181" s="261" t="s">
        <v>1017</v>
      </c>
      <c r="C1181" s="290">
        <v>7</v>
      </c>
      <c r="D1181" s="290">
        <v>2107</v>
      </c>
      <c r="E1181" s="262">
        <f t="shared" si="18"/>
        <v>300</v>
      </c>
    </row>
    <row r="1182" ht="36" customHeight="1" spans="1:5">
      <c r="A1182" s="369">
        <v>2210101</v>
      </c>
      <c r="B1182" s="263" t="s">
        <v>1018</v>
      </c>
      <c r="C1182" s="267"/>
      <c r="D1182" s="267"/>
      <c r="E1182" s="265" t="str">
        <f t="shared" si="18"/>
        <v/>
      </c>
    </row>
    <row r="1183" ht="36" customHeight="1" spans="1:5">
      <c r="A1183" s="369">
        <v>2210102</v>
      </c>
      <c r="B1183" s="263" t="s">
        <v>1019</v>
      </c>
      <c r="C1183" s="267"/>
      <c r="D1183" s="267"/>
      <c r="E1183" s="265" t="str">
        <f t="shared" si="18"/>
        <v/>
      </c>
    </row>
    <row r="1184" ht="36" customHeight="1" spans="1:5">
      <c r="A1184" s="369">
        <v>2210103</v>
      </c>
      <c r="B1184" s="263" t="s">
        <v>1020</v>
      </c>
      <c r="C1184" s="267"/>
      <c r="D1184" s="267"/>
      <c r="E1184" s="265" t="str">
        <f t="shared" si="18"/>
        <v/>
      </c>
    </row>
    <row r="1185" ht="36" customHeight="1" spans="1:5">
      <c r="A1185" s="369">
        <v>2210104</v>
      </c>
      <c r="B1185" s="263" t="s">
        <v>1021</v>
      </c>
      <c r="C1185" s="267"/>
      <c r="D1185" s="267"/>
      <c r="E1185" s="265" t="str">
        <f t="shared" si="18"/>
        <v/>
      </c>
    </row>
    <row r="1186" ht="36" customHeight="1" spans="1:5">
      <c r="A1186" s="369">
        <v>2210105</v>
      </c>
      <c r="B1186" s="263" t="s">
        <v>1022</v>
      </c>
      <c r="C1186" s="267">
        <v>7</v>
      </c>
      <c r="D1186" s="267">
        <v>0</v>
      </c>
      <c r="E1186" s="265">
        <f t="shared" si="18"/>
        <v>-1</v>
      </c>
    </row>
    <row r="1187" ht="36" customHeight="1" spans="1:5">
      <c r="A1187" s="369">
        <v>2210106</v>
      </c>
      <c r="B1187" s="263" t="s">
        <v>1023</v>
      </c>
      <c r="C1187" s="267"/>
      <c r="D1187" s="267"/>
      <c r="E1187" s="265" t="str">
        <f t="shared" si="18"/>
        <v/>
      </c>
    </row>
    <row r="1188" ht="36" customHeight="1" spans="1:5">
      <c r="A1188" s="369">
        <v>2210107</v>
      </c>
      <c r="B1188" s="263" t="s">
        <v>1024</v>
      </c>
      <c r="C1188" s="267"/>
      <c r="D1188" s="267"/>
      <c r="E1188" s="265" t="str">
        <f t="shared" si="18"/>
        <v/>
      </c>
    </row>
    <row r="1189" ht="36" customHeight="1" spans="1:5">
      <c r="A1189" s="369">
        <v>2210108</v>
      </c>
      <c r="B1189" s="263" t="s">
        <v>1025</v>
      </c>
      <c r="C1189" s="267">
        <v>0</v>
      </c>
      <c r="D1189" s="267">
        <v>650</v>
      </c>
      <c r="E1189" s="265">
        <v>1</v>
      </c>
    </row>
    <row r="1190" ht="36" customHeight="1" spans="1:5">
      <c r="A1190" s="369">
        <v>2210109</v>
      </c>
      <c r="B1190" s="263" t="s">
        <v>1026</v>
      </c>
      <c r="C1190" s="267"/>
      <c r="D1190" s="267"/>
      <c r="E1190" s="265" t="str">
        <f t="shared" si="18"/>
        <v/>
      </c>
    </row>
    <row r="1191" ht="36" customHeight="1" spans="1:5">
      <c r="A1191" s="369">
        <v>2210199</v>
      </c>
      <c r="B1191" s="263" t="s">
        <v>1027</v>
      </c>
      <c r="C1191" s="267">
        <v>0</v>
      </c>
      <c r="D1191" s="267">
        <v>1457</v>
      </c>
      <c r="E1191" s="265">
        <v>1</v>
      </c>
    </row>
    <row r="1192" ht="36" customHeight="1" spans="1:5">
      <c r="A1192" s="368">
        <v>22102</v>
      </c>
      <c r="B1192" s="261" t="s">
        <v>1028</v>
      </c>
      <c r="C1192" s="290">
        <v>7914</v>
      </c>
      <c r="D1192" s="290">
        <v>7932</v>
      </c>
      <c r="E1192" s="262">
        <f t="shared" si="18"/>
        <v>0.002</v>
      </c>
    </row>
    <row r="1193" ht="36" customHeight="1" spans="1:5">
      <c r="A1193" s="369">
        <v>2210201</v>
      </c>
      <c r="B1193" s="263" t="s">
        <v>1029</v>
      </c>
      <c r="C1193" s="267">
        <v>7329</v>
      </c>
      <c r="D1193" s="267">
        <v>7320</v>
      </c>
      <c r="E1193" s="265">
        <f t="shared" si="18"/>
        <v>-0.001</v>
      </c>
    </row>
    <row r="1194" ht="36" customHeight="1" spans="1:5">
      <c r="A1194" s="369">
        <v>2210202</v>
      </c>
      <c r="B1194" s="263" t="s">
        <v>1030</v>
      </c>
      <c r="C1194" s="267"/>
      <c r="D1194" s="267"/>
      <c r="E1194" s="265" t="str">
        <f t="shared" si="18"/>
        <v/>
      </c>
    </row>
    <row r="1195" ht="36" customHeight="1" spans="1:5">
      <c r="A1195" s="369">
        <v>2210203</v>
      </c>
      <c r="B1195" s="263" t="s">
        <v>1031</v>
      </c>
      <c r="C1195" s="267">
        <v>585</v>
      </c>
      <c r="D1195" s="267">
        <v>612</v>
      </c>
      <c r="E1195" s="265">
        <f t="shared" si="18"/>
        <v>0.046</v>
      </c>
    </row>
    <row r="1196" ht="36" customHeight="1" spans="1:5">
      <c r="A1196" s="368">
        <v>22103</v>
      </c>
      <c r="B1196" s="261" t="s">
        <v>1032</v>
      </c>
      <c r="C1196" s="290"/>
      <c r="D1196" s="290"/>
      <c r="E1196" s="262" t="str">
        <f t="shared" si="18"/>
        <v/>
      </c>
    </row>
    <row r="1197" ht="36" customHeight="1" spans="1:5">
      <c r="A1197" s="369">
        <v>2210301</v>
      </c>
      <c r="B1197" s="263" t="s">
        <v>1033</v>
      </c>
      <c r="C1197" s="267"/>
      <c r="D1197" s="267"/>
      <c r="E1197" s="265" t="str">
        <f t="shared" si="18"/>
        <v/>
      </c>
    </row>
    <row r="1198" ht="36" customHeight="1" spans="1:5">
      <c r="A1198" s="369">
        <v>2210302</v>
      </c>
      <c r="B1198" s="263" t="s">
        <v>1034</v>
      </c>
      <c r="C1198" s="267"/>
      <c r="D1198" s="267"/>
      <c r="E1198" s="265" t="str">
        <f t="shared" si="18"/>
        <v/>
      </c>
    </row>
    <row r="1199" ht="36" customHeight="1" spans="1:5">
      <c r="A1199" s="369">
        <v>2210399</v>
      </c>
      <c r="B1199" s="263" t="s">
        <v>1035</v>
      </c>
      <c r="C1199" s="267"/>
      <c r="D1199" s="267"/>
      <c r="E1199" s="265" t="str">
        <f t="shared" si="18"/>
        <v/>
      </c>
    </row>
    <row r="1200" ht="36" customHeight="1" spans="1:5">
      <c r="A1200" s="368">
        <v>222</v>
      </c>
      <c r="B1200" s="261" t="s">
        <v>108</v>
      </c>
      <c r="C1200" s="290">
        <v>395</v>
      </c>
      <c r="D1200" s="290">
        <v>463</v>
      </c>
      <c r="E1200" s="262">
        <f t="shared" si="18"/>
        <v>0.172</v>
      </c>
    </row>
    <row r="1201" ht="36" customHeight="1" spans="1:5">
      <c r="A1201" s="368">
        <v>22201</v>
      </c>
      <c r="B1201" s="261" t="s">
        <v>1036</v>
      </c>
      <c r="C1201" s="290">
        <v>345</v>
      </c>
      <c r="D1201" s="290">
        <v>341</v>
      </c>
      <c r="E1201" s="262">
        <f t="shared" si="18"/>
        <v>-0.012</v>
      </c>
    </row>
    <row r="1202" ht="36" customHeight="1" spans="1:5">
      <c r="A1202" s="369">
        <v>2220101</v>
      </c>
      <c r="B1202" s="263" t="s">
        <v>136</v>
      </c>
      <c r="C1202" s="267"/>
      <c r="D1202" s="267"/>
      <c r="E1202" s="265" t="str">
        <f t="shared" si="18"/>
        <v/>
      </c>
    </row>
    <row r="1203" ht="36" customHeight="1" spans="1:5">
      <c r="A1203" s="369">
        <v>2220102</v>
      </c>
      <c r="B1203" s="263" t="s">
        <v>137</v>
      </c>
      <c r="C1203" s="267"/>
      <c r="D1203" s="267"/>
      <c r="E1203" s="265" t="str">
        <f t="shared" si="18"/>
        <v/>
      </c>
    </row>
    <row r="1204" ht="36" customHeight="1" spans="1:5">
      <c r="A1204" s="369">
        <v>2220103</v>
      </c>
      <c r="B1204" s="263" t="s">
        <v>138</v>
      </c>
      <c r="C1204" s="267"/>
      <c r="D1204" s="267"/>
      <c r="E1204" s="265" t="str">
        <f t="shared" si="18"/>
        <v/>
      </c>
    </row>
    <row r="1205" ht="36" customHeight="1" spans="1:5">
      <c r="A1205" s="369">
        <v>2220104</v>
      </c>
      <c r="B1205" s="263" t="s">
        <v>1037</v>
      </c>
      <c r="C1205" s="267"/>
      <c r="D1205" s="267"/>
      <c r="E1205" s="265" t="str">
        <f t="shared" si="18"/>
        <v/>
      </c>
    </row>
    <row r="1206" ht="36" customHeight="1" spans="1:5">
      <c r="A1206" s="369">
        <v>2220105</v>
      </c>
      <c r="B1206" s="263" t="s">
        <v>1038</v>
      </c>
      <c r="C1206" s="267">
        <v>1</v>
      </c>
      <c r="D1206" s="267">
        <v>1</v>
      </c>
      <c r="E1206" s="265">
        <f t="shared" si="18"/>
        <v>0</v>
      </c>
    </row>
    <row r="1207" ht="36" customHeight="1" spans="1:5">
      <c r="A1207" s="369">
        <v>2220106</v>
      </c>
      <c r="B1207" s="263" t="s">
        <v>1039</v>
      </c>
      <c r="C1207" s="267">
        <v>17</v>
      </c>
      <c r="D1207" s="267">
        <v>21</v>
      </c>
      <c r="E1207" s="265">
        <f t="shared" si="18"/>
        <v>0.235</v>
      </c>
    </row>
    <row r="1208" ht="36" customHeight="1" spans="1:5">
      <c r="A1208" s="369">
        <v>2220107</v>
      </c>
      <c r="B1208" s="263" t="s">
        <v>1040</v>
      </c>
      <c r="C1208" s="267"/>
      <c r="D1208" s="267"/>
      <c r="E1208" s="265" t="str">
        <f t="shared" si="18"/>
        <v/>
      </c>
    </row>
    <row r="1209" ht="36" customHeight="1" spans="1:5">
      <c r="A1209" s="369">
        <v>2220112</v>
      </c>
      <c r="B1209" s="263" t="s">
        <v>1041</v>
      </c>
      <c r="C1209" s="267">
        <v>10</v>
      </c>
      <c r="D1209" s="267">
        <v>10</v>
      </c>
      <c r="E1209" s="265">
        <f t="shared" si="18"/>
        <v>0</v>
      </c>
    </row>
    <row r="1210" ht="36" customHeight="1" spans="1:5">
      <c r="A1210" s="369">
        <v>2220113</v>
      </c>
      <c r="B1210" s="263" t="s">
        <v>1042</v>
      </c>
      <c r="C1210" s="267">
        <v>90</v>
      </c>
      <c r="D1210" s="267">
        <v>90</v>
      </c>
      <c r="E1210" s="265">
        <f t="shared" si="18"/>
        <v>0</v>
      </c>
    </row>
    <row r="1211" ht="36" customHeight="1" spans="1:5">
      <c r="A1211" s="369">
        <v>2220114</v>
      </c>
      <c r="B1211" s="263" t="s">
        <v>1043</v>
      </c>
      <c r="C1211" s="267"/>
      <c r="D1211" s="267"/>
      <c r="E1211" s="265" t="str">
        <f t="shared" si="18"/>
        <v/>
      </c>
    </row>
    <row r="1212" ht="36" customHeight="1" spans="1:5">
      <c r="A1212" s="369">
        <v>2220115</v>
      </c>
      <c r="B1212" s="263" t="s">
        <v>1044</v>
      </c>
      <c r="C1212" s="267">
        <v>218</v>
      </c>
      <c r="D1212" s="267">
        <v>213</v>
      </c>
      <c r="E1212" s="265">
        <f t="shared" si="18"/>
        <v>-0.023</v>
      </c>
    </row>
    <row r="1213" ht="36" customHeight="1" spans="1:5">
      <c r="A1213" s="369">
        <v>2220118</v>
      </c>
      <c r="B1213" s="263" t="s">
        <v>1045</v>
      </c>
      <c r="C1213" s="267"/>
      <c r="D1213" s="267"/>
      <c r="E1213" s="265" t="str">
        <f t="shared" si="18"/>
        <v/>
      </c>
    </row>
    <row r="1214" ht="36" customHeight="1" spans="1:5">
      <c r="A1214" s="371">
        <v>2220119</v>
      </c>
      <c r="B1214" s="381" t="s">
        <v>1046</v>
      </c>
      <c r="C1214" s="267"/>
      <c r="D1214" s="267"/>
      <c r="E1214" s="265" t="str">
        <f t="shared" si="18"/>
        <v/>
      </c>
    </row>
    <row r="1215" ht="36" customHeight="1" spans="1:5">
      <c r="A1215" s="371">
        <v>2220120</v>
      </c>
      <c r="B1215" s="381" t="s">
        <v>1047</v>
      </c>
      <c r="C1215" s="267"/>
      <c r="D1215" s="267"/>
      <c r="E1215" s="265" t="str">
        <f t="shared" si="18"/>
        <v/>
      </c>
    </row>
    <row r="1216" ht="36" customHeight="1" spans="1:5">
      <c r="A1216" s="371">
        <v>2220121</v>
      </c>
      <c r="B1216" s="381" t="s">
        <v>1048</v>
      </c>
      <c r="C1216" s="267"/>
      <c r="D1216" s="267"/>
      <c r="E1216" s="265" t="str">
        <f t="shared" si="18"/>
        <v/>
      </c>
    </row>
    <row r="1217" ht="36" customHeight="1" spans="1:5">
      <c r="A1217" s="369">
        <v>2220150</v>
      </c>
      <c r="B1217" s="263" t="s">
        <v>145</v>
      </c>
      <c r="C1217" s="267"/>
      <c r="D1217" s="267"/>
      <c r="E1217" s="265" t="str">
        <f t="shared" si="18"/>
        <v/>
      </c>
    </row>
    <row r="1218" ht="36" customHeight="1" spans="1:5">
      <c r="A1218" s="369">
        <v>2220199</v>
      </c>
      <c r="B1218" s="263" t="s">
        <v>1049</v>
      </c>
      <c r="C1218" s="267">
        <v>9</v>
      </c>
      <c r="D1218" s="267">
        <v>6</v>
      </c>
      <c r="E1218" s="265">
        <f t="shared" si="18"/>
        <v>-0.333</v>
      </c>
    </row>
    <row r="1219" ht="36" customHeight="1" spans="1:5">
      <c r="A1219" s="368">
        <v>22202</v>
      </c>
      <c r="B1219" s="261" t="s">
        <v>1050</v>
      </c>
      <c r="C1219" s="290"/>
      <c r="D1219" s="290"/>
      <c r="E1219" s="262" t="str">
        <f t="shared" si="18"/>
        <v/>
      </c>
    </row>
    <row r="1220" ht="36" customHeight="1" spans="1:5">
      <c r="A1220" s="369">
        <v>2220201</v>
      </c>
      <c r="B1220" s="263" t="s">
        <v>136</v>
      </c>
      <c r="C1220" s="267"/>
      <c r="D1220" s="267"/>
      <c r="E1220" s="265" t="str">
        <f t="shared" si="18"/>
        <v/>
      </c>
    </row>
    <row r="1221" ht="36" customHeight="1" spans="1:5">
      <c r="A1221" s="369">
        <v>2220202</v>
      </c>
      <c r="B1221" s="263" t="s">
        <v>137</v>
      </c>
      <c r="C1221" s="267"/>
      <c r="D1221" s="267"/>
      <c r="E1221" s="265" t="str">
        <f t="shared" ref="E1221:E1284" si="19">IF(C1221&lt;&gt;0,D1221/C1221-1,"")</f>
        <v/>
      </c>
    </row>
    <row r="1222" ht="36" customHeight="1" spans="1:5">
      <c r="A1222" s="369">
        <v>2220203</v>
      </c>
      <c r="B1222" s="263" t="s">
        <v>138</v>
      </c>
      <c r="C1222" s="267"/>
      <c r="D1222" s="267"/>
      <c r="E1222" s="265" t="str">
        <f t="shared" si="19"/>
        <v/>
      </c>
    </row>
    <row r="1223" ht="36" customHeight="1" spans="1:5">
      <c r="A1223" s="369">
        <v>2220204</v>
      </c>
      <c r="B1223" s="263" t="s">
        <v>1051</v>
      </c>
      <c r="C1223" s="267"/>
      <c r="D1223" s="267"/>
      <c r="E1223" s="265" t="str">
        <f t="shared" si="19"/>
        <v/>
      </c>
    </row>
    <row r="1224" ht="36" customHeight="1" spans="1:5">
      <c r="A1224" s="369">
        <v>2220205</v>
      </c>
      <c r="B1224" s="263" t="s">
        <v>1052</v>
      </c>
      <c r="C1224" s="267"/>
      <c r="D1224" s="267"/>
      <c r="E1224" s="265" t="str">
        <f t="shared" si="19"/>
        <v/>
      </c>
    </row>
    <row r="1225" ht="36" customHeight="1" spans="1:5">
      <c r="A1225" s="369">
        <v>2220206</v>
      </c>
      <c r="B1225" s="263" t="s">
        <v>1053</v>
      </c>
      <c r="C1225" s="267"/>
      <c r="D1225" s="267"/>
      <c r="E1225" s="265" t="str">
        <f t="shared" si="19"/>
        <v/>
      </c>
    </row>
    <row r="1226" ht="36" customHeight="1" spans="1:5">
      <c r="A1226" s="369">
        <v>2220207</v>
      </c>
      <c r="B1226" s="263" t="s">
        <v>1054</v>
      </c>
      <c r="C1226" s="267"/>
      <c r="D1226" s="267"/>
      <c r="E1226" s="265" t="str">
        <f t="shared" si="19"/>
        <v/>
      </c>
    </row>
    <row r="1227" ht="36" customHeight="1" spans="1:5">
      <c r="A1227" s="369">
        <v>2220209</v>
      </c>
      <c r="B1227" s="263" t="s">
        <v>1055</v>
      </c>
      <c r="C1227" s="267"/>
      <c r="D1227" s="267"/>
      <c r="E1227" s="265" t="str">
        <f t="shared" si="19"/>
        <v/>
      </c>
    </row>
    <row r="1228" ht="36" customHeight="1" spans="1:5">
      <c r="A1228" s="369">
        <v>2220210</v>
      </c>
      <c r="B1228" s="263" t="s">
        <v>1056</v>
      </c>
      <c r="C1228" s="267"/>
      <c r="D1228" s="267"/>
      <c r="E1228" s="265" t="str">
        <f t="shared" si="19"/>
        <v/>
      </c>
    </row>
    <row r="1229" ht="36" customHeight="1" spans="1:5">
      <c r="A1229" s="369">
        <v>2220211</v>
      </c>
      <c r="B1229" s="263" t="s">
        <v>1057</v>
      </c>
      <c r="C1229" s="267"/>
      <c r="D1229" s="267"/>
      <c r="E1229" s="265" t="str">
        <f t="shared" si="19"/>
        <v/>
      </c>
    </row>
    <row r="1230" ht="36" customHeight="1" spans="1:5">
      <c r="A1230" s="369">
        <v>2220212</v>
      </c>
      <c r="B1230" s="263" t="s">
        <v>1058</v>
      </c>
      <c r="C1230" s="267"/>
      <c r="D1230" s="267"/>
      <c r="E1230" s="265" t="str">
        <f t="shared" si="19"/>
        <v/>
      </c>
    </row>
    <row r="1231" ht="36" customHeight="1" spans="1:5">
      <c r="A1231" s="369">
        <v>2220250</v>
      </c>
      <c r="B1231" s="263" t="s">
        <v>145</v>
      </c>
      <c r="C1231" s="267"/>
      <c r="D1231" s="267"/>
      <c r="E1231" s="265" t="str">
        <f t="shared" si="19"/>
        <v/>
      </c>
    </row>
    <row r="1232" ht="36" customHeight="1" spans="1:5">
      <c r="A1232" s="369">
        <v>2220299</v>
      </c>
      <c r="B1232" s="263" t="s">
        <v>1059</v>
      </c>
      <c r="C1232" s="267"/>
      <c r="D1232" s="267"/>
      <c r="E1232" s="265" t="str">
        <f t="shared" si="19"/>
        <v/>
      </c>
    </row>
    <row r="1233" ht="36" customHeight="1" spans="1:5">
      <c r="A1233" s="368">
        <v>22203</v>
      </c>
      <c r="B1233" s="261" t="s">
        <v>1060</v>
      </c>
      <c r="C1233" s="290"/>
      <c r="D1233" s="290"/>
      <c r="E1233" s="262" t="str">
        <f t="shared" si="19"/>
        <v/>
      </c>
    </row>
    <row r="1234" ht="36" customHeight="1" spans="1:5">
      <c r="A1234" s="369">
        <v>2220301</v>
      </c>
      <c r="B1234" s="263" t="s">
        <v>1061</v>
      </c>
      <c r="C1234" s="267"/>
      <c r="D1234" s="267"/>
      <c r="E1234" s="265" t="str">
        <f t="shared" si="19"/>
        <v/>
      </c>
    </row>
    <row r="1235" ht="36" customHeight="1" spans="1:5">
      <c r="A1235" s="369">
        <v>2220303</v>
      </c>
      <c r="B1235" s="263" t="s">
        <v>1062</v>
      </c>
      <c r="C1235" s="267"/>
      <c r="D1235" s="267"/>
      <c r="E1235" s="265" t="str">
        <f t="shared" si="19"/>
        <v/>
      </c>
    </row>
    <row r="1236" ht="36" customHeight="1" spans="1:5">
      <c r="A1236" s="369">
        <v>2220304</v>
      </c>
      <c r="B1236" s="263" t="s">
        <v>1063</v>
      </c>
      <c r="C1236" s="267"/>
      <c r="D1236" s="267"/>
      <c r="E1236" s="265" t="str">
        <f t="shared" si="19"/>
        <v/>
      </c>
    </row>
    <row r="1237" ht="36" customHeight="1" spans="1:5">
      <c r="A1237" s="371">
        <v>2220305</v>
      </c>
      <c r="B1237" s="381" t="s">
        <v>1064</v>
      </c>
      <c r="C1237" s="267"/>
      <c r="D1237" s="267"/>
      <c r="E1237" s="265" t="str">
        <f t="shared" si="19"/>
        <v/>
      </c>
    </row>
    <row r="1238" ht="36" customHeight="1" spans="1:5">
      <c r="A1238" s="369">
        <v>2220399</v>
      </c>
      <c r="B1238" s="263" t="s">
        <v>1065</v>
      </c>
      <c r="C1238" s="267"/>
      <c r="D1238" s="267"/>
      <c r="E1238" s="265" t="str">
        <f t="shared" si="19"/>
        <v/>
      </c>
    </row>
    <row r="1239" ht="36" customHeight="1" spans="1:5">
      <c r="A1239" s="368">
        <v>22204</v>
      </c>
      <c r="B1239" s="261" t="s">
        <v>1066</v>
      </c>
      <c r="C1239" s="290">
        <v>21</v>
      </c>
      <c r="D1239" s="290">
        <v>90</v>
      </c>
      <c r="E1239" s="262">
        <f t="shared" si="19"/>
        <v>3.286</v>
      </c>
    </row>
    <row r="1240" ht="36" customHeight="1" spans="1:5">
      <c r="A1240" s="369">
        <v>2220401</v>
      </c>
      <c r="B1240" s="263" t="s">
        <v>1067</v>
      </c>
      <c r="C1240" s="267">
        <v>21</v>
      </c>
      <c r="D1240" s="267">
        <v>90</v>
      </c>
      <c r="E1240" s="265">
        <f t="shared" si="19"/>
        <v>3.286</v>
      </c>
    </row>
    <row r="1241" ht="36" customHeight="1" spans="1:5">
      <c r="A1241" s="369">
        <v>2220402</v>
      </c>
      <c r="B1241" s="263" t="s">
        <v>1068</v>
      </c>
      <c r="C1241" s="267"/>
      <c r="D1241" s="267"/>
      <c r="E1241" s="265" t="str">
        <f t="shared" si="19"/>
        <v/>
      </c>
    </row>
    <row r="1242" ht="36" customHeight="1" spans="1:5">
      <c r="A1242" s="369">
        <v>2220403</v>
      </c>
      <c r="B1242" s="263" t="s">
        <v>1069</v>
      </c>
      <c r="C1242" s="267"/>
      <c r="D1242" s="267"/>
      <c r="E1242" s="265" t="str">
        <f t="shared" si="19"/>
        <v/>
      </c>
    </row>
    <row r="1243" ht="36" customHeight="1" spans="1:5">
      <c r="A1243" s="369">
        <v>2220404</v>
      </c>
      <c r="B1243" s="263" t="s">
        <v>1070</v>
      </c>
      <c r="C1243" s="267"/>
      <c r="D1243" s="267"/>
      <c r="E1243" s="265" t="str">
        <f t="shared" si="19"/>
        <v/>
      </c>
    </row>
    <row r="1244" ht="36" customHeight="1" spans="1:5">
      <c r="A1244" s="369">
        <v>2220499</v>
      </c>
      <c r="B1244" s="263" t="s">
        <v>1071</v>
      </c>
      <c r="C1244" s="267"/>
      <c r="D1244" s="267"/>
      <c r="E1244" s="265" t="str">
        <f t="shared" si="19"/>
        <v/>
      </c>
    </row>
    <row r="1245" ht="36" customHeight="1" spans="1:5">
      <c r="A1245" s="368">
        <v>22205</v>
      </c>
      <c r="B1245" s="261" t="s">
        <v>1072</v>
      </c>
      <c r="C1245" s="290">
        <v>29</v>
      </c>
      <c r="D1245" s="290">
        <v>32</v>
      </c>
      <c r="E1245" s="262">
        <f t="shared" si="19"/>
        <v>0.103</v>
      </c>
    </row>
    <row r="1246" ht="36" customHeight="1" spans="1:5">
      <c r="A1246" s="369">
        <v>2220501</v>
      </c>
      <c r="B1246" s="263" t="s">
        <v>1073</v>
      </c>
      <c r="C1246" s="267"/>
      <c r="D1246" s="267"/>
      <c r="E1246" s="265" t="str">
        <f t="shared" si="19"/>
        <v/>
      </c>
    </row>
    <row r="1247" ht="36" customHeight="1" spans="1:5">
      <c r="A1247" s="369">
        <v>2220502</v>
      </c>
      <c r="B1247" s="263" t="s">
        <v>1074</v>
      </c>
      <c r="C1247" s="267"/>
      <c r="D1247" s="267"/>
      <c r="E1247" s="265" t="str">
        <f t="shared" si="19"/>
        <v/>
      </c>
    </row>
    <row r="1248" ht="36" customHeight="1" spans="1:5">
      <c r="A1248" s="369">
        <v>2220503</v>
      </c>
      <c r="B1248" s="263" t="s">
        <v>1075</v>
      </c>
      <c r="C1248" s="267"/>
      <c r="D1248" s="267"/>
      <c r="E1248" s="265" t="str">
        <f t="shared" si="19"/>
        <v/>
      </c>
    </row>
    <row r="1249" ht="36" customHeight="1" spans="1:5">
      <c r="A1249" s="369">
        <v>2220504</v>
      </c>
      <c r="B1249" s="263" t="s">
        <v>1076</v>
      </c>
      <c r="C1249" s="267"/>
      <c r="D1249" s="267"/>
      <c r="E1249" s="265" t="str">
        <f t="shared" si="19"/>
        <v/>
      </c>
    </row>
    <row r="1250" ht="36" customHeight="1" spans="1:5">
      <c r="A1250" s="369">
        <v>2220505</v>
      </c>
      <c r="B1250" s="263" t="s">
        <v>1077</v>
      </c>
      <c r="C1250" s="267"/>
      <c r="D1250" s="267"/>
      <c r="E1250" s="265" t="str">
        <f t="shared" si="19"/>
        <v/>
      </c>
    </row>
    <row r="1251" ht="36" customHeight="1" spans="1:5">
      <c r="A1251" s="369">
        <v>2220506</v>
      </c>
      <c r="B1251" s="263" t="s">
        <v>1078</v>
      </c>
      <c r="C1251" s="267"/>
      <c r="D1251" s="267"/>
      <c r="E1251" s="265" t="str">
        <f t="shared" si="19"/>
        <v/>
      </c>
    </row>
    <row r="1252" ht="36" customHeight="1" spans="1:5">
      <c r="A1252" s="369">
        <v>2220507</v>
      </c>
      <c r="B1252" s="263" t="s">
        <v>1079</v>
      </c>
      <c r="C1252" s="267"/>
      <c r="D1252" s="267"/>
      <c r="E1252" s="265" t="str">
        <f t="shared" si="19"/>
        <v/>
      </c>
    </row>
    <row r="1253" ht="36" customHeight="1" spans="1:5">
      <c r="A1253" s="369">
        <v>2220508</v>
      </c>
      <c r="B1253" s="263" t="s">
        <v>1080</v>
      </c>
      <c r="C1253" s="267"/>
      <c r="D1253" s="267"/>
      <c r="E1253" s="265" t="str">
        <f t="shared" si="19"/>
        <v/>
      </c>
    </row>
    <row r="1254" ht="36" customHeight="1" spans="1:5">
      <c r="A1254" s="369">
        <v>2220509</v>
      </c>
      <c r="B1254" s="263" t="s">
        <v>1081</v>
      </c>
      <c r="C1254" s="267"/>
      <c r="D1254" s="267"/>
      <c r="E1254" s="265" t="str">
        <f t="shared" si="19"/>
        <v/>
      </c>
    </row>
    <row r="1255" ht="36" customHeight="1" spans="1:5">
      <c r="A1255" s="369">
        <v>2220510</v>
      </c>
      <c r="B1255" s="263" t="s">
        <v>1082</v>
      </c>
      <c r="C1255" s="267"/>
      <c r="D1255" s="267"/>
      <c r="E1255" s="265" t="str">
        <f t="shared" si="19"/>
        <v/>
      </c>
    </row>
    <row r="1256" ht="36" customHeight="1" spans="1:5">
      <c r="A1256" s="263">
        <v>2220511</v>
      </c>
      <c r="B1256" s="263" t="s">
        <v>1083</v>
      </c>
      <c r="C1256" s="267">
        <v>29</v>
      </c>
      <c r="D1256" s="267">
        <v>32</v>
      </c>
      <c r="E1256" s="265">
        <f t="shared" si="19"/>
        <v>0.103</v>
      </c>
    </row>
    <row r="1257" ht="36" customHeight="1" spans="1:5">
      <c r="A1257" s="369">
        <v>2220599</v>
      </c>
      <c r="B1257" s="263" t="s">
        <v>1084</v>
      </c>
      <c r="C1257" s="267"/>
      <c r="D1257" s="267"/>
      <c r="E1257" s="265" t="str">
        <f t="shared" si="19"/>
        <v/>
      </c>
    </row>
    <row r="1258" ht="36" customHeight="1" spans="1:5">
      <c r="A1258" s="368">
        <v>224</v>
      </c>
      <c r="B1258" s="261" t="s">
        <v>110</v>
      </c>
      <c r="C1258" s="290">
        <v>2018</v>
      </c>
      <c r="D1258" s="290">
        <v>1666</v>
      </c>
      <c r="E1258" s="262">
        <f t="shared" si="19"/>
        <v>-0.174</v>
      </c>
    </row>
    <row r="1259" ht="36" customHeight="1" spans="1:5">
      <c r="A1259" s="368">
        <v>22401</v>
      </c>
      <c r="B1259" s="261" t="s">
        <v>1085</v>
      </c>
      <c r="C1259" s="290">
        <v>848</v>
      </c>
      <c r="D1259" s="290">
        <v>599</v>
      </c>
      <c r="E1259" s="262">
        <f t="shared" si="19"/>
        <v>-0.294</v>
      </c>
    </row>
    <row r="1260" ht="36" customHeight="1" spans="1:5">
      <c r="A1260" s="369">
        <v>2240101</v>
      </c>
      <c r="B1260" s="263" t="s">
        <v>136</v>
      </c>
      <c r="C1260" s="267">
        <v>375</v>
      </c>
      <c r="D1260" s="267">
        <v>331</v>
      </c>
      <c r="E1260" s="265">
        <f t="shared" si="19"/>
        <v>-0.117</v>
      </c>
    </row>
    <row r="1261" ht="36" customHeight="1" spans="1:5">
      <c r="A1261" s="369">
        <v>2240102</v>
      </c>
      <c r="B1261" s="263" t="s">
        <v>137</v>
      </c>
      <c r="C1261" s="267"/>
      <c r="D1261" s="267"/>
      <c r="E1261" s="265" t="str">
        <f t="shared" si="19"/>
        <v/>
      </c>
    </row>
    <row r="1262" ht="36" customHeight="1" spans="1:5">
      <c r="A1262" s="369">
        <v>2240103</v>
      </c>
      <c r="B1262" s="263" t="s">
        <v>138</v>
      </c>
      <c r="C1262" s="267"/>
      <c r="D1262" s="267"/>
      <c r="E1262" s="265" t="str">
        <f t="shared" si="19"/>
        <v/>
      </c>
    </row>
    <row r="1263" ht="36" customHeight="1" spans="1:5">
      <c r="A1263" s="369">
        <v>2240104</v>
      </c>
      <c r="B1263" s="263" t="s">
        <v>1086</v>
      </c>
      <c r="C1263" s="267"/>
      <c r="D1263" s="267"/>
      <c r="E1263" s="265" t="str">
        <f t="shared" si="19"/>
        <v/>
      </c>
    </row>
    <row r="1264" ht="36" customHeight="1" spans="1:5">
      <c r="A1264" s="369">
        <v>2240105</v>
      </c>
      <c r="B1264" s="263" t="s">
        <v>1087</v>
      </c>
      <c r="C1264" s="267"/>
      <c r="D1264" s="267"/>
      <c r="E1264" s="265" t="str">
        <f t="shared" si="19"/>
        <v/>
      </c>
    </row>
    <row r="1265" ht="36" customHeight="1" spans="1:5">
      <c r="A1265" s="369">
        <v>2240106</v>
      </c>
      <c r="B1265" s="263" t="s">
        <v>1088</v>
      </c>
      <c r="C1265" s="267">
        <v>120</v>
      </c>
      <c r="D1265" s="267">
        <v>60</v>
      </c>
      <c r="E1265" s="265">
        <f t="shared" si="19"/>
        <v>-0.5</v>
      </c>
    </row>
    <row r="1266" ht="36" customHeight="1" spans="1:5">
      <c r="A1266" s="369">
        <v>2240107</v>
      </c>
      <c r="B1266" s="263" t="s">
        <v>1089</v>
      </c>
      <c r="C1266" s="267"/>
      <c r="D1266" s="267"/>
      <c r="E1266" s="265" t="str">
        <f t="shared" si="19"/>
        <v/>
      </c>
    </row>
    <row r="1267" ht="36" customHeight="1" spans="1:5">
      <c r="A1267" s="369">
        <v>2240108</v>
      </c>
      <c r="B1267" s="263" t="s">
        <v>1090</v>
      </c>
      <c r="C1267" s="267"/>
      <c r="D1267" s="267"/>
      <c r="E1267" s="265" t="str">
        <f t="shared" si="19"/>
        <v/>
      </c>
    </row>
    <row r="1268" ht="36" customHeight="1" spans="1:5">
      <c r="A1268" s="369">
        <v>2240109</v>
      </c>
      <c r="B1268" s="263" t="s">
        <v>1091</v>
      </c>
      <c r="C1268" s="267">
        <v>113</v>
      </c>
      <c r="D1268" s="267">
        <v>50</v>
      </c>
      <c r="E1268" s="265">
        <f t="shared" si="19"/>
        <v>-0.558</v>
      </c>
    </row>
    <row r="1269" ht="36" customHeight="1" spans="1:5">
      <c r="A1269" s="369">
        <v>2240150</v>
      </c>
      <c r="B1269" s="263" t="s">
        <v>145</v>
      </c>
      <c r="C1269" s="267">
        <v>240</v>
      </c>
      <c r="D1269" s="267">
        <v>158</v>
      </c>
      <c r="E1269" s="265">
        <f t="shared" si="19"/>
        <v>-0.342</v>
      </c>
    </row>
    <row r="1270" ht="36" customHeight="1" spans="1:5">
      <c r="A1270" s="369">
        <v>2240199</v>
      </c>
      <c r="B1270" s="263" t="s">
        <v>1092</v>
      </c>
      <c r="C1270" s="267"/>
      <c r="D1270" s="267"/>
      <c r="E1270" s="265" t="str">
        <f t="shared" si="19"/>
        <v/>
      </c>
    </row>
    <row r="1271" ht="36" customHeight="1" spans="1:5">
      <c r="A1271" s="368">
        <v>22402</v>
      </c>
      <c r="B1271" s="261" t="s">
        <v>1093</v>
      </c>
      <c r="C1271" s="290">
        <v>1001</v>
      </c>
      <c r="D1271" s="290">
        <v>805</v>
      </c>
      <c r="E1271" s="262">
        <f t="shared" si="19"/>
        <v>-0.196</v>
      </c>
    </row>
    <row r="1272" ht="36" customHeight="1" spans="1:5">
      <c r="A1272" s="369">
        <v>2240201</v>
      </c>
      <c r="B1272" s="263" t="s">
        <v>136</v>
      </c>
      <c r="C1272" s="267">
        <v>491</v>
      </c>
      <c r="D1272" s="267">
        <v>277</v>
      </c>
      <c r="E1272" s="265">
        <f t="shared" si="19"/>
        <v>-0.436</v>
      </c>
    </row>
    <row r="1273" ht="36" customHeight="1" spans="1:5">
      <c r="A1273" s="369">
        <v>2240202</v>
      </c>
      <c r="B1273" s="263" t="s">
        <v>137</v>
      </c>
      <c r="C1273" s="267"/>
      <c r="D1273" s="267"/>
      <c r="E1273" s="265" t="str">
        <f t="shared" si="19"/>
        <v/>
      </c>
    </row>
    <row r="1274" ht="36" customHeight="1" spans="1:5">
      <c r="A1274" s="369">
        <v>2240203</v>
      </c>
      <c r="B1274" s="263" t="s">
        <v>138</v>
      </c>
      <c r="C1274" s="267"/>
      <c r="D1274" s="267"/>
      <c r="E1274" s="265" t="str">
        <f t="shared" si="19"/>
        <v/>
      </c>
    </row>
    <row r="1275" ht="36" customHeight="1" spans="1:5">
      <c r="A1275" s="369">
        <v>2240204</v>
      </c>
      <c r="B1275" s="263" t="s">
        <v>1094</v>
      </c>
      <c r="C1275" s="267">
        <v>510</v>
      </c>
      <c r="D1275" s="267">
        <v>528</v>
      </c>
      <c r="E1275" s="265">
        <f t="shared" si="19"/>
        <v>0.035</v>
      </c>
    </row>
    <row r="1276" ht="36" customHeight="1" spans="1:5">
      <c r="A1276" s="369">
        <v>2240299</v>
      </c>
      <c r="B1276" s="263" t="s">
        <v>1095</v>
      </c>
      <c r="C1276" s="267"/>
      <c r="D1276" s="267"/>
      <c r="E1276" s="265" t="str">
        <f t="shared" si="19"/>
        <v/>
      </c>
    </row>
    <row r="1277" ht="36" customHeight="1" spans="1:5">
      <c r="A1277" s="368">
        <v>22403</v>
      </c>
      <c r="B1277" s="261" t="s">
        <v>1096</v>
      </c>
      <c r="C1277" s="290"/>
      <c r="D1277" s="290"/>
      <c r="E1277" s="262" t="str">
        <f t="shared" si="19"/>
        <v/>
      </c>
    </row>
    <row r="1278" ht="36" customHeight="1" spans="1:5">
      <c r="A1278" s="369">
        <v>2240301</v>
      </c>
      <c r="B1278" s="263" t="s">
        <v>136</v>
      </c>
      <c r="C1278" s="267"/>
      <c r="D1278" s="267"/>
      <c r="E1278" s="265" t="str">
        <f t="shared" si="19"/>
        <v/>
      </c>
    </row>
    <row r="1279" ht="36" customHeight="1" spans="1:5">
      <c r="A1279" s="369">
        <v>2240302</v>
      </c>
      <c r="B1279" s="263" t="s">
        <v>137</v>
      </c>
      <c r="C1279" s="267"/>
      <c r="D1279" s="267"/>
      <c r="E1279" s="265" t="str">
        <f t="shared" si="19"/>
        <v/>
      </c>
    </row>
    <row r="1280" ht="36" customHeight="1" spans="1:5">
      <c r="A1280" s="369">
        <v>2240303</v>
      </c>
      <c r="B1280" s="263" t="s">
        <v>138</v>
      </c>
      <c r="C1280" s="267"/>
      <c r="D1280" s="267"/>
      <c r="E1280" s="265" t="str">
        <f t="shared" si="19"/>
        <v/>
      </c>
    </row>
    <row r="1281" ht="36" customHeight="1" spans="1:5">
      <c r="A1281" s="369">
        <v>2240304</v>
      </c>
      <c r="B1281" s="263" t="s">
        <v>1097</v>
      </c>
      <c r="C1281" s="267"/>
      <c r="D1281" s="267"/>
      <c r="E1281" s="265" t="str">
        <f t="shared" si="19"/>
        <v/>
      </c>
    </row>
    <row r="1282" ht="36" customHeight="1" spans="1:5">
      <c r="A1282" s="369">
        <v>2240399</v>
      </c>
      <c r="B1282" s="263" t="s">
        <v>1098</v>
      </c>
      <c r="C1282" s="267"/>
      <c r="D1282" s="267"/>
      <c r="E1282" s="265" t="str">
        <f t="shared" si="19"/>
        <v/>
      </c>
    </row>
    <row r="1283" ht="36" customHeight="1" spans="1:5">
      <c r="A1283" s="368">
        <v>22404</v>
      </c>
      <c r="B1283" s="261" t="s">
        <v>1099</v>
      </c>
      <c r="C1283" s="290"/>
      <c r="D1283" s="290"/>
      <c r="E1283" s="262" t="str">
        <f t="shared" si="19"/>
        <v/>
      </c>
    </row>
    <row r="1284" ht="36" customHeight="1" spans="1:5">
      <c r="A1284" s="369">
        <v>2240401</v>
      </c>
      <c r="B1284" s="263" t="s">
        <v>136</v>
      </c>
      <c r="C1284" s="267"/>
      <c r="D1284" s="267"/>
      <c r="E1284" s="265" t="str">
        <f t="shared" si="19"/>
        <v/>
      </c>
    </row>
    <row r="1285" ht="36" customHeight="1" spans="1:5">
      <c r="A1285" s="369">
        <v>2240402</v>
      </c>
      <c r="B1285" s="263" t="s">
        <v>137</v>
      </c>
      <c r="C1285" s="267"/>
      <c r="D1285" s="267"/>
      <c r="E1285" s="265" t="str">
        <f t="shared" ref="E1285:E1329" si="20">IF(C1285&lt;&gt;0,D1285/C1285-1,"")</f>
        <v/>
      </c>
    </row>
    <row r="1286" ht="36" customHeight="1" spans="1:5">
      <c r="A1286" s="369">
        <v>2240403</v>
      </c>
      <c r="B1286" s="263" t="s">
        <v>138</v>
      </c>
      <c r="C1286" s="267"/>
      <c r="D1286" s="267"/>
      <c r="E1286" s="265" t="str">
        <f t="shared" si="20"/>
        <v/>
      </c>
    </row>
    <row r="1287" ht="36" customHeight="1" spans="1:5">
      <c r="A1287" s="369">
        <v>2240404</v>
      </c>
      <c r="B1287" s="263" t="s">
        <v>1100</v>
      </c>
      <c r="C1287" s="267"/>
      <c r="D1287" s="267"/>
      <c r="E1287" s="265" t="str">
        <f t="shared" si="20"/>
        <v/>
      </c>
    </row>
    <row r="1288" ht="36" customHeight="1" spans="1:5">
      <c r="A1288" s="369">
        <v>2240405</v>
      </c>
      <c r="B1288" s="263" t="s">
        <v>1101</v>
      </c>
      <c r="C1288" s="267"/>
      <c r="D1288" s="267"/>
      <c r="E1288" s="265" t="str">
        <f t="shared" si="20"/>
        <v/>
      </c>
    </row>
    <row r="1289" ht="36" customHeight="1" spans="1:5">
      <c r="A1289" s="369">
        <v>2240450</v>
      </c>
      <c r="B1289" s="263" t="s">
        <v>145</v>
      </c>
      <c r="C1289" s="267"/>
      <c r="D1289" s="267"/>
      <c r="E1289" s="265" t="str">
        <f t="shared" si="20"/>
        <v/>
      </c>
    </row>
    <row r="1290" ht="36" customHeight="1" spans="1:5">
      <c r="A1290" s="369">
        <v>2240499</v>
      </c>
      <c r="B1290" s="263" t="s">
        <v>1102</v>
      </c>
      <c r="C1290" s="267"/>
      <c r="D1290" s="267"/>
      <c r="E1290" s="265" t="str">
        <f t="shared" si="20"/>
        <v/>
      </c>
    </row>
    <row r="1291" ht="36" customHeight="1" spans="1:5">
      <c r="A1291" s="368">
        <v>22405</v>
      </c>
      <c r="B1291" s="261" t="s">
        <v>1103</v>
      </c>
      <c r="C1291" s="290">
        <v>116</v>
      </c>
      <c r="D1291" s="290">
        <v>114</v>
      </c>
      <c r="E1291" s="262">
        <f t="shared" si="20"/>
        <v>-0.017</v>
      </c>
    </row>
    <row r="1292" ht="36" customHeight="1" spans="1:5">
      <c r="A1292" s="369">
        <v>2240501</v>
      </c>
      <c r="B1292" s="263" t="s">
        <v>136</v>
      </c>
      <c r="C1292" s="267">
        <v>114</v>
      </c>
      <c r="D1292" s="267">
        <v>112</v>
      </c>
      <c r="E1292" s="265">
        <f t="shared" si="20"/>
        <v>-0.018</v>
      </c>
    </row>
    <row r="1293" ht="36" customHeight="1" spans="1:5">
      <c r="A1293" s="369">
        <v>2240502</v>
      </c>
      <c r="B1293" s="263" t="s">
        <v>137</v>
      </c>
      <c r="C1293" s="267"/>
      <c r="D1293" s="267"/>
      <c r="E1293" s="265" t="str">
        <f t="shared" si="20"/>
        <v/>
      </c>
    </row>
    <row r="1294" ht="36" customHeight="1" spans="1:5">
      <c r="A1294" s="369">
        <v>2240503</v>
      </c>
      <c r="B1294" s="263" t="s">
        <v>138</v>
      </c>
      <c r="C1294" s="267"/>
      <c r="D1294" s="267"/>
      <c r="E1294" s="265" t="str">
        <f t="shared" si="20"/>
        <v/>
      </c>
    </row>
    <row r="1295" ht="36" customHeight="1" spans="1:5">
      <c r="A1295" s="369">
        <v>2240504</v>
      </c>
      <c r="B1295" s="263" t="s">
        <v>1104</v>
      </c>
      <c r="C1295" s="267"/>
      <c r="D1295" s="267"/>
      <c r="E1295" s="265" t="str">
        <f t="shared" si="20"/>
        <v/>
      </c>
    </row>
    <row r="1296" ht="36" customHeight="1" spans="1:5">
      <c r="A1296" s="369">
        <v>2240505</v>
      </c>
      <c r="B1296" s="263" t="s">
        <v>1105</v>
      </c>
      <c r="C1296" s="267">
        <v>2</v>
      </c>
      <c r="D1296" s="267">
        <v>2</v>
      </c>
      <c r="E1296" s="265">
        <f t="shared" si="20"/>
        <v>0</v>
      </c>
    </row>
    <row r="1297" ht="36" customHeight="1" spans="1:5">
      <c r="A1297" s="369">
        <v>2240506</v>
      </c>
      <c r="B1297" s="263" t="s">
        <v>1106</v>
      </c>
      <c r="C1297" s="267"/>
      <c r="D1297" s="267"/>
      <c r="E1297" s="265" t="str">
        <f t="shared" si="20"/>
        <v/>
      </c>
    </row>
    <row r="1298" ht="36" customHeight="1" spans="1:5">
      <c r="A1298" s="369">
        <v>2240507</v>
      </c>
      <c r="B1298" s="263" t="s">
        <v>1107</v>
      </c>
      <c r="C1298" s="267"/>
      <c r="D1298" s="267"/>
      <c r="E1298" s="265" t="str">
        <f t="shared" si="20"/>
        <v/>
      </c>
    </row>
    <row r="1299" ht="36" customHeight="1" spans="1:5">
      <c r="A1299" s="369">
        <v>2240508</v>
      </c>
      <c r="B1299" s="263" t="s">
        <v>1108</v>
      </c>
      <c r="C1299" s="267"/>
      <c r="D1299" s="267"/>
      <c r="E1299" s="265" t="str">
        <f t="shared" si="20"/>
        <v/>
      </c>
    </row>
    <row r="1300" ht="36" customHeight="1" spans="1:5">
      <c r="A1300" s="369">
        <v>2240509</v>
      </c>
      <c r="B1300" s="263" t="s">
        <v>1109</v>
      </c>
      <c r="C1300" s="267"/>
      <c r="D1300" s="267"/>
      <c r="E1300" s="265" t="str">
        <f t="shared" si="20"/>
        <v/>
      </c>
    </row>
    <row r="1301" ht="36" customHeight="1" spans="1:5">
      <c r="A1301" s="369">
        <v>2240510</v>
      </c>
      <c r="B1301" s="263" t="s">
        <v>1110</v>
      </c>
      <c r="C1301" s="267"/>
      <c r="D1301" s="267"/>
      <c r="E1301" s="265" t="str">
        <f t="shared" si="20"/>
        <v/>
      </c>
    </row>
    <row r="1302" ht="36" customHeight="1" spans="1:5">
      <c r="A1302" s="369">
        <v>2240550</v>
      </c>
      <c r="B1302" s="263" t="s">
        <v>1111</v>
      </c>
      <c r="C1302" s="267"/>
      <c r="D1302" s="267"/>
      <c r="E1302" s="265" t="str">
        <f t="shared" si="20"/>
        <v/>
      </c>
    </row>
    <row r="1303" ht="36" customHeight="1" spans="1:5">
      <c r="A1303" s="369">
        <v>2240599</v>
      </c>
      <c r="B1303" s="263" t="s">
        <v>1112</v>
      </c>
      <c r="C1303" s="267"/>
      <c r="D1303" s="267"/>
      <c r="E1303" s="265" t="str">
        <f t="shared" si="20"/>
        <v/>
      </c>
    </row>
    <row r="1304" ht="36" customHeight="1" spans="1:5">
      <c r="A1304" s="368">
        <v>22406</v>
      </c>
      <c r="B1304" s="261" t="s">
        <v>1113</v>
      </c>
      <c r="C1304" s="290">
        <v>40</v>
      </c>
      <c r="D1304" s="290">
        <v>11</v>
      </c>
      <c r="E1304" s="262">
        <f t="shared" si="20"/>
        <v>-0.725</v>
      </c>
    </row>
    <row r="1305" ht="36" customHeight="1" spans="1:5">
      <c r="A1305" s="369">
        <v>2240601</v>
      </c>
      <c r="B1305" s="263" t="s">
        <v>1114</v>
      </c>
      <c r="C1305" s="267">
        <v>25</v>
      </c>
      <c r="D1305" s="267">
        <v>11</v>
      </c>
      <c r="E1305" s="265">
        <f t="shared" si="20"/>
        <v>-0.56</v>
      </c>
    </row>
    <row r="1306" ht="36" customHeight="1" spans="1:5">
      <c r="A1306" s="369">
        <v>2240602</v>
      </c>
      <c r="B1306" s="263" t="s">
        <v>1115</v>
      </c>
      <c r="C1306" s="267"/>
      <c r="D1306" s="267"/>
      <c r="E1306" s="265" t="str">
        <f t="shared" si="20"/>
        <v/>
      </c>
    </row>
    <row r="1307" ht="36" customHeight="1" spans="1:5">
      <c r="A1307" s="369">
        <v>2240699</v>
      </c>
      <c r="B1307" s="263" t="s">
        <v>1116</v>
      </c>
      <c r="C1307" s="267">
        <v>15</v>
      </c>
      <c r="D1307" s="267">
        <v>0</v>
      </c>
      <c r="E1307" s="265">
        <f t="shared" si="20"/>
        <v>-1</v>
      </c>
    </row>
    <row r="1308" ht="36" customHeight="1" spans="1:5">
      <c r="A1308" s="368">
        <v>22407</v>
      </c>
      <c r="B1308" s="261" t="s">
        <v>1117</v>
      </c>
      <c r="C1308" s="290">
        <v>13</v>
      </c>
      <c r="D1308" s="290">
        <v>137</v>
      </c>
      <c r="E1308" s="262">
        <f t="shared" si="20"/>
        <v>9.538</v>
      </c>
    </row>
    <row r="1309" ht="36" customHeight="1" spans="1:5">
      <c r="A1309" s="369">
        <v>2240701</v>
      </c>
      <c r="B1309" s="263" t="s">
        <v>1118</v>
      </c>
      <c r="C1309" s="267"/>
      <c r="D1309" s="267"/>
      <c r="E1309" s="265" t="str">
        <f t="shared" si="20"/>
        <v/>
      </c>
    </row>
    <row r="1310" ht="36" customHeight="1" spans="1:5">
      <c r="A1310" s="369">
        <v>2240702</v>
      </c>
      <c r="B1310" s="263" t="s">
        <v>1119</v>
      </c>
      <c r="C1310" s="267"/>
      <c r="D1310" s="267"/>
      <c r="E1310" s="265" t="str">
        <f t="shared" si="20"/>
        <v/>
      </c>
    </row>
    <row r="1311" ht="36" customHeight="1" spans="1:5">
      <c r="A1311" s="369">
        <v>2240703</v>
      </c>
      <c r="B1311" s="263" t="s">
        <v>1120</v>
      </c>
      <c r="C1311" s="267">
        <v>13</v>
      </c>
      <c r="D1311" s="267">
        <v>137</v>
      </c>
      <c r="E1311" s="265">
        <f t="shared" si="20"/>
        <v>9.538</v>
      </c>
    </row>
    <row r="1312" ht="36" customHeight="1" spans="1:5">
      <c r="A1312" s="369">
        <v>2240704</v>
      </c>
      <c r="B1312" s="263" t="s">
        <v>1121</v>
      </c>
      <c r="C1312" s="267"/>
      <c r="D1312" s="267"/>
      <c r="E1312" s="265" t="str">
        <f t="shared" si="20"/>
        <v/>
      </c>
    </row>
    <row r="1313" ht="36" customHeight="1" spans="1:5">
      <c r="A1313" s="369">
        <v>2240799</v>
      </c>
      <c r="B1313" s="263" t="s">
        <v>1122</v>
      </c>
      <c r="C1313" s="267"/>
      <c r="D1313" s="267"/>
      <c r="E1313" s="265" t="str">
        <f t="shared" si="20"/>
        <v/>
      </c>
    </row>
    <row r="1314" ht="36" customHeight="1" spans="1:5">
      <c r="A1314" s="368">
        <v>22499</v>
      </c>
      <c r="B1314" s="261" t="s">
        <v>1123</v>
      </c>
      <c r="C1314" s="290"/>
      <c r="D1314" s="290"/>
      <c r="E1314" s="262" t="str">
        <f t="shared" si="20"/>
        <v/>
      </c>
    </row>
    <row r="1315" ht="36" customHeight="1" spans="1:5">
      <c r="A1315" s="374">
        <v>2249999</v>
      </c>
      <c r="B1315" s="263" t="s">
        <v>1124</v>
      </c>
      <c r="C1315" s="267"/>
      <c r="D1315" s="267"/>
      <c r="E1315" s="265" t="str">
        <f t="shared" si="20"/>
        <v/>
      </c>
    </row>
    <row r="1316" ht="36" customHeight="1" spans="1:5">
      <c r="A1316" s="368">
        <v>227</v>
      </c>
      <c r="B1316" s="261" t="s">
        <v>112</v>
      </c>
      <c r="C1316" s="290">
        <v>3000</v>
      </c>
      <c r="D1316" s="290">
        <v>2500</v>
      </c>
      <c r="E1316" s="262">
        <f t="shared" si="20"/>
        <v>-0.167</v>
      </c>
    </row>
    <row r="1317" ht="36" customHeight="1" spans="1:5">
      <c r="A1317" s="368">
        <v>232</v>
      </c>
      <c r="B1317" s="261" t="s">
        <v>114</v>
      </c>
      <c r="C1317" s="290">
        <v>8871</v>
      </c>
      <c r="D1317" s="290">
        <v>9406</v>
      </c>
      <c r="E1317" s="262">
        <f t="shared" si="20"/>
        <v>0.06</v>
      </c>
    </row>
    <row r="1318" ht="36" customHeight="1" spans="1:5">
      <c r="A1318" s="368">
        <v>23203</v>
      </c>
      <c r="B1318" s="261" t="s">
        <v>1125</v>
      </c>
      <c r="C1318" s="290">
        <v>8871</v>
      </c>
      <c r="D1318" s="290">
        <v>9406</v>
      </c>
      <c r="E1318" s="262">
        <f t="shared" si="20"/>
        <v>0.06</v>
      </c>
    </row>
    <row r="1319" ht="36" customHeight="1" spans="1:5">
      <c r="A1319" s="369">
        <v>2320301</v>
      </c>
      <c r="B1319" s="263" t="s">
        <v>1126</v>
      </c>
      <c r="C1319" s="267">
        <v>8871</v>
      </c>
      <c r="D1319" s="267">
        <v>9406</v>
      </c>
      <c r="E1319" s="265">
        <f t="shared" si="20"/>
        <v>0.06</v>
      </c>
    </row>
    <row r="1320" ht="36" customHeight="1" spans="1:5">
      <c r="A1320" s="369">
        <v>2320302</v>
      </c>
      <c r="B1320" s="263" t="s">
        <v>1127</v>
      </c>
      <c r="C1320" s="267"/>
      <c r="D1320" s="267"/>
      <c r="E1320" s="265" t="str">
        <f t="shared" si="20"/>
        <v/>
      </c>
    </row>
    <row r="1321" ht="36" customHeight="1" spans="1:5">
      <c r="A1321" s="369">
        <v>2320303</v>
      </c>
      <c r="B1321" s="263" t="s">
        <v>1128</v>
      </c>
      <c r="C1321" s="267"/>
      <c r="D1321" s="267"/>
      <c r="E1321" s="265" t="str">
        <f t="shared" si="20"/>
        <v/>
      </c>
    </row>
    <row r="1322" ht="36" customHeight="1" spans="1:5">
      <c r="A1322" s="372">
        <v>2320399</v>
      </c>
      <c r="B1322" s="263" t="s">
        <v>1129</v>
      </c>
      <c r="C1322" s="267"/>
      <c r="D1322" s="267"/>
      <c r="E1322" s="265" t="str">
        <f t="shared" si="20"/>
        <v/>
      </c>
    </row>
    <row r="1323" ht="36" customHeight="1" spans="1:5">
      <c r="A1323" s="368">
        <v>233</v>
      </c>
      <c r="B1323" s="261" t="s">
        <v>116</v>
      </c>
      <c r="C1323" s="290">
        <v>16</v>
      </c>
      <c r="D1323" s="290">
        <v>20</v>
      </c>
      <c r="E1323" s="262">
        <f t="shared" si="20"/>
        <v>0.25</v>
      </c>
    </row>
    <row r="1324" ht="36" customHeight="1" spans="1:5">
      <c r="A1324" s="368">
        <v>23303</v>
      </c>
      <c r="B1324" s="261" t="s">
        <v>1130</v>
      </c>
      <c r="C1324" s="290">
        <v>16</v>
      </c>
      <c r="D1324" s="290">
        <v>20</v>
      </c>
      <c r="E1324" s="262">
        <f t="shared" si="20"/>
        <v>0.25</v>
      </c>
    </row>
    <row r="1325" ht="36" customHeight="1" spans="1:5">
      <c r="A1325" s="368">
        <v>229</v>
      </c>
      <c r="B1325" s="261" t="s">
        <v>118</v>
      </c>
      <c r="C1325" s="290">
        <v>4650</v>
      </c>
      <c r="D1325" s="290">
        <v>3690</v>
      </c>
      <c r="E1325" s="262">
        <f t="shared" si="20"/>
        <v>-0.206</v>
      </c>
    </row>
    <row r="1326" ht="36" customHeight="1" spans="1:5">
      <c r="A1326" s="368">
        <v>22902</v>
      </c>
      <c r="B1326" s="261" t="s">
        <v>1131</v>
      </c>
      <c r="C1326" s="290"/>
      <c r="D1326" s="290"/>
      <c r="E1326" s="262" t="str">
        <f t="shared" si="20"/>
        <v/>
      </c>
    </row>
    <row r="1327" ht="36" customHeight="1" spans="1:5">
      <c r="A1327" s="368">
        <v>22999</v>
      </c>
      <c r="B1327" s="261" t="s">
        <v>979</v>
      </c>
      <c r="C1327" s="290">
        <v>4650</v>
      </c>
      <c r="D1327" s="290">
        <v>3690</v>
      </c>
      <c r="E1327" s="262">
        <f t="shared" si="20"/>
        <v>-0.206</v>
      </c>
    </row>
    <row r="1328" ht="36" customHeight="1" spans="1:5">
      <c r="A1328" s="45"/>
      <c r="B1328" s="384"/>
      <c r="C1328" s="385"/>
      <c r="D1328" s="385"/>
      <c r="E1328" s="262" t="str">
        <f t="shared" si="20"/>
        <v/>
      </c>
    </row>
    <row r="1329" ht="36" customHeight="1" spans="1:5">
      <c r="A1329" s="386"/>
      <c r="B1329" s="343" t="s">
        <v>1132</v>
      </c>
      <c r="C1329" s="205">
        <f>+C4+C249+C252+C271+C363+C417+C473+C532+C659+C731+C810+C833+C944+C1008+C1078+C1098+C1125+C1135+C1180+C1200+C1258+C1316+C1317+C1323+C1325</f>
        <v>219256</v>
      </c>
      <c r="D1329" s="205">
        <f>+D4+D249+D252+D271+D363+D417+D473+D532+D659+D731+D810+D833+D944+D1008+D1078+D1098+D1125+D1135+D1180+D1200+D1258+D1316+D1317+D1323+D1325</f>
        <v>205394</v>
      </c>
      <c r="E1329" s="262">
        <f t="shared" si="20"/>
        <v>-0.063</v>
      </c>
    </row>
    <row r="1330" spans="3:3">
      <c r="C1330" s="318"/>
    </row>
    <row r="1331" spans="3:3">
      <c r="C1331" s="387"/>
    </row>
    <row r="1332" spans="3:3">
      <c r="C1332" s="318"/>
    </row>
    <row r="1333" spans="3:3">
      <c r="C1333" s="387"/>
    </row>
    <row r="1334" spans="3:3">
      <c r="C1334" s="318"/>
    </row>
    <row r="1335" spans="3:3">
      <c r="C1335" s="318"/>
    </row>
    <row r="1336" spans="3:3">
      <c r="C1336" s="387"/>
    </row>
    <row r="1337" spans="3:3">
      <c r="C1337" s="318"/>
    </row>
    <row r="1338" spans="3:3">
      <c r="C1338" s="318"/>
    </row>
    <row r="1339" spans="3:3">
      <c r="C1339" s="318"/>
    </row>
    <row r="1340" spans="3:3">
      <c r="C1340" s="318"/>
    </row>
    <row r="1341" spans="3:3">
      <c r="C1341" s="387"/>
    </row>
    <row r="1342" spans="3:3">
      <c r="C1342" s="318"/>
    </row>
  </sheetData>
  <mergeCells count="1">
    <mergeCell ref="B1:E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2"/>
  <sheetViews>
    <sheetView showZeros="0" view="pageBreakPreview" zoomScaleNormal="100" workbookViewId="0">
      <selection activeCell="E7" sqref="E7"/>
    </sheetView>
  </sheetViews>
  <sheetFormatPr defaultColWidth="9" defaultRowHeight="13.5" outlineLevelCol="1"/>
  <cols>
    <col min="1" max="1" width="79" customWidth="1"/>
    <col min="2" max="2" width="36.5" customWidth="1"/>
  </cols>
  <sheetData>
    <row r="1" ht="45" customHeight="1" spans="1:2">
      <c r="A1" s="349" t="s">
        <v>1133</v>
      </c>
      <c r="B1" s="349"/>
    </row>
    <row r="2" ht="20.1" customHeight="1" spans="1:2">
      <c r="A2" s="350"/>
      <c r="B2" s="351" t="s">
        <v>1</v>
      </c>
    </row>
    <row r="3" ht="45" customHeight="1" spans="1:2">
      <c r="A3" s="352" t="s">
        <v>1134</v>
      </c>
      <c r="B3" s="121" t="s">
        <v>5</v>
      </c>
    </row>
    <row r="4" ht="30" customHeight="1" spans="1:2">
      <c r="A4" s="353" t="s">
        <v>1135</v>
      </c>
      <c r="B4" s="354">
        <v>34799</v>
      </c>
    </row>
    <row r="5" ht="30" customHeight="1" spans="1:2">
      <c r="A5" s="355" t="s">
        <v>1136</v>
      </c>
      <c r="B5" s="356">
        <v>16746</v>
      </c>
    </row>
    <row r="6" ht="30" customHeight="1" spans="1:2">
      <c r="A6" s="355" t="s">
        <v>1137</v>
      </c>
      <c r="B6" s="356">
        <v>8101</v>
      </c>
    </row>
    <row r="7" ht="30" customHeight="1" spans="1:2">
      <c r="A7" s="355" t="s">
        <v>1138</v>
      </c>
      <c r="B7" s="356">
        <v>2532</v>
      </c>
    </row>
    <row r="8" ht="30" customHeight="1" spans="1:2">
      <c r="A8" s="355" t="s">
        <v>1139</v>
      </c>
      <c r="B8" s="356">
        <v>7419</v>
      </c>
    </row>
    <row r="9" ht="30" customHeight="1" spans="1:2">
      <c r="A9" s="357" t="s">
        <v>1140</v>
      </c>
      <c r="B9" s="354">
        <v>3661</v>
      </c>
    </row>
    <row r="10" ht="30" customHeight="1" spans="1:2">
      <c r="A10" s="355" t="s">
        <v>1141</v>
      </c>
      <c r="B10" s="356">
        <v>2992</v>
      </c>
    </row>
    <row r="11" ht="30" customHeight="1" spans="1:2">
      <c r="A11" s="355" t="s">
        <v>1142</v>
      </c>
      <c r="B11" s="356">
        <v>8</v>
      </c>
    </row>
    <row r="12" ht="30" customHeight="1" spans="1:2">
      <c r="A12" s="355" t="s">
        <v>1143</v>
      </c>
      <c r="B12" s="356">
        <v>82</v>
      </c>
    </row>
    <row r="13" ht="30" customHeight="1" spans="1:2">
      <c r="A13" s="355" t="s">
        <v>1144</v>
      </c>
      <c r="B13" s="356"/>
    </row>
    <row r="14" ht="30" customHeight="1" spans="1:2">
      <c r="A14" s="355" t="s">
        <v>1145</v>
      </c>
      <c r="B14" s="356">
        <v>48</v>
      </c>
    </row>
    <row r="15" ht="30" customHeight="1" spans="1:2">
      <c r="A15" s="355" t="s">
        <v>1146</v>
      </c>
      <c r="B15" s="356">
        <v>192</v>
      </c>
    </row>
    <row r="16" ht="30" customHeight="1" spans="1:2">
      <c r="A16" s="355" t="s">
        <v>1147</v>
      </c>
      <c r="B16" s="356"/>
    </row>
    <row r="17" ht="30" customHeight="1" spans="1:2">
      <c r="A17" s="355" t="s">
        <v>1148</v>
      </c>
      <c r="B17" s="356">
        <v>242</v>
      </c>
    </row>
    <row r="18" ht="30" customHeight="1" spans="1:2">
      <c r="A18" s="355" t="s">
        <v>1149</v>
      </c>
      <c r="B18" s="356">
        <v>25</v>
      </c>
    </row>
    <row r="19" ht="30" customHeight="1" spans="1:2">
      <c r="A19" s="355" t="s">
        <v>1150</v>
      </c>
      <c r="B19" s="356">
        <v>71</v>
      </c>
    </row>
    <row r="20" ht="30" customHeight="1" spans="1:2">
      <c r="A20" s="357" t="s">
        <v>1151</v>
      </c>
      <c r="B20" s="354">
        <v>0</v>
      </c>
    </row>
    <row r="21" ht="30" customHeight="1" spans="1:2">
      <c r="A21" s="355" t="s">
        <v>1152</v>
      </c>
      <c r="B21" s="356"/>
    </row>
    <row r="22" ht="30" customHeight="1" spans="1:2">
      <c r="A22" s="355" t="s">
        <v>1153</v>
      </c>
      <c r="B22" s="356"/>
    </row>
    <row r="23" ht="30" customHeight="1" spans="1:2">
      <c r="A23" s="357" t="s">
        <v>1154</v>
      </c>
      <c r="B23" s="354">
        <v>56237</v>
      </c>
    </row>
    <row r="24" ht="30" customHeight="1" spans="1:2">
      <c r="A24" s="355" t="s">
        <v>1155</v>
      </c>
      <c r="B24" s="356">
        <v>54139</v>
      </c>
    </row>
    <row r="25" ht="30" customHeight="1" spans="1:2">
      <c r="A25" s="355" t="s">
        <v>1156</v>
      </c>
      <c r="B25" s="356">
        <v>2098</v>
      </c>
    </row>
    <row r="26" ht="30" customHeight="1" spans="1:2">
      <c r="A26" s="357" t="s">
        <v>1157</v>
      </c>
      <c r="B26" s="354">
        <v>30</v>
      </c>
    </row>
    <row r="27" ht="30" customHeight="1" spans="1:2">
      <c r="A27" s="355" t="s">
        <v>1158</v>
      </c>
      <c r="B27" s="356">
        <v>30</v>
      </c>
    </row>
    <row r="28" ht="30" customHeight="1" spans="1:2">
      <c r="A28" s="357" t="s">
        <v>1159</v>
      </c>
      <c r="B28" s="354">
        <v>6298</v>
      </c>
    </row>
    <row r="29" ht="30" customHeight="1" spans="1:2">
      <c r="A29" s="355" t="s">
        <v>1160</v>
      </c>
      <c r="B29" s="356">
        <v>2668</v>
      </c>
    </row>
    <row r="30" ht="30" customHeight="1" spans="1:2">
      <c r="A30" s="355" t="s">
        <v>1161</v>
      </c>
      <c r="B30" s="356">
        <v>3480</v>
      </c>
    </row>
    <row r="31" ht="30" customHeight="1" spans="1:2">
      <c r="A31" s="358" t="s">
        <v>1162</v>
      </c>
      <c r="B31" s="359">
        <v>150</v>
      </c>
    </row>
    <row r="32" ht="30" customHeight="1" spans="1:2">
      <c r="A32" s="360" t="s">
        <v>1163</v>
      </c>
      <c r="B32" s="354">
        <v>101025</v>
      </c>
    </row>
  </sheetData>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D60"/>
  <sheetViews>
    <sheetView showGridLines="0" view="pageBreakPreview" zoomScaleNormal="100" workbookViewId="0">
      <selection activeCell="E7" sqref="E7"/>
    </sheetView>
  </sheetViews>
  <sheetFormatPr defaultColWidth="9" defaultRowHeight="13.5" outlineLevelCol="3"/>
  <cols>
    <col min="1" max="1" width="69.6333333333333" style="230" customWidth="1"/>
    <col min="2" max="2" width="25.9416666666667" style="230" customWidth="1"/>
    <col min="3" max="3" width="23.925" style="230" customWidth="1"/>
    <col min="4" max="4" width="16.6333333333333" style="230" customWidth="1"/>
    <col min="5" max="16384" width="9" style="230"/>
  </cols>
  <sheetData>
    <row r="1" s="232" customFormat="1" ht="45" customHeight="1" spans="1:4">
      <c r="A1" s="340" t="s">
        <v>1164</v>
      </c>
      <c r="B1" s="340"/>
      <c r="C1" s="340"/>
      <c r="D1" s="340"/>
    </row>
    <row r="2" ht="20.1" customHeight="1" spans="1:4">
      <c r="A2" s="233"/>
      <c r="B2" s="341"/>
      <c r="C2" s="342"/>
      <c r="D2" s="341" t="s">
        <v>1</v>
      </c>
    </row>
    <row r="3" ht="45" customHeight="1" spans="1:4">
      <c r="A3" s="159" t="s">
        <v>1165</v>
      </c>
      <c r="B3" s="159" t="s">
        <v>4</v>
      </c>
      <c r="C3" s="78" t="s">
        <v>5</v>
      </c>
      <c r="D3" s="343" t="s">
        <v>6</v>
      </c>
    </row>
    <row r="4" ht="36" customHeight="1" spans="1:4">
      <c r="A4" s="261" t="s">
        <v>1166</v>
      </c>
      <c r="B4" s="344">
        <f>+B5+B55</f>
        <v>169916</v>
      </c>
      <c r="C4" s="344">
        <f>+C5+C55</f>
        <v>145686</v>
      </c>
      <c r="D4" s="345">
        <f>IF(B4&lt;&gt;0,C4/B4-1,"")</f>
        <v>-0.143</v>
      </c>
    </row>
    <row r="5" ht="36" customHeight="1" spans="1:4">
      <c r="A5" s="261" t="s">
        <v>1167</v>
      </c>
      <c r="B5" s="344">
        <f>+B6+B34</f>
        <v>164702</v>
      </c>
      <c r="C5" s="344">
        <f>+C6+C34</f>
        <v>140472</v>
      </c>
      <c r="D5" s="345">
        <f t="shared" ref="D5:D36" si="0">IF(B5&lt;&gt;0,C5/B5-1,"")</f>
        <v>-0.147</v>
      </c>
    </row>
    <row r="6" ht="36" customHeight="1" spans="1:4">
      <c r="A6" s="263" t="s">
        <v>1168</v>
      </c>
      <c r="B6" s="346">
        <f>SUM(B7:B33)</f>
        <v>86852</v>
      </c>
      <c r="C6" s="346">
        <f>SUM(C7:C33)</f>
        <v>79047</v>
      </c>
      <c r="D6" s="347">
        <f t="shared" si="0"/>
        <v>-0.09</v>
      </c>
    </row>
    <row r="7" ht="36" customHeight="1" spans="1:4">
      <c r="A7" s="263" t="s">
        <v>1169</v>
      </c>
      <c r="B7" s="346">
        <v>15443</v>
      </c>
      <c r="C7" s="346">
        <v>16987</v>
      </c>
      <c r="D7" s="347">
        <f t="shared" si="0"/>
        <v>0.1</v>
      </c>
    </row>
    <row r="8" ht="36" customHeight="1" spans="1:4">
      <c r="A8" s="263" t="s">
        <v>1170</v>
      </c>
      <c r="B8" s="346">
        <v>5226</v>
      </c>
      <c r="C8" s="346">
        <v>5749</v>
      </c>
      <c r="D8" s="347">
        <f t="shared" si="0"/>
        <v>0.1</v>
      </c>
    </row>
    <row r="9" ht="36" customHeight="1" spans="1:4">
      <c r="A9" s="263" t="s">
        <v>1171</v>
      </c>
      <c r="B9" s="346">
        <v>12248</v>
      </c>
      <c r="C9" s="346">
        <v>13473</v>
      </c>
      <c r="D9" s="347">
        <f t="shared" si="0"/>
        <v>0.1</v>
      </c>
    </row>
    <row r="10" ht="36" customHeight="1" spans="1:4">
      <c r="A10" s="263" t="s">
        <v>1172</v>
      </c>
      <c r="B10" s="346">
        <v>841</v>
      </c>
      <c r="C10" s="346">
        <v>841</v>
      </c>
      <c r="D10" s="347">
        <v>0</v>
      </c>
    </row>
    <row r="11" ht="36" customHeight="1" spans="1:4">
      <c r="A11" s="263" t="s">
        <v>1173</v>
      </c>
      <c r="B11" s="346"/>
      <c r="C11" s="346"/>
      <c r="D11" s="347" t="str">
        <f t="shared" si="0"/>
        <v/>
      </c>
    </row>
    <row r="12" ht="36" customHeight="1" spans="1:4">
      <c r="A12" s="263" t="s">
        <v>1174</v>
      </c>
      <c r="B12" s="346"/>
      <c r="C12" s="346"/>
      <c r="D12" s="347" t="str">
        <f t="shared" si="0"/>
        <v/>
      </c>
    </row>
    <row r="13" ht="36" customHeight="1" spans="1:4">
      <c r="A13" s="263" t="s">
        <v>1175</v>
      </c>
      <c r="B13" s="346">
        <v>4836</v>
      </c>
      <c r="C13" s="346">
        <v>7000</v>
      </c>
      <c r="D13" s="347">
        <f t="shared" si="0"/>
        <v>0.447</v>
      </c>
    </row>
    <row r="14" ht="36" customHeight="1" spans="1:4">
      <c r="A14" s="263" t="s">
        <v>1176</v>
      </c>
      <c r="B14" s="346">
        <v>7032</v>
      </c>
      <c r="C14" s="346">
        <v>7063</v>
      </c>
      <c r="D14" s="347">
        <f t="shared" si="0"/>
        <v>0.004</v>
      </c>
    </row>
    <row r="15" ht="36" customHeight="1" spans="1:4">
      <c r="A15" s="263" t="s">
        <v>1177</v>
      </c>
      <c r="B15" s="346">
        <v>2367</v>
      </c>
      <c r="C15" s="346">
        <v>2367</v>
      </c>
      <c r="D15" s="347">
        <f t="shared" si="0"/>
        <v>0</v>
      </c>
    </row>
    <row r="16" ht="36" customHeight="1" spans="1:4">
      <c r="A16" s="263" t="s">
        <v>1178</v>
      </c>
      <c r="B16" s="346"/>
      <c r="C16" s="346"/>
      <c r="D16" s="347" t="str">
        <f t="shared" si="0"/>
        <v/>
      </c>
    </row>
    <row r="17" ht="36" customHeight="1" spans="1:4">
      <c r="A17" s="263" t="s">
        <v>1179</v>
      </c>
      <c r="B17" s="346">
        <v>4128</v>
      </c>
      <c r="C17" s="346">
        <v>0</v>
      </c>
      <c r="D17" s="347">
        <f t="shared" si="0"/>
        <v>-1</v>
      </c>
    </row>
    <row r="18" ht="36" customHeight="1" spans="1:4">
      <c r="A18" s="263" t="s">
        <v>1180</v>
      </c>
      <c r="B18" s="346"/>
      <c r="C18" s="346"/>
      <c r="D18" s="347" t="str">
        <f t="shared" si="0"/>
        <v/>
      </c>
    </row>
    <row r="19" ht="36" customHeight="1" spans="1:4">
      <c r="A19" s="263" t="s">
        <v>1181</v>
      </c>
      <c r="B19" s="346"/>
      <c r="C19" s="346"/>
      <c r="D19" s="347" t="str">
        <f t="shared" si="0"/>
        <v/>
      </c>
    </row>
    <row r="20" ht="36" customHeight="1" spans="1:4">
      <c r="A20" s="263" t="s">
        <v>1182</v>
      </c>
      <c r="B20" s="346">
        <v>1011</v>
      </c>
      <c r="C20" s="346">
        <v>1011</v>
      </c>
      <c r="D20" s="347">
        <f t="shared" si="0"/>
        <v>0</v>
      </c>
    </row>
    <row r="21" ht="36" customHeight="1" spans="1:4">
      <c r="A21" s="263" t="s">
        <v>1183</v>
      </c>
      <c r="B21" s="346">
        <v>7541</v>
      </c>
      <c r="C21" s="346">
        <v>4458</v>
      </c>
      <c r="D21" s="347">
        <f t="shared" si="0"/>
        <v>-0.409</v>
      </c>
    </row>
    <row r="22" ht="36" customHeight="1" spans="1:4">
      <c r="A22" s="348" t="s">
        <v>1184</v>
      </c>
      <c r="B22" s="346">
        <v>500</v>
      </c>
      <c r="C22" s="346">
        <v>600</v>
      </c>
      <c r="D22" s="347">
        <f t="shared" si="0"/>
        <v>0.2</v>
      </c>
    </row>
    <row r="23" ht="36" customHeight="1" spans="1:4">
      <c r="A23" s="263" t="s">
        <v>1185</v>
      </c>
      <c r="B23" s="346">
        <v>10321</v>
      </c>
      <c r="C23" s="346">
        <v>12478</v>
      </c>
      <c r="D23" s="347">
        <f t="shared" si="0"/>
        <v>0.209</v>
      </c>
    </row>
    <row r="24" ht="36" customHeight="1" spans="1:4">
      <c r="A24" s="263" t="s">
        <v>1186</v>
      </c>
      <c r="B24" s="346">
        <v>3518</v>
      </c>
      <c r="C24" s="346">
        <v>2136</v>
      </c>
      <c r="D24" s="347">
        <f t="shared" si="0"/>
        <v>-0.393</v>
      </c>
    </row>
    <row r="25" ht="36" customHeight="1" spans="1:4">
      <c r="A25" s="263" t="s">
        <v>1187</v>
      </c>
      <c r="B25" s="346">
        <v>607</v>
      </c>
      <c r="C25" s="346">
        <v>604</v>
      </c>
      <c r="D25" s="347">
        <f t="shared" si="0"/>
        <v>-0.005</v>
      </c>
    </row>
    <row r="26" ht="36" customHeight="1" spans="1:4">
      <c r="A26" s="263" t="s">
        <v>1188</v>
      </c>
      <c r="B26" s="346">
        <v>197</v>
      </c>
      <c r="C26" s="346">
        <v>47</v>
      </c>
      <c r="D26" s="347">
        <f t="shared" si="0"/>
        <v>-0.761</v>
      </c>
    </row>
    <row r="27" ht="36" customHeight="1" spans="1:4">
      <c r="A27" s="263" t="s">
        <v>1189</v>
      </c>
      <c r="B27" s="346">
        <v>572</v>
      </c>
      <c r="C27" s="346">
        <v>122</v>
      </c>
      <c r="D27" s="347">
        <f t="shared" si="0"/>
        <v>-0.787</v>
      </c>
    </row>
    <row r="28" ht="36" customHeight="1" spans="1:4">
      <c r="A28" s="263" t="s">
        <v>1190</v>
      </c>
      <c r="B28" s="346">
        <v>9497</v>
      </c>
      <c r="C28" s="346">
        <v>3274</v>
      </c>
      <c r="D28" s="347">
        <f t="shared" si="0"/>
        <v>-0.655</v>
      </c>
    </row>
    <row r="29" ht="36" customHeight="1" spans="1:4">
      <c r="A29" s="263" t="s">
        <v>1191</v>
      </c>
      <c r="B29" s="346">
        <v>623</v>
      </c>
      <c r="C29" s="346">
        <v>660</v>
      </c>
      <c r="D29" s="347">
        <f t="shared" si="0"/>
        <v>0.059</v>
      </c>
    </row>
    <row r="30" ht="36" customHeight="1" spans="1:4">
      <c r="A30" s="348" t="s">
        <v>1192</v>
      </c>
      <c r="B30" s="346">
        <v>43</v>
      </c>
      <c r="C30" s="346">
        <v>0</v>
      </c>
      <c r="D30" s="347">
        <f t="shared" si="0"/>
        <v>-1</v>
      </c>
    </row>
    <row r="31" ht="36" customHeight="1" spans="1:4">
      <c r="A31" s="263" t="s">
        <v>1193</v>
      </c>
      <c r="B31" s="346">
        <v>159</v>
      </c>
      <c r="C31" s="346">
        <v>35</v>
      </c>
      <c r="D31" s="347">
        <f t="shared" si="0"/>
        <v>-0.78</v>
      </c>
    </row>
    <row r="32" ht="36" customHeight="1" spans="1:4">
      <c r="A32" s="348" t="s">
        <v>1194</v>
      </c>
      <c r="B32" s="346">
        <v>5</v>
      </c>
      <c r="C32" s="346">
        <v>5</v>
      </c>
      <c r="D32" s="347">
        <f t="shared" si="0"/>
        <v>0</v>
      </c>
    </row>
    <row r="33" ht="36" customHeight="1" spans="1:4">
      <c r="A33" s="263" t="s">
        <v>1195</v>
      </c>
      <c r="B33" s="346">
        <v>137</v>
      </c>
      <c r="C33" s="346">
        <v>137</v>
      </c>
      <c r="D33" s="347">
        <f t="shared" si="0"/>
        <v>0</v>
      </c>
    </row>
    <row r="34" ht="36" customHeight="1" spans="1:4">
      <c r="A34" s="263" t="s">
        <v>1196</v>
      </c>
      <c r="B34" s="346">
        <f>SUM(B35:B54)</f>
        <v>77850</v>
      </c>
      <c r="C34" s="346">
        <f>SUM(C35:C54)</f>
        <v>61425</v>
      </c>
      <c r="D34" s="347">
        <f t="shared" si="0"/>
        <v>-0.211</v>
      </c>
    </row>
    <row r="35" ht="36" customHeight="1" spans="1:4">
      <c r="A35" s="263" t="s">
        <v>1197</v>
      </c>
      <c r="B35" s="346">
        <v>504</v>
      </c>
      <c r="C35" s="346">
        <v>327</v>
      </c>
      <c r="D35" s="347">
        <f t="shared" si="0"/>
        <v>-0.351</v>
      </c>
    </row>
    <row r="36" ht="36" customHeight="1" spans="1:4">
      <c r="A36" s="263" t="s">
        <v>1198</v>
      </c>
      <c r="B36" s="346">
        <v>96</v>
      </c>
      <c r="C36" s="346">
        <v>96</v>
      </c>
      <c r="D36" s="347">
        <f t="shared" si="0"/>
        <v>0</v>
      </c>
    </row>
    <row r="37" ht="36" customHeight="1" spans="1:4">
      <c r="A37" s="263" t="s">
        <v>1199</v>
      </c>
      <c r="B37" s="346">
        <v>818</v>
      </c>
      <c r="C37" s="346">
        <v>750</v>
      </c>
      <c r="D37" s="347">
        <f t="shared" ref="D37:D60" si="1">IF(B37&lt;&gt;0,C37/B37-1,"")</f>
        <v>-0.083</v>
      </c>
    </row>
    <row r="38" ht="36" customHeight="1" spans="1:4">
      <c r="A38" s="263" t="s">
        <v>1200</v>
      </c>
      <c r="B38" s="346">
        <v>131</v>
      </c>
      <c r="C38" s="346">
        <v>132</v>
      </c>
      <c r="D38" s="347">
        <f t="shared" si="1"/>
        <v>0.008</v>
      </c>
    </row>
    <row r="39" ht="36" customHeight="1" spans="1:4">
      <c r="A39" s="263" t="s">
        <v>1201</v>
      </c>
      <c r="B39" s="346">
        <v>219</v>
      </c>
      <c r="C39" s="346">
        <v>219</v>
      </c>
      <c r="D39" s="347">
        <f t="shared" si="1"/>
        <v>0</v>
      </c>
    </row>
    <row r="40" ht="36" customHeight="1" spans="1:4">
      <c r="A40" s="263" t="s">
        <v>1202</v>
      </c>
      <c r="B40" s="346">
        <v>228</v>
      </c>
      <c r="C40" s="346">
        <v>200</v>
      </c>
      <c r="D40" s="347">
        <f t="shared" si="1"/>
        <v>-0.123</v>
      </c>
    </row>
    <row r="41" ht="36" customHeight="1" spans="1:4">
      <c r="A41" s="263" t="s">
        <v>1203</v>
      </c>
      <c r="B41" s="346">
        <v>1153</v>
      </c>
      <c r="C41" s="346">
        <v>1149</v>
      </c>
      <c r="D41" s="347">
        <f t="shared" si="1"/>
        <v>-0.003</v>
      </c>
    </row>
    <row r="42" ht="36" customHeight="1" spans="1:4">
      <c r="A42" s="263" t="s">
        <v>1204</v>
      </c>
      <c r="B42" s="346">
        <v>538</v>
      </c>
      <c r="C42" s="346">
        <v>558</v>
      </c>
      <c r="D42" s="347">
        <f t="shared" si="1"/>
        <v>0.037</v>
      </c>
    </row>
    <row r="43" ht="36" customHeight="1" spans="1:4">
      <c r="A43" s="263" t="s">
        <v>1205</v>
      </c>
      <c r="B43" s="346">
        <v>61706</v>
      </c>
      <c r="C43" s="346">
        <v>47212</v>
      </c>
      <c r="D43" s="347">
        <f t="shared" si="1"/>
        <v>-0.235</v>
      </c>
    </row>
    <row r="44" ht="36" customHeight="1" spans="1:4">
      <c r="A44" s="263" t="s">
        <v>1206</v>
      </c>
      <c r="B44" s="346">
        <v>691</v>
      </c>
      <c r="C44" s="346">
        <v>600</v>
      </c>
      <c r="D44" s="347">
        <f t="shared" si="1"/>
        <v>-0.132</v>
      </c>
    </row>
    <row r="45" ht="36" customHeight="1" spans="1:4">
      <c r="A45" s="263" t="s">
        <v>1207</v>
      </c>
      <c r="B45" s="346">
        <v>4588</v>
      </c>
      <c r="C45" s="346">
        <v>4236</v>
      </c>
      <c r="D45" s="347">
        <f t="shared" si="1"/>
        <v>-0.077</v>
      </c>
    </row>
    <row r="46" ht="39" customHeight="1" spans="1:4">
      <c r="A46" s="263" t="s">
        <v>1208</v>
      </c>
      <c r="B46" s="346">
        <v>805</v>
      </c>
      <c r="C46" s="346">
        <v>448</v>
      </c>
      <c r="D46" s="347">
        <f t="shared" si="1"/>
        <v>-0.443</v>
      </c>
    </row>
    <row r="47" ht="39" customHeight="1" spans="1:4">
      <c r="A47" s="263" t="s">
        <v>1209</v>
      </c>
      <c r="B47" s="346"/>
      <c r="C47" s="346"/>
      <c r="D47" s="347" t="str">
        <f t="shared" si="1"/>
        <v/>
      </c>
    </row>
    <row r="48" ht="39" customHeight="1" spans="1:4">
      <c r="A48" s="263" t="s">
        <v>1210</v>
      </c>
      <c r="B48" s="346">
        <v>200</v>
      </c>
      <c r="C48" s="346">
        <v>200</v>
      </c>
      <c r="D48" s="347">
        <f t="shared" si="1"/>
        <v>0</v>
      </c>
    </row>
    <row r="49" ht="39" customHeight="1" spans="1:4">
      <c r="A49" s="263" t="s">
        <v>1211</v>
      </c>
      <c r="B49" s="346"/>
      <c r="C49" s="346"/>
      <c r="D49" s="347" t="str">
        <f t="shared" si="1"/>
        <v/>
      </c>
    </row>
    <row r="50" ht="39" customHeight="1" spans="1:4">
      <c r="A50" s="263" t="s">
        <v>1212</v>
      </c>
      <c r="B50" s="346">
        <v>31</v>
      </c>
      <c r="C50" s="346">
        <v>31</v>
      </c>
      <c r="D50" s="347">
        <f t="shared" si="1"/>
        <v>0</v>
      </c>
    </row>
    <row r="51" ht="39" customHeight="1" spans="1:4">
      <c r="A51" s="263" t="s">
        <v>1213</v>
      </c>
      <c r="B51" s="346">
        <v>5984</v>
      </c>
      <c r="C51" s="346">
        <v>5107</v>
      </c>
      <c r="D51" s="347">
        <f t="shared" si="1"/>
        <v>-0.147</v>
      </c>
    </row>
    <row r="52" ht="39" customHeight="1" spans="1:4">
      <c r="A52" s="263" t="s">
        <v>1214</v>
      </c>
      <c r="B52" s="346"/>
      <c r="C52" s="346"/>
      <c r="D52" s="347" t="str">
        <f t="shared" si="1"/>
        <v/>
      </c>
    </row>
    <row r="53" ht="39" customHeight="1" spans="1:4">
      <c r="A53" s="263" t="s">
        <v>1215</v>
      </c>
      <c r="B53" s="346">
        <v>158</v>
      </c>
      <c r="C53" s="346">
        <v>160</v>
      </c>
      <c r="D53" s="347">
        <f t="shared" si="1"/>
        <v>0.013</v>
      </c>
    </row>
    <row r="54" ht="39" customHeight="1" spans="1:4">
      <c r="A54" s="263" t="s">
        <v>1216</v>
      </c>
      <c r="B54" s="346"/>
      <c r="C54" s="346"/>
      <c r="D54" s="347" t="str">
        <f t="shared" si="1"/>
        <v/>
      </c>
    </row>
    <row r="55" ht="39" customHeight="1" spans="1:4">
      <c r="A55" s="261" t="s">
        <v>1217</v>
      </c>
      <c r="B55" s="344">
        <f>SUM(B56:B60)</f>
        <v>5214</v>
      </c>
      <c r="C55" s="344">
        <f>SUM(C56:C60)</f>
        <v>5214</v>
      </c>
      <c r="D55" s="347">
        <f t="shared" si="1"/>
        <v>0</v>
      </c>
    </row>
    <row r="56" ht="39" customHeight="1" spans="1:4">
      <c r="A56" s="263" t="s">
        <v>1218</v>
      </c>
      <c r="B56" s="346">
        <v>277</v>
      </c>
      <c r="C56" s="346">
        <v>277</v>
      </c>
      <c r="D56" s="347">
        <f t="shared" si="1"/>
        <v>0</v>
      </c>
    </row>
    <row r="57" ht="39" customHeight="1" spans="1:4">
      <c r="A57" s="263" t="s">
        <v>1219</v>
      </c>
      <c r="B57" s="346">
        <v>782</v>
      </c>
      <c r="C57" s="346">
        <v>782</v>
      </c>
      <c r="D57" s="347">
        <f t="shared" si="1"/>
        <v>0</v>
      </c>
    </row>
    <row r="58" ht="39" customHeight="1" spans="1:4">
      <c r="A58" s="263" t="s">
        <v>1220</v>
      </c>
      <c r="B58" s="346"/>
      <c r="C58" s="346"/>
      <c r="D58" s="347" t="str">
        <f t="shared" si="1"/>
        <v/>
      </c>
    </row>
    <row r="59" ht="39" customHeight="1" spans="1:4">
      <c r="A59" s="263" t="s">
        <v>1221</v>
      </c>
      <c r="B59" s="346">
        <v>4155</v>
      </c>
      <c r="C59" s="346">
        <v>4155</v>
      </c>
      <c r="D59" s="347">
        <f t="shared" si="1"/>
        <v>0</v>
      </c>
    </row>
    <row r="60" ht="39" customHeight="1" spans="1:4">
      <c r="A60" s="263" t="s">
        <v>1222</v>
      </c>
      <c r="B60" s="263"/>
      <c r="C60" s="346"/>
      <c r="D60" s="347" t="str">
        <f t="shared" si="1"/>
        <v/>
      </c>
    </row>
  </sheetData>
  <mergeCells count="1">
    <mergeCell ref="A1:D1"/>
  </mergeCells>
  <conditionalFormatting sqref="A22">
    <cfRule type="expression" dxfId="1" priority="9" stopIfTrue="1">
      <formula>"len($A:$A)=3"</formula>
    </cfRule>
    <cfRule type="expression" dxfId="1" priority="8" stopIfTrue="1">
      <formula>"len($A:$A)=3"</formula>
    </cfRule>
    <cfRule type="expression" dxfId="1" priority="7" stopIfTrue="1">
      <formula>"len($A:$A)=3"</formula>
    </cfRule>
  </conditionalFormatting>
  <conditionalFormatting sqref="A30">
    <cfRule type="expression" dxfId="1" priority="6" stopIfTrue="1">
      <formula>"len($A:$A)=3"</formula>
    </cfRule>
    <cfRule type="expression" dxfId="1" priority="5" stopIfTrue="1">
      <formula>"len($A:$A)=3"</formula>
    </cfRule>
    <cfRule type="expression" dxfId="1" priority="4" stopIfTrue="1">
      <formula>"len($A:$A)=3"</formula>
    </cfRule>
  </conditionalFormatting>
  <conditionalFormatting sqref="A32">
    <cfRule type="expression" dxfId="1" priority="3" stopIfTrue="1">
      <formula>"len($A:$A)=3"</formula>
    </cfRule>
    <cfRule type="expression" dxfId="1" priority="2" stopIfTrue="1">
      <formula>"len($A:$A)=3"</formula>
    </cfRule>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61"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F54"/>
  <sheetViews>
    <sheetView showGridLines="0" showZeros="0" view="pageBreakPreview" zoomScaleNormal="85" workbookViewId="0">
      <selection activeCell="E7" sqref="E7"/>
    </sheetView>
  </sheetViews>
  <sheetFormatPr defaultColWidth="9" defaultRowHeight="14.25" outlineLevelCol="5"/>
  <cols>
    <col min="1" max="1" width="43.6333333333333" style="144" customWidth="1"/>
    <col min="2" max="2" width="20.475" style="147" customWidth="1"/>
    <col min="3" max="3" width="20.475" style="144" customWidth="1"/>
    <col min="4" max="4" width="20.475" style="331" customWidth="1"/>
    <col min="5" max="5" width="20.475" style="144" customWidth="1"/>
    <col min="6" max="16377" width="9" style="144"/>
    <col min="16378" max="16379" width="35.6333333333333" style="144"/>
    <col min="16380" max="16384" width="9" style="144"/>
  </cols>
  <sheetData>
    <row r="1" ht="45" customHeight="1" spans="1:4">
      <c r="A1" s="150" t="s">
        <v>1223</v>
      </c>
      <c r="B1" s="150"/>
      <c r="C1" s="150"/>
      <c r="D1" s="150"/>
    </row>
    <row r="2" ht="20.1" customHeight="1" spans="1:5">
      <c r="A2" s="151"/>
      <c r="B2" s="151"/>
      <c r="C2" s="332"/>
      <c r="D2" s="333"/>
      <c r="E2" s="333" t="s">
        <v>1</v>
      </c>
    </row>
    <row r="3" s="145" customFormat="1" ht="45" customHeight="1" spans="1:5">
      <c r="A3" s="334" t="s">
        <v>1224</v>
      </c>
      <c r="B3" s="334" t="s">
        <v>1225</v>
      </c>
      <c r="C3" s="335" t="s">
        <v>1226</v>
      </c>
      <c r="D3" s="335" t="s">
        <v>1227</v>
      </c>
      <c r="E3" s="335" t="s">
        <v>1228</v>
      </c>
    </row>
    <row r="4" ht="36" customHeight="1" spans="1:5">
      <c r="A4" s="46" t="s">
        <v>1229</v>
      </c>
      <c r="B4" s="88">
        <f t="shared" ref="B4:B54" si="0">C4+D4+E4</f>
        <v>5483</v>
      </c>
      <c r="C4" s="88">
        <f>+C5+C28+C49</f>
        <v>0</v>
      </c>
      <c r="D4" s="88">
        <f>+D5+D28+D49</f>
        <v>5425</v>
      </c>
      <c r="E4" s="88">
        <f>+E5+E28+E49</f>
        <v>58</v>
      </c>
    </row>
    <row r="5" ht="36" customHeight="1" spans="1:6">
      <c r="A5" s="336" t="s">
        <v>1230</v>
      </c>
      <c r="B5" s="89">
        <f t="shared" si="0"/>
        <v>5425</v>
      </c>
      <c r="C5" s="89">
        <f>SUM(C6:C27)</f>
        <v>0</v>
      </c>
      <c r="D5" s="89">
        <f>SUM(D6:D27)</f>
        <v>5425</v>
      </c>
      <c r="E5" s="89">
        <f>SUM(E6:E27)</f>
        <v>0</v>
      </c>
      <c r="F5" s="144" t="s">
        <v>1231</v>
      </c>
    </row>
    <row r="6" ht="36" customHeight="1" spans="1:5">
      <c r="A6" s="336" t="s">
        <v>1232</v>
      </c>
      <c r="B6" s="89">
        <f t="shared" si="0"/>
        <v>0</v>
      </c>
      <c r="C6" s="89"/>
      <c r="D6" s="89"/>
      <c r="E6" s="89"/>
    </row>
    <row r="7" ht="36" customHeight="1" spans="1:5">
      <c r="A7" s="337" t="s">
        <v>1233</v>
      </c>
      <c r="B7" s="89">
        <f t="shared" si="0"/>
        <v>0</v>
      </c>
      <c r="C7" s="89"/>
      <c r="D7" s="89"/>
      <c r="E7" s="89"/>
    </row>
    <row r="8" ht="36" customHeight="1" spans="1:5">
      <c r="A8" s="338" t="s">
        <v>1234</v>
      </c>
      <c r="B8" s="89">
        <f t="shared" si="0"/>
        <v>29</v>
      </c>
      <c r="C8" s="89"/>
      <c r="D8" s="89">
        <v>29</v>
      </c>
      <c r="E8" s="89"/>
    </row>
    <row r="9" ht="36" customHeight="1" spans="1:5">
      <c r="A9" s="338" t="s">
        <v>1235</v>
      </c>
      <c r="B9" s="89">
        <f t="shared" si="0"/>
        <v>0</v>
      </c>
      <c r="C9" s="89"/>
      <c r="D9" s="89"/>
      <c r="E9" s="89"/>
    </row>
    <row r="10" ht="36" customHeight="1" spans="1:5">
      <c r="A10" s="338" t="s">
        <v>1236</v>
      </c>
      <c r="B10" s="89">
        <f t="shared" si="0"/>
        <v>0</v>
      </c>
      <c r="C10" s="89"/>
      <c r="D10" s="89"/>
      <c r="E10" s="89"/>
    </row>
    <row r="11" ht="36" customHeight="1" spans="1:5">
      <c r="A11" s="338" t="s">
        <v>1237</v>
      </c>
      <c r="B11" s="89">
        <f t="shared" si="0"/>
        <v>0</v>
      </c>
      <c r="C11" s="89"/>
      <c r="D11" s="89"/>
      <c r="E11" s="89"/>
    </row>
    <row r="12" ht="36" customHeight="1" spans="1:5">
      <c r="A12" s="338" t="s">
        <v>1238</v>
      </c>
      <c r="B12" s="89">
        <f t="shared" si="0"/>
        <v>0</v>
      </c>
      <c r="C12" s="89"/>
      <c r="D12" s="89"/>
      <c r="E12" s="89"/>
    </row>
    <row r="13" ht="36" customHeight="1" spans="1:5">
      <c r="A13" s="338" t="s">
        <v>1239</v>
      </c>
      <c r="B13" s="89">
        <f t="shared" si="0"/>
        <v>0</v>
      </c>
      <c r="C13" s="89"/>
      <c r="D13" s="89"/>
      <c r="E13" s="89"/>
    </row>
    <row r="14" ht="36" customHeight="1" spans="1:5">
      <c r="A14" s="336" t="s">
        <v>1240</v>
      </c>
      <c r="B14" s="89">
        <f t="shared" si="0"/>
        <v>0</v>
      </c>
      <c r="C14" s="89"/>
      <c r="D14" s="89"/>
      <c r="E14" s="89"/>
    </row>
    <row r="15" ht="36" customHeight="1" spans="1:5">
      <c r="A15" s="338" t="s">
        <v>1241</v>
      </c>
      <c r="B15" s="89">
        <f t="shared" si="0"/>
        <v>1451</v>
      </c>
      <c r="C15" s="89"/>
      <c r="D15" s="89">
        <v>1451</v>
      </c>
      <c r="E15" s="89"/>
    </row>
    <row r="16" ht="36" customHeight="1" spans="1:5">
      <c r="A16" s="339" t="s">
        <v>1242</v>
      </c>
      <c r="B16" s="89">
        <f t="shared" si="0"/>
        <v>0</v>
      </c>
      <c r="C16" s="89"/>
      <c r="D16" s="89"/>
      <c r="E16" s="89"/>
    </row>
    <row r="17" ht="36" customHeight="1" spans="1:5">
      <c r="A17" s="339" t="s">
        <v>1243</v>
      </c>
      <c r="B17" s="89">
        <f t="shared" si="0"/>
        <v>0</v>
      </c>
      <c r="C17" s="89"/>
      <c r="D17" s="89"/>
      <c r="E17" s="89"/>
    </row>
    <row r="18" ht="36" customHeight="1" spans="1:5">
      <c r="A18" s="339" t="s">
        <v>1244</v>
      </c>
      <c r="B18" s="89">
        <f t="shared" si="0"/>
        <v>0</v>
      </c>
      <c r="C18" s="89"/>
      <c r="D18" s="89"/>
      <c r="E18" s="89"/>
    </row>
    <row r="19" ht="36" customHeight="1" spans="1:5">
      <c r="A19" s="339" t="s">
        <v>1245</v>
      </c>
      <c r="B19" s="89">
        <f t="shared" si="0"/>
        <v>3640</v>
      </c>
      <c r="C19" s="89"/>
      <c r="D19" s="89">
        <v>3640</v>
      </c>
      <c r="E19" s="89"/>
    </row>
    <row r="20" ht="36" customHeight="1" spans="1:5">
      <c r="A20" s="339" t="s">
        <v>1246</v>
      </c>
      <c r="B20" s="89">
        <f t="shared" si="0"/>
        <v>0</v>
      </c>
      <c r="C20" s="89"/>
      <c r="D20" s="89"/>
      <c r="E20" s="89"/>
    </row>
    <row r="21" ht="36" customHeight="1" spans="1:5">
      <c r="A21" s="339" t="s">
        <v>1247</v>
      </c>
      <c r="B21" s="89">
        <f t="shared" si="0"/>
        <v>0</v>
      </c>
      <c r="C21" s="89"/>
      <c r="D21" s="89"/>
      <c r="E21" s="89"/>
    </row>
    <row r="22" ht="36" customHeight="1" spans="1:5">
      <c r="A22" s="339" t="s">
        <v>1248</v>
      </c>
      <c r="B22" s="89">
        <f t="shared" si="0"/>
        <v>0</v>
      </c>
      <c r="C22" s="89"/>
      <c r="D22" s="89"/>
      <c r="E22" s="89"/>
    </row>
    <row r="23" ht="36" customHeight="1" spans="1:5">
      <c r="A23" s="339" t="s">
        <v>1249</v>
      </c>
      <c r="B23" s="89">
        <f t="shared" si="0"/>
        <v>0</v>
      </c>
      <c r="C23" s="89"/>
      <c r="D23" s="89"/>
      <c r="E23" s="89"/>
    </row>
    <row r="24" ht="36" customHeight="1" spans="1:5">
      <c r="A24" s="339" t="s">
        <v>1250</v>
      </c>
      <c r="B24" s="89">
        <f t="shared" si="0"/>
        <v>305</v>
      </c>
      <c r="C24" s="89"/>
      <c r="D24" s="89">
        <v>305</v>
      </c>
      <c r="E24" s="89"/>
    </row>
    <row r="25" ht="36" customHeight="1" spans="1:5">
      <c r="A25" s="339" t="s">
        <v>1251</v>
      </c>
      <c r="B25" s="89">
        <f t="shared" si="0"/>
        <v>0</v>
      </c>
      <c r="C25" s="89"/>
      <c r="D25" s="89"/>
      <c r="E25" s="89"/>
    </row>
    <row r="26" ht="36" customHeight="1" spans="1:5">
      <c r="A26" s="339" t="s">
        <v>1252</v>
      </c>
      <c r="B26" s="89">
        <f t="shared" si="0"/>
        <v>0</v>
      </c>
      <c r="C26" s="89"/>
      <c r="D26" s="89"/>
      <c r="E26" s="89"/>
    </row>
    <row r="27" ht="36" customHeight="1" spans="1:5">
      <c r="A27" s="339" t="s">
        <v>1253</v>
      </c>
      <c r="B27" s="89">
        <f t="shared" si="0"/>
        <v>0</v>
      </c>
      <c r="C27" s="89"/>
      <c r="D27" s="89"/>
      <c r="E27" s="89"/>
    </row>
    <row r="28" ht="36" customHeight="1" spans="1:5">
      <c r="A28" s="339" t="s">
        <v>1196</v>
      </c>
      <c r="B28" s="89">
        <f t="shared" si="0"/>
        <v>58</v>
      </c>
      <c r="C28" s="89">
        <f>SUM(C29:C48)</f>
        <v>0</v>
      </c>
      <c r="D28" s="89">
        <f>SUM(D29:D48)</f>
        <v>0</v>
      </c>
      <c r="E28" s="89">
        <f>SUM(E29:E48)</f>
        <v>58</v>
      </c>
    </row>
    <row r="29" ht="36" customHeight="1" spans="1:5">
      <c r="A29" s="339" t="s">
        <v>1254</v>
      </c>
      <c r="B29" s="89">
        <f t="shared" si="0"/>
        <v>0</v>
      </c>
      <c r="C29" s="89"/>
      <c r="D29" s="89"/>
      <c r="E29" s="89"/>
    </row>
    <row r="30" ht="36" customHeight="1" spans="1:5">
      <c r="A30" s="339" t="s">
        <v>1255</v>
      </c>
      <c r="B30" s="89">
        <f t="shared" si="0"/>
        <v>0</v>
      </c>
      <c r="C30" s="89"/>
      <c r="D30" s="89"/>
      <c r="E30" s="89"/>
    </row>
    <row r="31" ht="36" customHeight="1" spans="1:5">
      <c r="A31" s="339" t="s">
        <v>1256</v>
      </c>
      <c r="B31" s="89">
        <f t="shared" si="0"/>
        <v>0</v>
      </c>
      <c r="C31" s="89"/>
      <c r="D31" s="89"/>
      <c r="E31" s="89"/>
    </row>
    <row r="32" ht="36" customHeight="1" spans="1:5">
      <c r="A32" s="339" t="s">
        <v>1257</v>
      </c>
      <c r="B32" s="89">
        <f t="shared" si="0"/>
        <v>0</v>
      </c>
      <c r="C32" s="89"/>
      <c r="D32" s="89"/>
      <c r="E32" s="89"/>
    </row>
    <row r="33" ht="36" customHeight="1" spans="1:5">
      <c r="A33" s="339" t="s">
        <v>1258</v>
      </c>
      <c r="B33" s="89">
        <f t="shared" si="0"/>
        <v>0</v>
      </c>
      <c r="C33" s="89"/>
      <c r="D33" s="89"/>
      <c r="E33" s="89"/>
    </row>
    <row r="34" ht="36" customHeight="1" spans="1:5">
      <c r="A34" s="339" t="s">
        <v>1259</v>
      </c>
      <c r="B34" s="89">
        <f t="shared" si="0"/>
        <v>0</v>
      </c>
      <c r="C34" s="89"/>
      <c r="D34" s="89"/>
      <c r="E34" s="89"/>
    </row>
    <row r="35" ht="36" customHeight="1" spans="1:5">
      <c r="A35" s="339" t="s">
        <v>1260</v>
      </c>
      <c r="B35" s="89">
        <f t="shared" si="0"/>
        <v>0</v>
      </c>
      <c r="C35" s="89"/>
      <c r="D35" s="89"/>
      <c r="E35" s="89"/>
    </row>
    <row r="36" ht="36" customHeight="1" spans="1:5">
      <c r="A36" s="339" t="s">
        <v>1261</v>
      </c>
      <c r="B36" s="89">
        <f t="shared" si="0"/>
        <v>0</v>
      </c>
      <c r="C36" s="89"/>
      <c r="D36" s="89"/>
      <c r="E36" s="89"/>
    </row>
    <row r="37" ht="36" customHeight="1" spans="1:5">
      <c r="A37" s="339" t="s">
        <v>1262</v>
      </c>
      <c r="B37" s="89">
        <f t="shared" si="0"/>
        <v>0</v>
      </c>
      <c r="C37" s="89"/>
      <c r="D37" s="89"/>
      <c r="E37" s="89"/>
    </row>
    <row r="38" ht="36" customHeight="1" spans="1:5">
      <c r="A38" s="339" t="s">
        <v>1263</v>
      </c>
      <c r="B38" s="89">
        <f t="shared" si="0"/>
        <v>0</v>
      </c>
      <c r="C38" s="89"/>
      <c r="D38" s="89"/>
      <c r="E38" s="89"/>
    </row>
    <row r="39" ht="36" customHeight="1" spans="1:5">
      <c r="A39" s="339" t="s">
        <v>1264</v>
      </c>
      <c r="B39" s="89">
        <f t="shared" si="0"/>
        <v>58</v>
      </c>
      <c r="C39" s="89"/>
      <c r="D39" s="89"/>
      <c r="E39" s="89">
        <v>58</v>
      </c>
    </row>
    <row r="40" ht="36" customHeight="1" spans="1:5">
      <c r="A40" s="339" t="s">
        <v>1265</v>
      </c>
      <c r="B40" s="89">
        <f t="shared" si="0"/>
        <v>0</v>
      </c>
      <c r="C40" s="89"/>
      <c r="D40" s="89"/>
      <c r="E40" s="89"/>
    </row>
    <row r="41" ht="36" customHeight="1" spans="1:5">
      <c r="A41" s="339" t="s">
        <v>1266</v>
      </c>
      <c r="B41" s="89">
        <f t="shared" si="0"/>
        <v>0</v>
      </c>
      <c r="C41" s="89"/>
      <c r="D41" s="89"/>
      <c r="E41" s="89"/>
    </row>
    <row r="42" ht="36" customHeight="1" spans="1:5">
      <c r="A42" s="339" t="s">
        <v>1267</v>
      </c>
      <c r="B42" s="89">
        <f t="shared" si="0"/>
        <v>0</v>
      </c>
      <c r="C42" s="89"/>
      <c r="D42" s="89"/>
      <c r="E42" s="89"/>
    </row>
    <row r="43" ht="36" customHeight="1" spans="1:5">
      <c r="A43" s="339" t="s">
        <v>1268</v>
      </c>
      <c r="B43" s="89">
        <f t="shared" si="0"/>
        <v>0</v>
      </c>
      <c r="C43" s="89"/>
      <c r="D43" s="89"/>
      <c r="E43" s="89"/>
    </row>
    <row r="44" ht="36" customHeight="1" spans="1:5">
      <c r="A44" s="339" t="s">
        <v>1269</v>
      </c>
      <c r="B44" s="89">
        <f t="shared" si="0"/>
        <v>0</v>
      </c>
      <c r="C44" s="89"/>
      <c r="D44" s="89"/>
      <c r="E44" s="89"/>
    </row>
    <row r="45" ht="36" customHeight="1" spans="1:5">
      <c r="A45" s="339" t="s">
        <v>1270</v>
      </c>
      <c r="B45" s="89">
        <f t="shared" si="0"/>
        <v>0</v>
      </c>
      <c r="C45" s="89"/>
      <c r="D45" s="89"/>
      <c r="E45" s="89"/>
    </row>
    <row r="46" ht="36" customHeight="1" spans="1:5">
      <c r="A46" s="339" t="s">
        <v>1271</v>
      </c>
      <c r="B46" s="89">
        <f t="shared" si="0"/>
        <v>0</v>
      </c>
      <c r="C46" s="89"/>
      <c r="D46" s="89"/>
      <c r="E46" s="89"/>
    </row>
    <row r="47" ht="36" customHeight="1" spans="1:5">
      <c r="A47" s="339" t="s">
        <v>1272</v>
      </c>
      <c r="B47" s="89">
        <f t="shared" si="0"/>
        <v>0</v>
      </c>
      <c r="C47" s="89"/>
      <c r="D47" s="89"/>
      <c r="E47" s="89"/>
    </row>
    <row r="48" ht="36" customHeight="1" spans="1:5">
      <c r="A48" s="339" t="s">
        <v>1273</v>
      </c>
      <c r="B48" s="89">
        <f t="shared" si="0"/>
        <v>0</v>
      </c>
      <c r="C48" s="89"/>
      <c r="D48" s="89"/>
      <c r="E48" s="89"/>
    </row>
    <row r="49" ht="36" customHeight="1" spans="1:5">
      <c r="A49" s="339" t="s">
        <v>1274</v>
      </c>
      <c r="B49" s="89">
        <f t="shared" si="0"/>
        <v>0</v>
      </c>
      <c r="C49" s="89">
        <f>SUM(C50:C53)</f>
        <v>0</v>
      </c>
      <c r="D49" s="89">
        <f>SUM(D50:D53)</f>
        <v>0</v>
      </c>
      <c r="E49" s="89">
        <f>SUM(E50:E53)</f>
        <v>0</v>
      </c>
    </row>
    <row r="50" ht="36" customHeight="1" spans="1:5">
      <c r="A50" s="339" t="s">
        <v>1275</v>
      </c>
      <c r="B50" s="89">
        <f t="shared" si="0"/>
        <v>0</v>
      </c>
      <c r="C50" s="89"/>
      <c r="D50" s="89"/>
      <c r="E50" s="89"/>
    </row>
    <row r="51" ht="36" customHeight="1" spans="1:5">
      <c r="A51" s="339" t="s">
        <v>1276</v>
      </c>
      <c r="B51" s="89">
        <f t="shared" si="0"/>
        <v>0</v>
      </c>
      <c r="C51" s="89"/>
      <c r="D51" s="89"/>
      <c r="E51" s="89"/>
    </row>
    <row r="52" ht="36" customHeight="1" spans="1:5">
      <c r="A52" s="339" t="s">
        <v>1277</v>
      </c>
      <c r="B52" s="89">
        <f t="shared" si="0"/>
        <v>0</v>
      </c>
      <c r="C52" s="89"/>
      <c r="D52" s="89"/>
      <c r="E52" s="89"/>
    </row>
    <row r="53" ht="36" customHeight="1" spans="1:5">
      <c r="A53" s="339" t="s">
        <v>1278</v>
      </c>
      <c r="B53" s="89">
        <f t="shared" si="0"/>
        <v>0</v>
      </c>
      <c r="C53" s="89"/>
      <c r="D53" s="89"/>
      <c r="E53" s="89"/>
    </row>
    <row r="54" ht="36" customHeight="1" spans="1:5">
      <c r="A54" s="46" t="s">
        <v>1279</v>
      </c>
      <c r="B54" s="88">
        <f t="shared" si="0"/>
        <v>140203</v>
      </c>
      <c r="C54" s="88">
        <v>5214</v>
      </c>
      <c r="D54" s="88">
        <f>79047-D4</f>
        <v>73622</v>
      </c>
      <c r="E54" s="88">
        <f>61425-E4</f>
        <v>61367</v>
      </c>
    </row>
  </sheetData>
  <mergeCells count="1">
    <mergeCell ref="A1:D1"/>
  </mergeCells>
  <conditionalFormatting sqref="D1">
    <cfRule type="cellIs" dxfId="0" priority="40" stopIfTrue="1" operator="greaterThanOrEqual">
      <formula>10</formula>
    </cfRule>
    <cfRule type="cellIs" dxfId="0" priority="41" stopIfTrue="1" operator="lessThanOrEqual">
      <formula>-1</formula>
    </cfRule>
  </conditionalFormatting>
  <conditionalFormatting sqref="B3:C3">
    <cfRule type="cellIs" dxfId="0" priority="37" stopIfTrue="1" operator="lessThanOrEqual">
      <formula>-1</formula>
    </cfRule>
  </conditionalFormatting>
  <conditionalFormatting sqref="D3">
    <cfRule type="cellIs" dxfId="0" priority="36" stopIfTrue="1" operator="lessThanOrEqual">
      <formula>-1</formula>
    </cfRule>
  </conditionalFormatting>
  <conditionalFormatting sqref="E3">
    <cfRule type="cellIs" dxfId="0" priority="35" stopIfTrue="1" operator="lessThanOrEqual">
      <formula>-1</formula>
    </cfRule>
  </conditionalFormatting>
  <conditionalFormatting sqref="B22:E22">
    <cfRule type="cellIs" dxfId="0" priority="33" stopIfTrue="1" operator="lessThanOrEqual">
      <formula>-1</formula>
    </cfRule>
  </conditionalFormatting>
  <conditionalFormatting sqref="B23:E23">
    <cfRule type="cellIs" dxfId="0" priority="32" stopIfTrue="1" operator="lessThanOrEqual">
      <formula>-1</formula>
    </cfRule>
  </conditionalFormatting>
  <conditionalFormatting sqref="B24:E24">
    <cfRule type="cellIs" dxfId="0" priority="31" stopIfTrue="1" operator="lessThanOrEqual">
      <formula>-1</formula>
    </cfRule>
  </conditionalFormatting>
  <conditionalFormatting sqref="B25:E25">
    <cfRule type="cellIs" dxfId="0" priority="30" stopIfTrue="1" operator="lessThanOrEqual">
      <formula>-1</formula>
    </cfRule>
  </conditionalFormatting>
  <conditionalFormatting sqref="B26:E26">
    <cfRule type="cellIs" dxfId="0" priority="29" stopIfTrue="1" operator="lessThanOrEqual">
      <formula>-1</formula>
    </cfRule>
  </conditionalFormatting>
  <conditionalFormatting sqref="B27:E27">
    <cfRule type="cellIs" dxfId="0" priority="28" stopIfTrue="1" operator="lessThanOrEqual">
      <formula>-1</formula>
    </cfRule>
  </conditionalFormatting>
  <conditionalFormatting sqref="B28:E28">
    <cfRule type="cellIs" dxfId="0" priority="27" stopIfTrue="1" operator="lessThanOrEqual">
      <formula>-1</formula>
    </cfRule>
  </conditionalFormatting>
  <conditionalFormatting sqref="B29:E29">
    <cfRule type="cellIs" dxfId="0" priority="26" stopIfTrue="1" operator="lessThanOrEqual">
      <formula>-1</formula>
    </cfRule>
  </conditionalFormatting>
  <conditionalFormatting sqref="B30:E30">
    <cfRule type="cellIs" dxfId="0" priority="25" stopIfTrue="1" operator="lessThanOrEqual">
      <formula>-1</formula>
    </cfRule>
  </conditionalFormatting>
  <conditionalFormatting sqref="B31:E31">
    <cfRule type="cellIs" dxfId="0" priority="24" stopIfTrue="1" operator="lessThanOrEqual">
      <formula>-1</formula>
    </cfRule>
  </conditionalFormatting>
  <conditionalFormatting sqref="B32:E32">
    <cfRule type="cellIs" dxfId="0" priority="23" stopIfTrue="1" operator="lessThanOrEqual">
      <formula>-1</formula>
    </cfRule>
  </conditionalFormatting>
  <conditionalFormatting sqref="B33:E33">
    <cfRule type="cellIs" dxfId="0" priority="22" stopIfTrue="1" operator="lessThanOrEqual">
      <formula>-1</formula>
    </cfRule>
  </conditionalFormatting>
  <conditionalFormatting sqref="B34:E34">
    <cfRule type="cellIs" dxfId="0" priority="21" stopIfTrue="1" operator="lessThanOrEqual">
      <formula>-1</formula>
    </cfRule>
  </conditionalFormatting>
  <conditionalFormatting sqref="B35:E35">
    <cfRule type="cellIs" dxfId="0" priority="20" stopIfTrue="1" operator="lessThanOrEqual">
      <formula>-1</formula>
    </cfRule>
  </conditionalFormatting>
  <conditionalFormatting sqref="B36:E36">
    <cfRule type="cellIs" dxfId="0" priority="19" stopIfTrue="1" operator="lessThanOrEqual">
      <formula>-1</formula>
    </cfRule>
  </conditionalFormatting>
  <conditionalFormatting sqref="B37:E37">
    <cfRule type="cellIs" dxfId="0" priority="18" stopIfTrue="1" operator="lessThanOrEqual">
      <formula>-1</formula>
    </cfRule>
  </conditionalFormatting>
  <conditionalFormatting sqref="B38:E38">
    <cfRule type="cellIs" dxfId="0" priority="17" stopIfTrue="1" operator="lessThanOrEqual">
      <formula>-1</formula>
    </cfRule>
  </conditionalFormatting>
  <conditionalFormatting sqref="B39:E39">
    <cfRule type="cellIs" dxfId="0" priority="16" stopIfTrue="1" operator="lessThanOrEqual">
      <formula>-1</formula>
    </cfRule>
  </conditionalFormatting>
  <conditionalFormatting sqref="B40:E40">
    <cfRule type="cellIs" dxfId="0" priority="15" stopIfTrue="1" operator="lessThanOrEqual">
      <formula>-1</formula>
    </cfRule>
  </conditionalFormatting>
  <conditionalFormatting sqref="B41:E41">
    <cfRule type="cellIs" dxfId="0" priority="14" stopIfTrue="1" operator="lessThanOrEqual">
      <formula>-1</formula>
    </cfRule>
  </conditionalFormatting>
  <conditionalFormatting sqref="B42:E42">
    <cfRule type="cellIs" dxfId="0" priority="13" stopIfTrue="1" operator="lessThanOrEqual">
      <formula>-1</formula>
    </cfRule>
  </conditionalFormatting>
  <conditionalFormatting sqref="B43:E43">
    <cfRule type="cellIs" dxfId="0" priority="12" stopIfTrue="1" operator="lessThanOrEqual">
      <formula>-1</formula>
    </cfRule>
  </conditionalFormatting>
  <conditionalFormatting sqref="B44:E44">
    <cfRule type="cellIs" dxfId="0" priority="11" stopIfTrue="1" operator="lessThanOrEqual">
      <formula>-1</formula>
    </cfRule>
  </conditionalFormatting>
  <conditionalFormatting sqref="B45:E45">
    <cfRule type="cellIs" dxfId="0" priority="10" stopIfTrue="1" operator="lessThanOrEqual">
      <formula>-1</formula>
    </cfRule>
  </conditionalFormatting>
  <conditionalFormatting sqref="B46:E46">
    <cfRule type="cellIs" dxfId="0" priority="9" stopIfTrue="1" operator="lessThanOrEqual">
      <formula>-1</formula>
    </cfRule>
  </conditionalFormatting>
  <conditionalFormatting sqref="B47:E47">
    <cfRule type="cellIs" dxfId="0" priority="8" stopIfTrue="1" operator="lessThanOrEqual">
      <formula>-1</formula>
    </cfRule>
  </conditionalFormatting>
  <conditionalFormatting sqref="B48:E48">
    <cfRule type="cellIs" dxfId="0" priority="7" stopIfTrue="1" operator="lessThanOrEqual">
      <formula>-1</formula>
    </cfRule>
  </conditionalFormatting>
  <conditionalFormatting sqref="B49:E49">
    <cfRule type="cellIs" dxfId="0" priority="6" stopIfTrue="1" operator="lessThanOrEqual">
      <formula>-1</formula>
    </cfRule>
  </conditionalFormatting>
  <conditionalFormatting sqref="B50:E50">
    <cfRule type="cellIs" dxfId="0" priority="5" stopIfTrue="1" operator="lessThanOrEqual">
      <formula>-1</formula>
    </cfRule>
  </conditionalFormatting>
  <conditionalFormatting sqref="B51:E51">
    <cfRule type="cellIs" dxfId="0" priority="4" stopIfTrue="1" operator="lessThanOrEqual">
      <formula>-1</formula>
    </cfRule>
  </conditionalFormatting>
  <conditionalFormatting sqref="B52:E52">
    <cfRule type="cellIs" dxfId="0" priority="3" stopIfTrue="1" operator="lessThanOrEqual">
      <formula>-1</formula>
    </cfRule>
  </conditionalFormatting>
  <conditionalFormatting sqref="B53:E53">
    <cfRule type="cellIs" dxfId="0" priority="2" stopIfTrue="1" operator="lessThanOrEqual">
      <formula>-1</formula>
    </cfRule>
  </conditionalFormatting>
  <conditionalFormatting sqref="B54:E54">
    <cfRule type="cellIs" dxfId="0" priority="1" stopIfTrue="1" operator="lessThanOrEqual">
      <formula>-1</formula>
    </cfRule>
  </conditionalFormatting>
  <conditionalFormatting sqref="B4:E21">
    <cfRule type="cellIs" dxfId="0" priority="34"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E7" sqref="E7"/>
    </sheetView>
  </sheetViews>
  <sheetFormatPr defaultColWidth="9" defaultRowHeight="13.5" outlineLevelCol="4"/>
  <cols>
    <col min="1" max="1" width="37.75" style="303" customWidth="1"/>
    <col min="2" max="2" width="22" style="303" customWidth="1"/>
    <col min="3" max="4" width="23.8833333333333" style="303" customWidth="1"/>
    <col min="5" max="5" width="24.5" style="303" customWidth="1"/>
    <col min="6" max="248" width="9" style="303"/>
    <col min="249" max="16384" width="9" style="1"/>
  </cols>
  <sheetData>
    <row r="1" s="303" customFormat="1" ht="40.5" customHeight="1" spans="1:5">
      <c r="A1" s="304" t="s">
        <v>1280</v>
      </c>
      <c r="B1" s="304"/>
      <c r="C1" s="304"/>
      <c r="D1" s="304"/>
      <c r="E1" s="304"/>
    </row>
    <row r="2" s="303" customFormat="1" ht="17" customHeight="1" spans="1:5">
      <c r="A2" s="319"/>
      <c r="B2" s="319"/>
      <c r="C2" s="319"/>
      <c r="D2" s="320"/>
      <c r="E2" s="321" t="s">
        <v>1</v>
      </c>
    </row>
    <row r="3" s="1" customFormat="1" ht="24.95" customHeight="1" spans="1:5">
      <c r="A3" s="322" t="s">
        <v>3</v>
      </c>
      <c r="B3" s="322" t="s">
        <v>129</v>
      </c>
      <c r="C3" s="322" t="s">
        <v>5</v>
      </c>
      <c r="D3" s="323" t="s">
        <v>1281</v>
      </c>
      <c r="E3" s="324"/>
    </row>
    <row r="4" s="1" customFormat="1" ht="24.95" customHeight="1" spans="1:5">
      <c r="A4" s="325"/>
      <c r="B4" s="325"/>
      <c r="C4" s="325"/>
      <c r="D4" s="153" t="s">
        <v>1282</v>
      </c>
      <c r="E4" s="153" t="s">
        <v>1283</v>
      </c>
    </row>
    <row r="5" s="303" customFormat="1" ht="35" customHeight="1" spans="1:5">
      <c r="A5" s="326" t="s">
        <v>1225</v>
      </c>
      <c r="B5" s="327">
        <f>B7+B9+B10</f>
        <v>642</v>
      </c>
      <c r="C5" s="327">
        <f>C7+C9+C10</f>
        <v>642</v>
      </c>
      <c r="D5" s="328">
        <f>+C5-B5</f>
        <v>0</v>
      </c>
      <c r="E5" s="329">
        <f>+D5/B5</f>
        <v>0</v>
      </c>
    </row>
    <row r="6" s="303" customFormat="1" ht="35" customHeight="1" spans="1:5">
      <c r="A6" s="134" t="s">
        <v>1284</v>
      </c>
      <c r="B6" s="327">
        <v>0</v>
      </c>
      <c r="C6" s="328">
        <v>0</v>
      </c>
      <c r="D6" s="328">
        <v>0</v>
      </c>
      <c r="E6" s="329">
        <v>0</v>
      </c>
    </row>
    <row r="7" s="303" customFormat="1" ht="35" customHeight="1" spans="1:5">
      <c r="A7" s="134" t="s">
        <v>1285</v>
      </c>
      <c r="B7" s="327">
        <v>216</v>
      </c>
      <c r="C7" s="328">
        <v>216</v>
      </c>
      <c r="D7" s="328">
        <f>+C7-B7</f>
        <v>0</v>
      </c>
      <c r="E7" s="329">
        <f>+D7/B7</f>
        <v>0</v>
      </c>
    </row>
    <row r="8" s="303" customFormat="1" ht="35" customHeight="1" spans="1:5">
      <c r="A8" s="134" t="s">
        <v>1286</v>
      </c>
      <c r="B8" s="327">
        <f>B9+B10</f>
        <v>426</v>
      </c>
      <c r="C8" s="327">
        <f>C9+C10</f>
        <v>426</v>
      </c>
      <c r="D8" s="328">
        <f>+C8-B8</f>
        <v>0</v>
      </c>
      <c r="E8" s="329">
        <f>+D8/B8</f>
        <v>0</v>
      </c>
    </row>
    <row r="9" s="303" customFormat="1" ht="35" customHeight="1" spans="1:5">
      <c r="A9" s="137" t="s">
        <v>1287</v>
      </c>
      <c r="B9" s="327">
        <v>38</v>
      </c>
      <c r="C9" s="328">
        <v>66</v>
      </c>
      <c r="D9" s="328">
        <f>+C9-B9</f>
        <v>28</v>
      </c>
      <c r="E9" s="329">
        <f>+D9/B9</f>
        <v>0.737</v>
      </c>
    </row>
    <row r="10" s="303" customFormat="1" ht="35" customHeight="1" spans="1:5">
      <c r="A10" s="137" t="s">
        <v>1288</v>
      </c>
      <c r="B10" s="327">
        <v>388</v>
      </c>
      <c r="C10" s="328">
        <v>360</v>
      </c>
      <c r="D10" s="328">
        <f>+C10-B10</f>
        <v>-28</v>
      </c>
      <c r="E10" s="329">
        <f>+D10/B10</f>
        <v>-0.072</v>
      </c>
    </row>
    <row r="11" s="303" customFormat="1" ht="130" customHeight="1" spans="1:5">
      <c r="A11" s="330" t="s">
        <v>1289</v>
      </c>
      <c r="B11" s="330"/>
      <c r="C11" s="330"/>
      <c r="D11" s="330"/>
      <c r="E11" s="330"/>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E51"/>
  <sheetViews>
    <sheetView showGridLines="0" view="pageBreakPreview" zoomScaleNormal="115" topLeftCell="B25" workbookViewId="0">
      <selection activeCell="E7" sqref="E7"/>
    </sheetView>
  </sheetViews>
  <sheetFormatPr defaultColWidth="9" defaultRowHeight="14.25" outlineLevelCol="4"/>
  <cols>
    <col min="1" max="1" width="17.875" style="147" hidden="1" customWidth="1"/>
    <col min="2" max="2" width="50.75" style="147" customWidth="1"/>
    <col min="3" max="4" width="20.6333333333333" style="147" customWidth="1"/>
    <col min="5" max="5" width="20.6333333333333" style="284" customWidth="1"/>
    <col min="6" max="16356" width="9" style="147"/>
    <col min="16357" max="16357" width="45.6333333333333" style="147"/>
    <col min="16358" max="16384" width="9" style="147"/>
  </cols>
  <sheetData>
    <row r="1" s="303" customFormat="1" ht="40.5" customHeight="1" spans="1:5">
      <c r="A1" s="304" t="s">
        <v>1290</v>
      </c>
      <c r="B1" s="304"/>
      <c r="C1" s="304"/>
      <c r="D1" s="304"/>
      <c r="E1" s="304"/>
    </row>
    <row r="2" s="282" customFormat="1" ht="20.1" customHeight="1" spans="2:5">
      <c r="B2" s="285"/>
      <c r="C2" s="286"/>
      <c r="D2" s="285"/>
      <c r="E2" s="287" t="s">
        <v>1</v>
      </c>
    </row>
    <row r="3" s="283" customFormat="1" ht="45" customHeight="1" spans="1:5">
      <c r="A3" s="288" t="s">
        <v>2</v>
      </c>
      <c r="B3" s="289" t="s">
        <v>3</v>
      </c>
      <c r="C3" s="78" t="s">
        <v>4</v>
      </c>
      <c r="D3" s="78" t="s">
        <v>5</v>
      </c>
      <c r="E3" s="78" t="s">
        <v>6</v>
      </c>
    </row>
    <row r="4" s="283" customFormat="1" ht="36" customHeight="1" spans="1:5">
      <c r="A4" s="264" t="s">
        <v>1291</v>
      </c>
      <c r="B4" s="261" t="s">
        <v>1292</v>
      </c>
      <c r="C4" s="290"/>
      <c r="D4" s="290"/>
      <c r="E4" s="291" t="str">
        <f>IF(C4&lt;&gt;0,D4/C4-1,"")</f>
        <v/>
      </c>
    </row>
    <row r="5" ht="36" customHeight="1" spans="1:5">
      <c r="A5" s="264" t="s">
        <v>1293</v>
      </c>
      <c r="B5" s="261" t="s">
        <v>1294</v>
      </c>
      <c r="C5" s="290"/>
      <c r="D5" s="290"/>
      <c r="E5" s="291" t="str">
        <f t="shared" ref="E5:E29" si="0">IF(C5&lt;&gt;0,D5/C5-1,"")</f>
        <v/>
      </c>
    </row>
    <row r="6" ht="36" customHeight="1" spans="1:5">
      <c r="A6" s="264" t="s">
        <v>1295</v>
      </c>
      <c r="B6" s="261" t="s">
        <v>1296</v>
      </c>
      <c r="C6" s="290"/>
      <c r="D6" s="290"/>
      <c r="E6" s="291" t="str">
        <f t="shared" si="0"/>
        <v/>
      </c>
    </row>
    <row r="7" ht="36" customHeight="1" spans="1:5">
      <c r="A7" s="264" t="s">
        <v>1297</v>
      </c>
      <c r="B7" s="261" t="s">
        <v>1298</v>
      </c>
      <c r="C7" s="290"/>
      <c r="D7" s="290"/>
      <c r="E7" s="291" t="str">
        <f t="shared" si="0"/>
        <v/>
      </c>
    </row>
    <row r="8" ht="36" customHeight="1" spans="1:5">
      <c r="A8" s="264" t="s">
        <v>1299</v>
      </c>
      <c r="B8" s="261" t="s">
        <v>1300</v>
      </c>
      <c r="C8" s="290"/>
      <c r="D8" s="290"/>
      <c r="E8" s="291" t="str">
        <f t="shared" si="0"/>
        <v/>
      </c>
    </row>
    <row r="9" ht="36" customHeight="1" spans="1:5">
      <c r="A9" s="264" t="s">
        <v>1301</v>
      </c>
      <c r="B9" s="261" t="s">
        <v>1302</v>
      </c>
      <c r="C9" s="290"/>
      <c r="D9" s="290"/>
      <c r="E9" s="291" t="str">
        <f t="shared" si="0"/>
        <v/>
      </c>
    </row>
    <row r="10" ht="36" customHeight="1" spans="1:5">
      <c r="A10" s="264" t="s">
        <v>1303</v>
      </c>
      <c r="B10" s="261" t="s">
        <v>1304</v>
      </c>
      <c r="C10" s="290">
        <v>109756</v>
      </c>
      <c r="D10" s="290">
        <v>122965</v>
      </c>
      <c r="E10" s="291">
        <f t="shared" si="0"/>
        <v>0.12</v>
      </c>
    </row>
    <row r="11" ht="36" customHeight="1" spans="1:5">
      <c r="A11" s="264" t="s">
        <v>1305</v>
      </c>
      <c r="B11" s="263" t="s">
        <v>1306</v>
      </c>
      <c r="C11" s="267">
        <v>109654</v>
      </c>
      <c r="D11" s="267">
        <v>122965</v>
      </c>
      <c r="E11" s="292">
        <f t="shared" si="0"/>
        <v>0.121</v>
      </c>
    </row>
    <row r="12" ht="36" customHeight="1" spans="1:5">
      <c r="A12" s="264" t="s">
        <v>1307</v>
      </c>
      <c r="B12" s="263" t="s">
        <v>1308</v>
      </c>
      <c r="C12" s="267">
        <v>704</v>
      </c>
      <c r="D12" s="267">
        <v>0</v>
      </c>
      <c r="E12" s="292">
        <f t="shared" si="0"/>
        <v>-1</v>
      </c>
    </row>
    <row r="13" ht="36" customHeight="1" spans="1:5">
      <c r="A13" s="264" t="s">
        <v>1309</v>
      </c>
      <c r="B13" s="263" t="s">
        <v>1310</v>
      </c>
      <c r="C13" s="267">
        <v>385</v>
      </c>
      <c r="D13" s="267">
        <v>0</v>
      </c>
      <c r="E13" s="292">
        <f t="shared" si="0"/>
        <v>-1</v>
      </c>
    </row>
    <row r="14" ht="36" customHeight="1" spans="1:5">
      <c r="A14" s="264" t="s">
        <v>1311</v>
      </c>
      <c r="B14" s="263" t="s">
        <v>1312</v>
      </c>
      <c r="C14" s="267">
        <v>-987</v>
      </c>
      <c r="D14" s="267">
        <v>0</v>
      </c>
      <c r="E14" s="292">
        <f t="shared" si="0"/>
        <v>-1</v>
      </c>
    </row>
    <row r="15" ht="36" customHeight="1" spans="1:5">
      <c r="A15" s="264" t="s">
        <v>1313</v>
      </c>
      <c r="B15" s="263" t="s">
        <v>1314</v>
      </c>
      <c r="C15" s="290"/>
      <c r="D15" s="267"/>
      <c r="E15" s="291" t="str">
        <f t="shared" si="0"/>
        <v/>
      </c>
    </row>
    <row r="16" ht="36" customHeight="1" spans="1:5">
      <c r="A16" s="293" t="s">
        <v>1315</v>
      </c>
      <c r="B16" s="154" t="s">
        <v>1316</v>
      </c>
      <c r="C16" s="290"/>
      <c r="D16" s="290"/>
      <c r="E16" s="291" t="str">
        <f t="shared" si="0"/>
        <v/>
      </c>
    </row>
    <row r="17" ht="36" customHeight="1" spans="1:5">
      <c r="A17" s="293" t="s">
        <v>1317</v>
      </c>
      <c r="B17" s="154" t="s">
        <v>1318</v>
      </c>
      <c r="C17" s="290"/>
      <c r="D17" s="290"/>
      <c r="E17" s="291" t="str">
        <f t="shared" si="0"/>
        <v/>
      </c>
    </row>
    <row r="18" ht="36" customHeight="1" spans="1:5">
      <c r="A18" s="293" t="s">
        <v>1319</v>
      </c>
      <c r="B18" s="170" t="s">
        <v>1320</v>
      </c>
      <c r="C18" s="290"/>
      <c r="D18" s="267"/>
      <c r="E18" s="291" t="str">
        <f t="shared" si="0"/>
        <v/>
      </c>
    </row>
    <row r="19" ht="36" customHeight="1" spans="1:5">
      <c r="A19" s="293" t="s">
        <v>1321</v>
      </c>
      <c r="B19" s="170" t="s">
        <v>1322</v>
      </c>
      <c r="C19" s="290"/>
      <c r="D19" s="267"/>
      <c r="E19" s="291" t="str">
        <f t="shared" si="0"/>
        <v/>
      </c>
    </row>
    <row r="20" ht="36" customHeight="1" spans="1:5">
      <c r="A20" s="293" t="s">
        <v>1323</v>
      </c>
      <c r="B20" s="154" t="s">
        <v>1324</v>
      </c>
      <c r="C20" s="290"/>
      <c r="D20" s="290"/>
      <c r="E20" s="291" t="str">
        <f t="shared" si="0"/>
        <v/>
      </c>
    </row>
    <row r="21" ht="36" customHeight="1" spans="1:5">
      <c r="A21" s="293" t="s">
        <v>1325</v>
      </c>
      <c r="B21" s="154" t="s">
        <v>1326</v>
      </c>
      <c r="C21" s="290"/>
      <c r="D21" s="290"/>
      <c r="E21" s="291" t="str">
        <f t="shared" si="0"/>
        <v/>
      </c>
    </row>
    <row r="22" ht="36" customHeight="1" spans="1:5">
      <c r="A22" s="293" t="s">
        <v>1327</v>
      </c>
      <c r="B22" s="154" t="s">
        <v>1328</v>
      </c>
      <c r="C22" s="290"/>
      <c r="D22" s="290"/>
      <c r="E22" s="291" t="str">
        <f t="shared" si="0"/>
        <v/>
      </c>
    </row>
    <row r="23" ht="36" customHeight="1" spans="1:5">
      <c r="A23" s="264" t="s">
        <v>1329</v>
      </c>
      <c r="B23" s="261" t="s">
        <v>1330</v>
      </c>
      <c r="C23" s="290"/>
      <c r="D23" s="290"/>
      <c r="E23" s="291" t="str">
        <f t="shared" si="0"/>
        <v/>
      </c>
    </row>
    <row r="24" ht="36" customHeight="1" spans="1:5">
      <c r="A24" s="264" t="s">
        <v>1331</v>
      </c>
      <c r="B24" s="261" t="s">
        <v>1332</v>
      </c>
      <c r="C24" s="290">
        <v>367</v>
      </c>
      <c r="D24" s="290">
        <v>2942</v>
      </c>
      <c r="E24" s="291">
        <f t="shared" si="0"/>
        <v>7.016</v>
      </c>
    </row>
    <row r="25" ht="36" customHeight="1" spans="1:5">
      <c r="A25" s="264" t="s">
        <v>1333</v>
      </c>
      <c r="B25" s="261" t="s">
        <v>1334</v>
      </c>
      <c r="C25" s="290"/>
      <c r="D25" s="290"/>
      <c r="E25" s="291" t="str">
        <f t="shared" si="0"/>
        <v/>
      </c>
    </row>
    <row r="26" ht="36" customHeight="1" spans="1:5">
      <c r="A26" s="264" t="s">
        <v>1335</v>
      </c>
      <c r="B26" s="261" t="s">
        <v>1336</v>
      </c>
      <c r="C26" s="290"/>
      <c r="D26" s="290"/>
      <c r="E26" s="291" t="str">
        <f t="shared" si="0"/>
        <v/>
      </c>
    </row>
    <row r="27" ht="36" customHeight="1" spans="1:5">
      <c r="A27" s="264" t="s">
        <v>1337</v>
      </c>
      <c r="B27" s="261" t="s">
        <v>1338</v>
      </c>
      <c r="C27" s="290">
        <v>17</v>
      </c>
      <c r="D27" s="290">
        <v>0</v>
      </c>
      <c r="E27" s="291">
        <f t="shared" si="0"/>
        <v>-1</v>
      </c>
    </row>
    <row r="28" ht="36" customHeight="1" spans="1:5">
      <c r="A28" s="264"/>
      <c r="B28" s="263"/>
      <c r="C28" s="267"/>
      <c r="D28" s="267"/>
      <c r="E28" s="291" t="str">
        <f t="shared" si="0"/>
        <v/>
      </c>
    </row>
    <row r="29" ht="36" customHeight="1" spans="1:5">
      <c r="A29" s="270"/>
      <c r="B29" s="271" t="s">
        <v>1339</v>
      </c>
      <c r="C29" s="290">
        <f>+C4+C5+C6+C7+C8+C9+C10+C16+C17+C20+C21+C22+C23+C24+C25+C26+C27</f>
        <v>110140</v>
      </c>
      <c r="D29" s="290">
        <f>+D4+D5+D6+D7+D8+D9+D10+D16+D17+D20+D21+D22+D23+D24+D25+D26+D27</f>
        <v>125907</v>
      </c>
      <c r="E29" s="291">
        <f t="shared" si="0"/>
        <v>0.143</v>
      </c>
    </row>
    <row r="30" ht="36" customHeight="1" spans="1:5">
      <c r="A30" s="294">
        <v>105</v>
      </c>
      <c r="B30" s="295" t="s">
        <v>1340</v>
      </c>
      <c r="C30" s="307"/>
      <c r="D30" s="311"/>
      <c r="E30" s="291" t="str">
        <f t="shared" ref="E30:E38" si="1">IF(C30&lt;&gt;0,D30/C30-1,"")</f>
        <v/>
      </c>
    </row>
    <row r="31" ht="36" customHeight="1" spans="1:5">
      <c r="A31" s="314">
        <v>110</v>
      </c>
      <c r="B31" s="315" t="s">
        <v>59</v>
      </c>
      <c r="C31" s="307">
        <v>101437</v>
      </c>
      <c r="D31" s="307">
        <v>3157</v>
      </c>
      <c r="E31" s="291">
        <f t="shared" si="1"/>
        <v>-0.969</v>
      </c>
    </row>
    <row r="32" ht="36" customHeight="1" spans="1:5">
      <c r="A32" s="314">
        <v>11004</v>
      </c>
      <c r="B32" s="315" t="s">
        <v>1341</v>
      </c>
      <c r="C32" s="307">
        <v>3301</v>
      </c>
      <c r="D32" s="307">
        <v>1000</v>
      </c>
      <c r="E32" s="291">
        <f t="shared" si="1"/>
        <v>-0.697</v>
      </c>
    </row>
    <row r="33" ht="36" customHeight="1" spans="1:5">
      <c r="A33" s="316">
        <v>1100402</v>
      </c>
      <c r="B33" s="317" t="s">
        <v>1342</v>
      </c>
      <c r="C33" s="309">
        <v>3301</v>
      </c>
      <c r="D33" s="310">
        <v>1000</v>
      </c>
      <c r="E33" s="292">
        <f t="shared" si="1"/>
        <v>-0.697</v>
      </c>
    </row>
    <row r="34" ht="36" customHeight="1" spans="1:5">
      <c r="A34" s="316">
        <v>1100403</v>
      </c>
      <c r="B34" s="317" t="s">
        <v>1343</v>
      </c>
      <c r="C34" s="309"/>
      <c r="D34" s="310"/>
      <c r="E34" s="292" t="str">
        <f t="shared" si="1"/>
        <v/>
      </c>
    </row>
    <row r="35" ht="36" customHeight="1" spans="1:5">
      <c r="A35" s="316">
        <v>11008</v>
      </c>
      <c r="B35" s="317" t="s">
        <v>62</v>
      </c>
      <c r="C35" s="309">
        <v>8553</v>
      </c>
      <c r="D35" s="310">
        <v>2157</v>
      </c>
      <c r="E35" s="292">
        <f t="shared" si="1"/>
        <v>-0.748</v>
      </c>
    </row>
    <row r="36" ht="36" customHeight="1" spans="1:5">
      <c r="A36" s="316">
        <v>11009</v>
      </c>
      <c r="B36" s="317" t="s">
        <v>63</v>
      </c>
      <c r="C36" s="309">
        <v>13163</v>
      </c>
      <c r="D36" s="310">
        <v>0</v>
      </c>
      <c r="E36" s="292">
        <f t="shared" si="1"/>
        <v>-1</v>
      </c>
    </row>
    <row r="37" ht="36" customHeight="1" spans="1:5">
      <c r="A37" s="316"/>
      <c r="B37" s="317" t="s">
        <v>64</v>
      </c>
      <c r="C37" s="309">
        <v>76420</v>
      </c>
      <c r="D37" s="310">
        <v>0</v>
      </c>
      <c r="E37" s="292">
        <f t="shared" si="1"/>
        <v>-1</v>
      </c>
    </row>
    <row r="38" ht="36" customHeight="1" spans="1:5">
      <c r="A38" s="301"/>
      <c r="B38" s="302" t="s">
        <v>67</v>
      </c>
      <c r="C38" s="307">
        <f>+C29+C30+C31</f>
        <v>211577</v>
      </c>
      <c r="D38" s="307">
        <f>+D29+D30+D31</f>
        <v>129064</v>
      </c>
      <c r="E38" s="291">
        <f t="shared" si="1"/>
        <v>-0.39</v>
      </c>
    </row>
    <row r="39" spans="3:4">
      <c r="C39" s="318"/>
      <c r="D39" s="318"/>
    </row>
    <row r="41" spans="3:4">
      <c r="C41" s="318"/>
      <c r="D41" s="318"/>
    </row>
    <row r="43" spans="3:4">
      <c r="C43" s="318"/>
      <c r="D43" s="318"/>
    </row>
    <row r="44" spans="3:4">
      <c r="C44" s="318"/>
      <c r="D44" s="318"/>
    </row>
    <row r="46" spans="3:4">
      <c r="C46" s="318"/>
      <c r="D46" s="318"/>
    </row>
    <row r="47" spans="3:4">
      <c r="C47" s="318"/>
      <c r="D47" s="318"/>
    </row>
    <row r="48" spans="3:4">
      <c r="C48" s="318"/>
      <c r="D48" s="318"/>
    </row>
    <row r="49" spans="3:4">
      <c r="C49" s="318"/>
      <c r="D49" s="318"/>
    </row>
    <row r="51" spans="3:4">
      <c r="C51" s="318"/>
      <c r="D51" s="318"/>
    </row>
  </sheetData>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XFB293"/>
  <sheetViews>
    <sheetView showGridLines="0" view="pageBreakPreview" zoomScaleNormal="115" topLeftCell="B1" workbookViewId="0">
      <pane ySplit="3" topLeftCell="A4" activePane="bottomLeft" state="frozen"/>
      <selection/>
      <selection pane="bottomLeft" activeCell="E7" sqref="E7"/>
    </sheetView>
  </sheetViews>
  <sheetFormatPr defaultColWidth="9" defaultRowHeight="14.25"/>
  <cols>
    <col min="1" max="1" width="12.25" style="249" customWidth="1"/>
    <col min="2" max="2" width="50.75" style="249" customWidth="1"/>
    <col min="3" max="4" width="20.6333333333333" style="249" customWidth="1"/>
    <col min="5" max="5" width="20.6333333333333" style="253" customWidth="1"/>
    <col min="6" max="16384" width="9" style="249"/>
  </cols>
  <sheetData>
    <row r="1" s="303" customFormat="1" ht="45" customHeight="1" spans="1:16382">
      <c r="A1" s="304"/>
      <c r="B1" s="254" t="s">
        <v>1344</v>
      </c>
      <c r="C1" s="254"/>
      <c r="D1" s="254"/>
      <c r="E1" s="254"/>
      <c r="XFA1" s="249"/>
      <c r="XFB1" s="249"/>
    </row>
    <row r="2" s="250" customFormat="1" ht="20.1" customHeight="1" spans="2:5">
      <c r="B2" s="255"/>
      <c r="C2" s="255"/>
      <c r="D2" s="255"/>
      <c r="E2" s="256" t="s">
        <v>1</v>
      </c>
    </row>
    <row r="3" s="251" customFormat="1" ht="45" customHeight="1" spans="1:5">
      <c r="A3" s="257" t="s">
        <v>2</v>
      </c>
      <c r="B3" s="258" t="s">
        <v>3</v>
      </c>
      <c r="C3" s="259" t="s">
        <v>4</v>
      </c>
      <c r="D3" s="259" t="s">
        <v>5</v>
      </c>
      <c r="E3" s="259" t="s">
        <v>6</v>
      </c>
    </row>
    <row r="4" ht="38" customHeight="1" spans="1:5">
      <c r="A4" s="260" t="s">
        <v>81</v>
      </c>
      <c r="B4" s="261" t="s">
        <v>1345</v>
      </c>
      <c r="C4" s="290">
        <v>1</v>
      </c>
      <c r="D4" s="290">
        <v>1</v>
      </c>
      <c r="E4" s="291">
        <v>0</v>
      </c>
    </row>
    <row r="5" ht="38" customHeight="1" spans="1:5">
      <c r="A5" s="264" t="s">
        <v>1346</v>
      </c>
      <c r="B5" s="263" t="s">
        <v>1347</v>
      </c>
      <c r="C5" s="267">
        <v>1</v>
      </c>
      <c r="D5" s="267">
        <v>1</v>
      </c>
      <c r="E5" s="292">
        <f>IF(C5&lt;&gt;0,D5/C5-1,"")</f>
        <v>0</v>
      </c>
    </row>
    <row r="6" ht="38" customHeight="1" spans="1:5">
      <c r="A6" s="264" t="s">
        <v>1348</v>
      </c>
      <c r="B6" s="263" t="s">
        <v>1349</v>
      </c>
      <c r="C6" s="267">
        <v>1</v>
      </c>
      <c r="D6" s="267">
        <v>1</v>
      </c>
      <c r="E6" s="292">
        <f t="shared" ref="E6:E69" si="0">IF(C6&lt;&gt;0,D6/C6-1,"")</f>
        <v>0</v>
      </c>
    </row>
    <row r="7" ht="38" customHeight="1" spans="1:5">
      <c r="A7" s="264" t="s">
        <v>1350</v>
      </c>
      <c r="B7" s="263" t="s">
        <v>1351</v>
      </c>
      <c r="C7" s="267"/>
      <c r="D7" s="267"/>
      <c r="E7" s="291" t="str">
        <f t="shared" si="0"/>
        <v/>
      </c>
    </row>
    <row r="8" ht="38" customHeight="1" spans="1:5">
      <c r="A8" s="264" t="s">
        <v>1352</v>
      </c>
      <c r="B8" s="263" t="s">
        <v>1353</v>
      </c>
      <c r="C8" s="267"/>
      <c r="D8" s="267"/>
      <c r="E8" s="291" t="str">
        <f t="shared" si="0"/>
        <v/>
      </c>
    </row>
    <row r="9" s="249" customFormat="1" ht="38" customHeight="1" spans="1:5">
      <c r="A9" s="264" t="s">
        <v>1354</v>
      </c>
      <c r="B9" s="263" t="s">
        <v>1355</v>
      </c>
      <c r="C9" s="267"/>
      <c r="D9" s="267"/>
      <c r="E9" s="291" t="str">
        <f t="shared" si="0"/>
        <v/>
      </c>
    </row>
    <row r="10" ht="38" customHeight="1" spans="1:5">
      <c r="A10" s="264" t="s">
        <v>1356</v>
      </c>
      <c r="B10" s="263" t="s">
        <v>1357</v>
      </c>
      <c r="C10" s="267"/>
      <c r="D10" s="267"/>
      <c r="E10" s="291" t="str">
        <f t="shared" si="0"/>
        <v/>
      </c>
    </row>
    <row r="11" ht="38" customHeight="1" spans="1:5">
      <c r="A11" s="264" t="s">
        <v>1358</v>
      </c>
      <c r="B11" s="263" t="s">
        <v>1359</v>
      </c>
      <c r="C11" s="267"/>
      <c r="D11" s="267"/>
      <c r="E11" s="291" t="str">
        <f t="shared" si="0"/>
        <v/>
      </c>
    </row>
    <row r="12" s="249" customFormat="1" ht="38" customHeight="1" spans="1:5">
      <c r="A12" s="264" t="s">
        <v>1360</v>
      </c>
      <c r="B12" s="263" t="s">
        <v>1361</v>
      </c>
      <c r="C12" s="267"/>
      <c r="D12" s="267"/>
      <c r="E12" s="291" t="str">
        <f t="shared" si="0"/>
        <v/>
      </c>
    </row>
    <row r="13" ht="38" customHeight="1" spans="1:5">
      <c r="A13" s="264" t="s">
        <v>1362</v>
      </c>
      <c r="B13" s="263" t="s">
        <v>1363</v>
      </c>
      <c r="C13" s="267"/>
      <c r="D13" s="267"/>
      <c r="E13" s="291" t="str">
        <f t="shared" si="0"/>
        <v/>
      </c>
    </row>
    <row r="14" s="249" customFormat="1" ht="38" customHeight="1" spans="1:5">
      <c r="A14" s="264" t="s">
        <v>1364</v>
      </c>
      <c r="B14" s="263" t="s">
        <v>1365</v>
      </c>
      <c r="C14" s="267"/>
      <c r="D14" s="267"/>
      <c r="E14" s="291" t="str">
        <f t="shared" si="0"/>
        <v/>
      </c>
    </row>
    <row r="15" ht="38" customHeight="1" spans="1:5">
      <c r="A15" s="264" t="s">
        <v>1366</v>
      </c>
      <c r="B15" s="263" t="s">
        <v>1367</v>
      </c>
      <c r="C15" s="267"/>
      <c r="D15" s="267"/>
      <c r="E15" s="291" t="str">
        <f t="shared" si="0"/>
        <v/>
      </c>
    </row>
    <row r="16" ht="38" customHeight="1" spans="1:5">
      <c r="A16" s="264" t="s">
        <v>1368</v>
      </c>
      <c r="B16" s="263" t="s">
        <v>1369</v>
      </c>
      <c r="C16" s="267"/>
      <c r="D16" s="267"/>
      <c r="E16" s="291" t="str">
        <f t="shared" si="0"/>
        <v/>
      </c>
    </row>
    <row r="17" s="249" customFormat="1" ht="38" customHeight="1" spans="1:5">
      <c r="A17" s="264" t="s">
        <v>1370</v>
      </c>
      <c r="B17" s="263" t="s">
        <v>1371</v>
      </c>
      <c r="C17" s="267"/>
      <c r="D17" s="267"/>
      <c r="E17" s="291" t="str">
        <f t="shared" si="0"/>
        <v/>
      </c>
    </row>
    <row r="18" s="249" customFormat="1" ht="38" customHeight="1" spans="1:5">
      <c r="A18" s="264" t="s">
        <v>1372</v>
      </c>
      <c r="B18" s="263" t="s">
        <v>1373</v>
      </c>
      <c r="C18" s="267"/>
      <c r="D18" s="267"/>
      <c r="E18" s="291" t="str">
        <f t="shared" si="0"/>
        <v/>
      </c>
    </row>
    <row r="19" s="249" customFormat="1" ht="38" customHeight="1" spans="1:5">
      <c r="A19" s="264" t="s">
        <v>1374</v>
      </c>
      <c r="B19" s="263" t="s">
        <v>1375</v>
      </c>
      <c r="C19" s="267"/>
      <c r="D19" s="267"/>
      <c r="E19" s="291" t="str">
        <f t="shared" si="0"/>
        <v/>
      </c>
    </row>
    <row r="20" ht="38" customHeight="1" spans="1:5">
      <c r="A20" s="260" t="s">
        <v>83</v>
      </c>
      <c r="B20" s="261" t="s">
        <v>1376</v>
      </c>
      <c r="C20" s="290">
        <v>43</v>
      </c>
      <c r="D20" s="290">
        <v>0</v>
      </c>
      <c r="E20" s="291">
        <f t="shared" si="0"/>
        <v>-1</v>
      </c>
    </row>
    <row r="21" ht="38" customHeight="1" spans="1:5">
      <c r="A21" s="264" t="s">
        <v>1377</v>
      </c>
      <c r="B21" s="263" t="s">
        <v>1378</v>
      </c>
      <c r="C21" s="267">
        <v>43</v>
      </c>
      <c r="D21" s="267">
        <v>0</v>
      </c>
      <c r="E21" s="292">
        <f t="shared" si="0"/>
        <v>-1</v>
      </c>
    </row>
    <row r="22" ht="38" customHeight="1" spans="1:5">
      <c r="A22" s="264" t="s">
        <v>1379</v>
      </c>
      <c r="B22" s="263" t="s">
        <v>1380</v>
      </c>
      <c r="C22" s="267">
        <v>43</v>
      </c>
      <c r="D22" s="267">
        <v>0</v>
      </c>
      <c r="E22" s="292">
        <f t="shared" si="0"/>
        <v>-1</v>
      </c>
    </row>
    <row r="23" ht="38" customHeight="1" spans="1:5">
      <c r="A23" s="264" t="s">
        <v>1381</v>
      </c>
      <c r="B23" s="263" t="s">
        <v>1382</v>
      </c>
      <c r="C23" s="267"/>
      <c r="D23" s="267"/>
      <c r="E23" s="291" t="str">
        <f t="shared" si="0"/>
        <v/>
      </c>
    </row>
    <row r="24" ht="38" customHeight="1" spans="1:5">
      <c r="A24" s="264" t="s">
        <v>1383</v>
      </c>
      <c r="B24" s="263" t="s">
        <v>1384</v>
      </c>
      <c r="C24" s="267"/>
      <c r="D24" s="267"/>
      <c r="E24" s="291" t="str">
        <f t="shared" si="0"/>
        <v/>
      </c>
    </row>
    <row r="25" ht="38" customHeight="1" spans="1:5">
      <c r="A25" s="264" t="s">
        <v>1385</v>
      </c>
      <c r="B25" s="263" t="s">
        <v>1386</v>
      </c>
      <c r="C25" s="267"/>
      <c r="D25" s="267"/>
      <c r="E25" s="291" t="str">
        <f t="shared" si="0"/>
        <v/>
      </c>
    </row>
    <row r="26" s="249" customFormat="1" ht="38" customHeight="1" spans="1:5">
      <c r="A26" s="264" t="s">
        <v>1387</v>
      </c>
      <c r="B26" s="263" t="s">
        <v>1380</v>
      </c>
      <c r="C26" s="267"/>
      <c r="D26" s="267"/>
      <c r="E26" s="291" t="str">
        <f t="shared" si="0"/>
        <v/>
      </c>
    </row>
    <row r="27" ht="38" customHeight="1" spans="1:5">
      <c r="A27" s="264" t="s">
        <v>1388</v>
      </c>
      <c r="B27" s="263" t="s">
        <v>1382</v>
      </c>
      <c r="C27" s="267"/>
      <c r="D27" s="267"/>
      <c r="E27" s="291" t="str">
        <f t="shared" si="0"/>
        <v/>
      </c>
    </row>
    <row r="28" ht="38" customHeight="1" spans="1:5">
      <c r="A28" s="264" t="s">
        <v>1389</v>
      </c>
      <c r="B28" s="263" t="s">
        <v>1390</v>
      </c>
      <c r="C28" s="267"/>
      <c r="D28" s="267"/>
      <c r="E28" s="291" t="str">
        <f t="shared" si="0"/>
        <v/>
      </c>
    </row>
    <row r="29" s="252" customFormat="1" ht="38" customHeight="1" spans="1:5">
      <c r="A29" s="264" t="s">
        <v>1391</v>
      </c>
      <c r="B29" s="263" t="s">
        <v>1392</v>
      </c>
      <c r="C29" s="267"/>
      <c r="D29" s="267"/>
      <c r="E29" s="291" t="str">
        <f t="shared" si="0"/>
        <v/>
      </c>
    </row>
    <row r="30" s="249" customFormat="1" ht="38" customHeight="1" spans="1:5">
      <c r="A30" s="264" t="s">
        <v>1393</v>
      </c>
      <c r="B30" s="263" t="s">
        <v>1382</v>
      </c>
      <c r="C30" s="267"/>
      <c r="D30" s="267"/>
      <c r="E30" s="291" t="str">
        <f t="shared" si="0"/>
        <v/>
      </c>
    </row>
    <row r="31" s="249" customFormat="1" ht="38" customHeight="1" spans="1:5">
      <c r="A31" s="264" t="s">
        <v>1394</v>
      </c>
      <c r="B31" s="263" t="s">
        <v>1395</v>
      </c>
      <c r="C31" s="267"/>
      <c r="D31" s="267"/>
      <c r="E31" s="291" t="str">
        <f t="shared" si="0"/>
        <v/>
      </c>
    </row>
    <row r="32" ht="38" customHeight="1" spans="1:5">
      <c r="A32" s="260" t="s">
        <v>87</v>
      </c>
      <c r="B32" s="261" t="s">
        <v>1396</v>
      </c>
      <c r="C32" s="290"/>
      <c r="D32" s="290"/>
      <c r="E32" s="291" t="str">
        <f t="shared" si="0"/>
        <v/>
      </c>
    </row>
    <row r="33" ht="38" customHeight="1" spans="1:5">
      <c r="A33" s="264" t="s">
        <v>1397</v>
      </c>
      <c r="B33" s="263" t="s">
        <v>1398</v>
      </c>
      <c r="C33" s="267"/>
      <c r="D33" s="267"/>
      <c r="E33" s="291" t="str">
        <f t="shared" si="0"/>
        <v/>
      </c>
    </row>
    <row r="34" s="249" customFormat="1" ht="38" customHeight="1" spans="1:5">
      <c r="A34" s="264">
        <v>2116001</v>
      </c>
      <c r="B34" s="263" t="s">
        <v>1399</v>
      </c>
      <c r="C34" s="267"/>
      <c r="D34" s="267"/>
      <c r="E34" s="291" t="str">
        <f t="shared" si="0"/>
        <v/>
      </c>
    </row>
    <row r="35" s="249" customFormat="1" ht="38" customHeight="1" spans="1:5">
      <c r="A35" s="264">
        <v>2116002</v>
      </c>
      <c r="B35" s="263" t="s">
        <v>1400</v>
      </c>
      <c r="C35" s="267"/>
      <c r="D35" s="267"/>
      <c r="E35" s="291" t="str">
        <f t="shared" si="0"/>
        <v/>
      </c>
    </row>
    <row r="36" s="249" customFormat="1" ht="38" customHeight="1" spans="1:5">
      <c r="A36" s="264">
        <v>2116003</v>
      </c>
      <c r="B36" s="263" t="s">
        <v>1401</v>
      </c>
      <c r="C36" s="267"/>
      <c r="D36" s="267"/>
      <c r="E36" s="291" t="str">
        <f t="shared" si="0"/>
        <v/>
      </c>
    </row>
    <row r="37" s="252" customFormat="1" ht="38" customHeight="1" spans="1:5">
      <c r="A37" s="264">
        <v>2116099</v>
      </c>
      <c r="B37" s="263" t="s">
        <v>1402</v>
      </c>
      <c r="C37" s="267"/>
      <c r="D37" s="267"/>
      <c r="E37" s="291" t="str">
        <f t="shared" si="0"/>
        <v/>
      </c>
    </row>
    <row r="38" s="249" customFormat="1" ht="38" customHeight="1" spans="1:5">
      <c r="A38" s="264">
        <v>21161</v>
      </c>
      <c r="B38" s="263" t="s">
        <v>1403</v>
      </c>
      <c r="C38" s="267"/>
      <c r="D38" s="267"/>
      <c r="E38" s="291" t="str">
        <f t="shared" si="0"/>
        <v/>
      </c>
    </row>
    <row r="39" ht="38" customHeight="1" spans="1:5">
      <c r="A39" s="264">
        <v>2116101</v>
      </c>
      <c r="B39" s="263" t="s">
        <v>1404</v>
      </c>
      <c r="C39" s="267"/>
      <c r="D39" s="267"/>
      <c r="E39" s="291" t="str">
        <f t="shared" si="0"/>
        <v/>
      </c>
    </row>
    <row r="40" ht="38" customHeight="1" spans="1:5">
      <c r="A40" s="264">
        <v>2116102</v>
      </c>
      <c r="B40" s="263" t="s">
        <v>1405</v>
      </c>
      <c r="C40" s="267"/>
      <c r="D40" s="267"/>
      <c r="E40" s="291" t="str">
        <f t="shared" si="0"/>
        <v/>
      </c>
    </row>
    <row r="41" ht="38" customHeight="1" spans="1:5">
      <c r="A41" s="264">
        <v>2116103</v>
      </c>
      <c r="B41" s="263" t="s">
        <v>1406</v>
      </c>
      <c r="C41" s="267"/>
      <c r="D41" s="267"/>
      <c r="E41" s="291" t="str">
        <f t="shared" si="0"/>
        <v/>
      </c>
    </row>
    <row r="42" ht="38" customHeight="1" spans="1:5">
      <c r="A42" s="264">
        <v>2116104</v>
      </c>
      <c r="B42" s="263" t="s">
        <v>1407</v>
      </c>
      <c r="C42" s="267"/>
      <c r="D42" s="267"/>
      <c r="E42" s="291" t="str">
        <f t="shared" si="0"/>
        <v/>
      </c>
    </row>
    <row r="43" ht="38" customHeight="1" spans="1:5">
      <c r="A43" s="260" t="s">
        <v>89</v>
      </c>
      <c r="B43" s="261" t="s">
        <v>1408</v>
      </c>
      <c r="C43" s="290">
        <v>88472</v>
      </c>
      <c r="D43" s="290">
        <v>82379</v>
      </c>
      <c r="E43" s="291">
        <f t="shared" si="0"/>
        <v>-0.069</v>
      </c>
    </row>
    <row r="44" ht="38" customHeight="1" spans="1:5">
      <c r="A44" s="264" t="s">
        <v>1409</v>
      </c>
      <c r="B44" s="263" t="s">
        <v>1410</v>
      </c>
      <c r="C44" s="267">
        <v>88472</v>
      </c>
      <c r="D44" s="267">
        <v>82379</v>
      </c>
      <c r="E44" s="292">
        <f t="shared" si="0"/>
        <v>-0.069</v>
      </c>
    </row>
    <row r="45" ht="38" customHeight="1" spans="1:5">
      <c r="A45" s="264" t="s">
        <v>1411</v>
      </c>
      <c r="B45" s="263" t="s">
        <v>1412</v>
      </c>
      <c r="C45" s="267">
        <v>11543</v>
      </c>
      <c r="D45" s="267">
        <v>10000</v>
      </c>
      <c r="E45" s="292">
        <f t="shared" si="0"/>
        <v>-0.134</v>
      </c>
    </row>
    <row r="46" ht="38" customHeight="1" spans="1:5">
      <c r="A46" s="264" t="s">
        <v>1413</v>
      </c>
      <c r="B46" s="263" t="s">
        <v>1414</v>
      </c>
      <c r="C46" s="267"/>
      <c r="D46" s="267"/>
      <c r="E46" s="291" t="str">
        <f t="shared" si="0"/>
        <v/>
      </c>
    </row>
    <row r="47" ht="38" customHeight="1" spans="1:5">
      <c r="A47" s="264" t="s">
        <v>1415</v>
      </c>
      <c r="B47" s="263" t="s">
        <v>1416</v>
      </c>
      <c r="C47" s="267"/>
      <c r="D47" s="267"/>
      <c r="E47" s="291" t="str">
        <f t="shared" si="0"/>
        <v/>
      </c>
    </row>
    <row r="48" ht="38" customHeight="1" spans="1:5">
      <c r="A48" s="264" t="s">
        <v>1417</v>
      </c>
      <c r="B48" s="263" t="s">
        <v>1418</v>
      </c>
      <c r="C48" s="267"/>
      <c r="D48" s="267"/>
      <c r="E48" s="291" t="str">
        <f t="shared" si="0"/>
        <v/>
      </c>
    </row>
    <row r="49" ht="38" customHeight="1" spans="1:5">
      <c r="A49" s="264" t="s">
        <v>1419</v>
      </c>
      <c r="B49" s="263" t="s">
        <v>1420</v>
      </c>
      <c r="C49" s="267"/>
      <c r="D49" s="267"/>
      <c r="E49" s="291" t="str">
        <f t="shared" si="0"/>
        <v/>
      </c>
    </row>
    <row r="50" ht="38" customHeight="1" spans="1:5">
      <c r="A50" s="264" t="s">
        <v>1421</v>
      </c>
      <c r="B50" s="263" t="s">
        <v>1422</v>
      </c>
      <c r="C50" s="267"/>
      <c r="D50" s="267"/>
      <c r="E50" s="291" t="str">
        <f t="shared" si="0"/>
        <v/>
      </c>
    </row>
    <row r="51" ht="38" customHeight="1" spans="1:5">
      <c r="A51" s="264" t="s">
        <v>1423</v>
      </c>
      <c r="B51" s="263" t="s">
        <v>1424</v>
      </c>
      <c r="C51" s="267"/>
      <c r="D51" s="267"/>
      <c r="E51" s="291" t="str">
        <f t="shared" si="0"/>
        <v/>
      </c>
    </row>
    <row r="52" ht="38" customHeight="1" spans="1:5">
      <c r="A52" s="264" t="s">
        <v>1425</v>
      </c>
      <c r="B52" s="263" t="s">
        <v>1426</v>
      </c>
      <c r="C52" s="267"/>
      <c r="D52" s="267"/>
      <c r="E52" s="291" t="str">
        <f t="shared" si="0"/>
        <v/>
      </c>
    </row>
    <row r="53" ht="38" customHeight="1" spans="1:5">
      <c r="A53" s="264" t="s">
        <v>1427</v>
      </c>
      <c r="B53" s="263" t="s">
        <v>1428</v>
      </c>
      <c r="C53" s="267"/>
      <c r="D53" s="267"/>
      <c r="E53" s="291" t="str">
        <f t="shared" si="0"/>
        <v/>
      </c>
    </row>
    <row r="54" ht="38" customHeight="1" spans="1:5">
      <c r="A54" s="264" t="s">
        <v>1429</v>
      </c>
      <c r="B54" s="263" t="s">
        <v>1430</v>
      </c>
      <c r="C54" s="267"/>
      <c r="D54" s="267"/>
      <c r="E54" s="291" t="str">
        <f t="shared" si="0"/>
        <v/>
      </c>
    </row>
    <row r="55" ht="38" customHeight="1" spans="1:5">
      <c r="A55" s="264" t="s">
        <v>1431</v>
      </c>
      <c r="B55" s="263" t="s">
        <v>1432</v>
      </c>
      <c r="C55" s="267"/>
      <c r="D55" s="267"/>
      <c r="E55" s="291" t="str">
        <f t="shared" si="0"/>
        <v/>
      </c>
    </row>
    <row r="56" ht="38" customHeight="1" spans="1:5">
      <c r="A56" s="264" t="s">
        <v>1433</v>
      </c>
      <c r="B56" s="263" t="s">
        <v>1434</v>
      </c>
      <c r="C56" s="267">
        <v>65104</v>
      </c>
      <c r="D56" s="267">
        <v>62636</v>
      </c>
      <c r="E56" s="292">
        <f t="shared" si="0"/>
        <v>-0.038</v>
      </c>
    </row>
    <row r="57" ht="38" customHeight="1" spans="1:5">
      <c r="A57" s="264" t="s">
        <v>1435</v>
      </c>
      <c r="B57" s="263" t="s">
        <v>1436</v>
      </c>
      <c r="C57" s="267"/>
      <c r="D57" s="267"/>
      <c r="E57" s="291" t="str">
        <f t="shared" si="0"/>
        <v/>
      </c>
    </row>
    <row r="58" ht="38" customHeight="1" spans="1:5">
      <c r="A58" s="264" t="s">
        <v>1437</v>
      </c>
      <c r="B58" s="263" t="s">
        <v>1412</v>
      </c>
      <c r="C58" s="267"/>
      <c r="D58" s="267"/>
      <c r="E58" s="291" t="str">
        <f t="shared" si="0"/>
        <v/>
      </c>
    </row>
    <row r="59" ht="38" customHeight="1" spans="1:5">
      <c r="A59" s="264" t="s">
        <v>1438</v>
      </c>
      <c r="B59" s="263" t="s">
        <v>1414</v>
      </c>
      <c r="C59" s="267"/>
      <c r="D59" s="267"/>
      <c r="E59" s="291" t="str">
        <f t="shared" si="0"/>
        <v/>
      </c>
    </row>
    <row r="60" ht="38" customHeight="1" spans="1:5">
      <c r="A60" s="264" t="s">
        <v>1439</v>
      </c>
      <c r="B60" s="263" t="s">
        <v>1440</v>
      </c>
      <c r="C60" s="267"/>
      <c r="D60" s="267"/>
      <c r="E60" s="291" t="str">
        <f t="shared" si="0"/>
        <v/>
      </c>
    </row>
    <row r="61" ht="38" customHeight="1" spans="1:5">
      <c r="A61" s="264" t="s">
        <v>1441</v>
      </c>
      <c r="B61" s="263" t="s">
        <v>1442</v>
      </c>
      <c r="C61" s="267"/>
      <c r="D61" s="267"/>
      <c r="E61" s="291" t="str">
        <f t="shared" si="0"/>
        <v/>
      </c>
    </row>
    <row r="62" ht="38" customHeight="1" spans="1:5">
      <c r="A62" s="264" t="s">
        <v>1443</v>
      </c>
      <c r="B62" s="263" t="s">
        <v>1444</v>
      </c>
      <c r="C62" s="267"/>
      <c r="D62" s="267"/>
      <c r="E62" s="291" t="str">
        <f t="shared" si="0"/>
        <v/>
      </c>
    </row>
    <row r="63" ht="38" customHeight="1" spans="1:5">
      <c r="A63" s="264" t="s">
        <v>1445</v>
      </c>
      <c r="B63" s="263" t="s">
        <v>1446</v>
      </c>
      <c r="C63" s="267"/>
      <c r="D63" s="267"/>
      <c r="E63" s="291" t="str">
        <f t="shared" si="0"/>
        <v/>
      </c>
    </row>
    <row r="64" ht="38" customHeight="1" spans="1:5">
      <c r="A64" s="264" t="s">
        <v>1447</v>
      </c>
      <c r="B64" s="263" t="s">
        <v>1448</v>
      </c>
      <c r="C64" s="267"/>
      <c r="D64" s="267"/>
      <c r="E64" s="291" t="str">
        <f t="shared" si="0"/>
        <v/>
      </c>
    </row>
    <row r="65" ht="38" customHeight="1" spans="1:5">
      <c r="A65" s="264" t="s">
        <v>1449</v>
      </c>
      <c r="B65" s="263" t="s">
        <v>1450</v>
      </c>
      <c r="C65" s="267"/>
      <c r="D65" s="267"/>
      <c r="E65" s="291" t="str">
        <f t="shared" si="0"/>
        <v/>
      </c>
    </row>
    <row r="66" ht="38" customHeight="1" spans="1:5">
      <c r="A66" s="264" t="s">
        <v>1451</v>
      </c>
      <c r="B66" s="263" t="s">
        <v>1452</v>
      </c>
      <c r="C66" s="267"/>
      <c r="D66" s="267"/>
      <c r="E66" s="291" t="str">
        <f t="shared" si="0"/>
        <v/>
      </c>
    </row>
    <row r="67" ht="38" customHeight="1" spans="1:5">
      <c r="A67" s="264" t="s">
        <v>1453</v>
      </c>
      <c r="B67" s="263" t="s">
        <v>1454</v>
      </c>
      <c r="C67" s="267"/>
      <c r="D67" s="267"/>
      <c r="E67" s="291" t="str">
        <f t="shared" si="0"/>
        <v/>
      </c>
    </row>
    <row r="68" ht="38" customHeight="1" spans="1:5">
      <c r="A68" s="264" t="s">
        <v>1455</v>
      </c>
      <c r="B68" s="263" t="s">
        <v>1456</v>
      </c>
      <c r="C68" s="267"/>
      <c r="D68" s="267"/>
      <c r="E68" s="291" t="str">
        <f t="shared" si="0"/>
        <v/>
      </c>
    </row>
    <row r="69" ht="38" customHeight="1" spans="1:5">
      <c r="A69" s="264" t="s">
        <v>1457</v>
      </c>
      <c r="B69" s="263" t="s">
        <v>1458</v>
      </c>
      <c r="C69" s="267"/>
      <c r="D69" s="267"/>
      <c r="E69" s="291" t="str">
        <f t="shared" si="0"/>
        <v/>
      </c>
    </row>
    <row r="70" ht="38" customHeight="1" spans="1:5">
      <c r="A70" s="264" t="s">
        <v>1459</v>
      </c>
      <c r="B70" s="263" t="s">
        <v>1460</v>
      </c>
      <c r="C70" s="267"/>
      <c r="D70" s="267"/>
      <c r="E70" s="291" t="str">
        <f t="shared" ref="E70:E133" si="1">IF(C70&lt;&gt;0,D70/C70-1,"")</f>
        <v/>
      </c>
    </row>
    <row r="71" ht="38" customHeight="1" spans="1:5">
      <c r="A71" s="264" t="s">
        <v>1461</v>
      </c>
      <c r="B71" s="263" t="s">
        <v>1462</v>
      </c>
      <c r="C71" s="267"/>
      <c r="D71" s="267"/>
      <c r="E71" s="291" t="str">
        <f t="shared" si="1"/>
        <v/>
      </c>
    </row>
    <row r="72" ht="38" customHeight="1" spans="1:5">
      <c r="A72" s="264" t="s">
        <v>1463</v>
      </c>
      <c r="B72" s="263" t="s">
        <v>1464</v>
      </c>
      <c r="C72" s="267"/>
      <c r="D72" s="267"/>
      <c r="E72" s="291" t="str">
        <f t="shared" si="1"/>
        <v/>
      </c>
    </row>
    <row r="73" ht="38" customHeight="1" spans="1:5">
      <c r="A73" s="264" t="s">
        <v>1465</v>
      </c>
      <c r="B73" s="263" t="s">
        <v>1412</v>
      </c>
      <c r="C73" s="267"/>
      <c r="D73" s="267"/>
      <c r="E73" s="291" t="str">
        <f t="shared" si="1"/>
        <v/>
      </c>
    </row>
    <row r="74" ht="38" customHeight="1" spans="1:5">
      <c r="A74" s="264" t="s">
        <v>1466</v>
      </c>
      <c r="B74" s="263" t="s">
        <v>1414</v>
      </c>
      <c r="C74" s="267"/>
      <c r="D74" s="267"/>
      <c r="E74" s="291" t="str">
        <f t="shared" si="1"/>
        <v/>
      </c>
    </row>
    <row r="75" ht="38" customHeight="1" spans="1:5">
      <c r="A75" s="264" t="s">
        <v>1467</v>
      </c>
      <c r="B75" s="263" t="s">
        <v>1468</v>
      </c>
      <c r="C75" s="267"/>
      <c r="D75" s="267"/>
      <c r="E75" s="291" t="str">
        <f t="shared" si="1"/>
        <v/>
      </c>
    </row>
    <row r="76" ht="38" customHeight="1" spans="1:5">
      <c r="A76" s="264" t="s">
        <v>1469</v>
      </c>
      <c r="B76" s="263" t="s">
        <v>1470</v>
      </c>
      <c r="C76" s="267"/>
      <c r="D76" s="267"/>
      <c r="E76" s="291" t="str">
        <f t="shared" si="1"/>
        <v/>
      </c>
    </row>
    <row r="77" ht="38" customHeight="1" spans="1:5">
      <c r="A77" s="264" t="s">
        <v>1471</v>
      </c>
      <c r="B77" s="263" t="s">
        <v>1412</v>
      </c>
      <c r="C77" s="267"/>
      <c r="D77" s="267"/>
      <c r="E77" s="291" t="str">
        <f t="shared" si="1"/>
        <v/>
      </c>
    </row>
    <row r="78" ht="38" customHeight="1" spans="1:5">
      <c r="A78" s="264" t="s">
        <v>1472</v>
      </c>
      <c r="B78" s="263" t="s">
        <v>1414</v>
      </c>
      <c r="C78" s="267"/>
      <c r="D78" s="267"/>
      <c r="E78" s="291" t="str">
        <f t="shared" si="1"/>
        <v/>
      </c>
    </row>
    <row r="79" s="249" customFormat="1" ht="38" customHeight="1" spans="1:5">
      <c r="A79" s="264" t="s">
        <v>1473</v>
      </c>
      <c r="B79" s="263" t="s">
        <v>1474</v>
      </c>
      <c r="C79" s="267"/>
      <c r="D79" s="267"/>
      <c r="E79" s="291" t="str">
        <f t="shared" si="1"/>
        <v/>
      </c>
    </row>
    <row r="80" s="249" customFormat="1" ht="38" customHeight="1" spans="1:5">
      <c r="A80" s="264" t="s">
        <v>1475</v>
      </c>
      <c r="B80" s="263" t="s">
        <v>1476</v>
      </c>
      <c r="C80" s="267"/>
      <c r="D80" s="267"/>
      <c r="E80" s="291" t="str">
        <f t="shared" si="1"/>
        <v/>
      </c>
    </row>
    <row r="81" s="249" customFormat="1" ht="38" customHeight="1" spans="1:5">
      <c r="A81" s="264" t="s">
        <v>1477</v>
      </c>
      <c r="B81" s="263" t="s">
        <v>1446</v>
      </c>
      <c r="C81" s="267"/>
      <c r="D81" s="267"/>
      <c r="E81" s="291" t="str">
        <f t="shared" si="1"/>
        <v/>
      </c>
    </row>
    <row r="82" s="249" customFormat="1" ht="38" customHeight="1" spans="1:5">
      <c r="A82" s="264" t="s">
        <v>1478</v>
      </c>
      <c r="B82" s="263" t="s">
        <v>1448</v>
      </c>
      <c r="C82" s="267"/>
      <c r="D82" s="267"/>
      <c r="E82" s="291" t="str">
        <f t="shared" si="1"/>
        <v/>
      </c>
    </row>
    <row r="83" s="249" customFormat="1" ht="38" customHeight="1" spans="1:5">
      <c r="A83" s="264" t="s">
        <v>1479</v>
      </c>
      <c r="B83" s="263" t="s">
        <v>1450</v>
      </c>
      <c r="C83" s="267"/>
      <c r="D83" s="267"/>
      <c r="E83" s="291" t="str">
        <f t="shared" si="1"/>
        <v/>
      </c>
    </row>
    <row r="84" s="249" customFormat="1" ht="38" customHeight="1" spans="1:5">
      <c r="A84" s="264" t="s">
        <v>1480</v>
      </c>
      <c r="B84" s="263" t="s">
        <v>1452</v>
      </c>
      <c r="C84" s="267"/>
      <c r="D84" s="267"/>
      <c r="E84" s="291" t="str">
        <f t="shared" si="1"/>
        <v/>
      </c>
    </row>
    <row r="85" s="249" customFormat="1" ht="38" customHeight="1" spans="1:5">
      <c r="A85" s="264" t="s">
        <v>1481</v>
      </c>
      <c r="B85" s="263" t="s">
        <v>1482</v>
      </c>
      <c r="C85" s="267"/>
      <c r="D85" s="267"/>
      <c r="E85" s="291" t="str">
        <f t="shared" si="1"/>
        <v/>
      </c>
    </row>
    <row r="86" s="249" customFormat="1" ht="38" customHeight="1" spans="1:5">
      <c r="A86" s="264" t="s">
        <v>1483</v>
      </c>
      <c r="B86" s="263" t="s">
        <v>1484</v>
      </c>
      <c r="C86" s="267"/>
      <c r="D86" s="267"/>
      <c r="E86" s="291" t="str">
        <f t="shared" si="1"/>
        <v/>
      </c>
    </row>
    <row r="87" s="249" customFormat="1" ht="38" customHeight="1" spans="1:5">
      <c r="A87" s="264" t="s">
        <v>1485</v>
      </c>
      <c r="B87" s="263" t="s">
        <v>1458</v>
      </c>
      <c r="C87" s="267"/>
      <c r="D87" s="267"/>
      <c r="E87" s="291" t="str">
        <f t="shared" si="1"/>
        <v/>
      </c>
    </row>
    <row r="88" s="249" customFormat="1" ht="38" customHeight="1" spans="1:5">
      <c r="A88" s="264" t="s">
        <v>1486</v>
      </c>
      <c r="B88" s="263" t="s">
        <v>1487</v>
      </c>
      <c r="C88" s="267"/>
      <c r="D88" s="267"/>
      <c r="E88" s="291" t="str">
        <f t="shared" si="1"/>
        <v/>
      </c>
    </row>
    <row r="89" s="249" customFormat="1" ht="38" customHeight="1" spans="1:5">
      <c r="A89" s="264" t="s">
        <v>1488</v>
      </c>
      <c r="B89" s="263" t="s">
        <v>1489</v>
      </c>
      <c r="C89" s="267"/>
      <c r="D89" s="267"/>
      <c r="E89" s="291" t="str">
        <f t="shared" si="1"/>
        <v/>
      </c>
    </row>
    <row r="90" s="249" customFormat="1" ht="38" customHeight="1" spans="1:5">
      <c r="A90" s="264" t="s">
        <v>1490</v>
      </c>
      <c r="B90" s="263" t="s">
        <v>1412</v>
      </c>
      <c r="C90" s="267"/>
      <c r="D90" s="267"/>
      <c r="E90" s="291" t="str">
        <f t="shared" si="1"/>
        <v/>
      </c>
    </row>
    <row r="91" s="249" customFormat="1" ht="38" customHeight="1" spans="1:5">
      <c r="A91" s="264" t="s">
        <v>1491</v>
      </c>
      <c r="B91" s="263" t="s">
        <v>1414</v>
      </c>
      <c r="C91" s="267"/>
      <c r="D91" s="267"/>
      <c r="E91" s="291" t="str">
        <f t="shared" si="1"/>
        <v/>
      </c>
    </row>
    <row r="92" s="249" customFormat="1" ht="38" customHeight="1" spans="1:5">
      <c r="A92" s="264" t="s">
        <v>1492</v>
      </c>
      <c r="B92" s="263" t="s">
        <v>1416</v>
      </c>
      <c r="C92" s="267"/>
      <c r="D92" s="267"/>
      <c r="E92" s="291" t="str">
        <f t="shared" si="1"/>
        <v/>
      </c>
    </row>
    <row r="93" s="249" customFormat="1" ht="38" customHeight="1" spans="1:5">
      <c r="A93" s="264" t="s">
        <v>1493</v>
      </c>
      <c r="B93" s="263" t="s">
        <v>1418</v>
      </c>
      <c r="C93" s="267"/>
      <c r="D93" s="267"/>
      <c r="E93" s="291" t="str">
        <f t="shared" si="1"/>
        <v/>
      </c>
    </row>
    <row r="94" ht="38" customHeight="1" spans="1:5">
      <c r="A94" s="264" t="s">
        <v>1494</v>
      </c>
      <c r="B94" s="263" t="s">
        <v>1424</v>
      </c>
      <c r="C94" s="267"/>
      <c r="D94" s="267"/>
      <c r="E94" s="291" t="str">
        <f t="shared" si="1"/>
        <v/>
      </c>
    </row>
    <row r="95" ht="38" customHeight="1" spans="1:5">
      <c r="A95" s="264" t="s">
        <v>1495</v>
      </c>
      <c r="B95" s="263" t="s">
        <v>1428</v>
      </c>
      <c r="C95" s="267"/>
      <c r="D95" s="267"/>
      <c r="E95" s="291" t="str">
        <f t="shared" si="1"/>
        <v/>
      </c>
    </row>
    <row r="96" ht="38" customHeight="1" spans="1:5">
      <c r="A96" s="264" t="s">
        <v>1496</v>
      </c>
      <c r="B96" s="263" t="s">
        <v>1430</v>
      </c>
      <c r="C96" s="267"/>
      <c r="D96" s="267"/>
      <c r="E96" s="291" t="str">
        <f t="shared" si="1"/>
        <v/>
      </c>
    </row>
    <row r="97" s="249" customFormat="1" ht="38" customHeight="1" spans="1:5">
      <c r="A97" s="264" t="s">
        <v>1497</v>
      </c>
      <c r="B97" s="263" t="s">
        <v>1498</v>
      </c>
      <c r="C97" s="267"/>
      <c r="D97" s="267"/>
      <c r="E97" s="291" t="str">
        <f t="shared" si="1"/>
        <v/>
      </c>
    </row>
    <row r="98" s="249" customFormat="1" ht="38" customHeight="1" spans="1:5">
      <c r="A98" s="260" t="s">
        <v>91</v>
      </c>
      <c r="B98" s="261" t="s">
        <v>1499</v>
      </c>
      <c r="C98" s="290">
        <v>0</v>
      </c>
      <c r="D98" s="290">
        <v>508</v>
      </c>
      <c r="E98" s="291">
        <v>1</v>
      </c>
    </row>
    <row r="99" ht="38" customHeight="1" spans="1:5">
      <c r="A99" s="264" t="s">
        <v>1500</v>
      </c>
      <c r="B99" s="263" t="s">
        <v>1501</v>
      </c>
      <c r="C99" s="267">
        <v>0</v>
      </c>
      <c r="D99" s="267">
        <v>10</v>
      </c>
      <c r="E99" s="292">
        <v>1</v>
      </c>
    </row>
    <row r="100" s="249" customFormat="1" ht="38" customHeight="1" spans="1:5">
      <c r="A100" s="264" t="s">
        <v>1502</v>
      </c>
      <c r="B100" s="263" t="s">
        <v>1382</v>
      </c>
      <c r="C100" s="267"/>
      <c r="D100" s="267"/>
      <c r="E100" s="291" t="str">
        <f t="shared" si="1"/>
        <v/>
      </c>
    </row>
    <row r="101" s="249" customFormat="1" ht="38" customHeight="1" spans="1:5">
      <c r="A101" s="264" t="s">
        <v>1503</v>
      </c>
      <c r="B101" s="263" t="s">
        <v>1504</v>
      </c>
      <c r="C101" s="267"/>
      <c r="D101" s="267"/>
      <c r="E101" s="291" t="str">
        <f t="shared" si="1"/>
        <v/>
      </c>
    </row>
    <row r="102" s="249" customFormat="1" ht="38" customHeight="1" spans="1:5">
      <c r="A102" s="264" t="s">
        <v>1505</v>
      </c>
      <c r="B102" s="263" t="s">
        <v>1506</v>
      </c>
      <c r="C102" s="267"/>
      <c r="D102" s="267"/>
      <c r="E102" s="291" t="str">
        <f t="shared" si="1"/>
        <v/>
      </c>
    </row>
    <row r="103" s="249" customFormat="1" ht="38" customHeight="1" spans="1:5">
      <c r="A103" s="264" t="s">
        <v>1507</v>
      </c>
      <c r="B103" s="263" t="s">
        <v>1508</v>
      </c>
      <c r="C103" s="267">
        <v>0</v>
      </c>
      <c r="D103" s="267">
        <v>10</v>
      </c>
      <c r="E103" s="292">
        <v>1</v>
      </c>
    </row>
    <row r="104" s="249" customFormat="1" ht="38" customHeight="1" spans="1:5">
      <c r="A104" s="264" t="s">
        <v>1509</v>
      </c>
      <c r="B104" s="263" t="s">
        <v>1510</v>
      </c>
      <c r="C104" s="267"/>
      <c r="D104" s="267"/>
      <c r="E104" s="291" t="str">
        <f t="shared" si="1"/>
        <v/>
      </c>
    </row>
    <row r="105" ht="38" customHeight="1" spans="1:5">
      <c r="A105" s="264" t="s">
        <v>1511</v>
      </c>
      <c r="B105" s="263" t="s">
        <v>1382</v>
      </c>
      <c r="C105" s="267"/>
      <c r="D105" s="267"/>
      <c r="E105" s="291" t="str">
        <f t="shared" si="1"/>
        <v/>
      </c>
    </row>
    <row r="106" s="249" customFormat="1" ht="38" customHeight="1" spans="1:5">
      <c r="A106" s="264" t="s">
        <v>1512</v>
      </c>
      <c r="B106" s="263" t="s">
        <v>1504</v>
      </c>
      <c r="C106" s="267"/>
      <c r="D106" s="267"/>
      <c r="E106" s="291" t="str">
        <f t="shared" si="1"/>
        <v/>
      </c>
    </row>
    <row r="107" s="249" customFormat="1" ht="38" customHeight="1" spans="1:5">
      <c r="A107" s="264" t="s">
        <v>1513</v>
      </c>
      <c r="B107" s="263" t="s">
        <v>1514</v>
      </c>
      <c r="C107" s="267"/>
      <c r="D107" s="267"/>
      <c r="E107" s="291" t="str">
        <f t="shared" si="1"/>
        <v/>
      </c>
    </row>
    <row r="108" s="249" customFormat="1" ht="38" customHeight="1" spans="1:5">
      <c r="A108" s="264" t="s">
        <v>1515</v>
      </c>
      <c r="B108" s="263" t="s">
        <v>1516</v>
      </c>
      <c r="C108" s="267"/>
      <c r="D108" s="267"/>
      <c r="E108" s="291" t="str">
        <f t="shared" si="1"/>
        <v/>
      </c>
    </row>
    <row r="109" ht="38" customHeight="1" spans="1:5">
      <c r="A109" s="264" t="s">
        <v>1517</v>
      </c>
      <c r="B109" s="263" t="s">
        <v>1518</v>
      </c>
      <c r="C109" s="267"/>
      <c r="D109" s="267"/>
      <c r="E109" s="291" t="str">
        <f t="shared" si="1"/>
        <v/>
      </c>
    </row>
    <row r="110" s="249" customFormat="1" ht="38" customHeight="1" spans="1:5">
      <c r="A110" s="264" t="s">
        <v>1519</v>
      </c>
      <c r="B110" s="263" t="s">
        <v>1520</v>
      </c>
      <c r="C110" s="267"/>
      <c r="D110" s="267"/>
      <c r="E110" s="291" t="str">
        <f t="shared" si="1"/>
        <v/>
      </c>
    </row>
    <row r="111" s="249" customFormat="1" ht="38" customHeight="1" spans="1:5">
      <c r="A111" s="264" t="s">
        <v>1521</v>
      </c>
      <c r="B111" s="263" t="s">
        <v>1522</v>
      </c>
      <c r="C111" s="267"/>
      <c r="D111" s="267"/>
      <c r="E111" s="291" t="str">
        <f t="shared" si="1"/>
        <v/>
      </c>
    </row>
    <row r="112" s="249" customFormat="1" ht="38" customHeight="1" spans="1:5">
      <c r="A112" s="264" t="s">
        <v>1523</v>
      </c>
      <c r="B112" s="263" t="s">
        <v>1524</v>
      </c>
      <c r="C112" s="267"/>
      <c r="D112" s="267"/>
      <c r="E112" s="291" t="str">
        <f t="shared" si="1"/>
        <v/>
      </c>
    </row>
    <row r="113" ht="38" customHeight="1" spans="1:5">
      <c r="A113" s="264" t="s">
        <v>1525</v>
      </c>
      <c r="B113" s="263" t="s">
        <v>1526</v>
      </c>
      <c r="C113" s="267"/>
      <c r="D113" s="267"/>
      <c r="E113" s="291" t="str">
        <f t="shared" si="1"/>
        <v/>
      </c>
    </row>
    <row r="114" s="249" customFormat="1" ht="38" customHeight="1" spans="1:5">
      <c r="A114" s="269">
        <v>21370</v>
      </c>
      <c r="B114" s="263" t="s">
        <v>1527</v>
      </c>
      <c r="C114" s="267"/>
      <c r="D114" s="267"/>
      <c r="E114" s="291" t="str">
        <f t="shared" si="1"/>
        <v/>
      </c>
    </row>
    <row r="115" s="249" customFormat="1" ht="38" customHeight="1" spans="1:5">
      <c r="A115" s="269">
        <v>2137001</v>
      </c>
      <c r="B115" s="263" t="s">
        <v>1382</v>
      </c>
      <c r="C115" s="267"/>
      <c r="D115" s="267"/>
      <c r="E115" s="291" t="str">
        <f t="shared" si="1"/>
        <v/>
      </c>
    </row>
    <row r="116" ht="38" customHeight="1" spans="1:5">
      <c r="A116" s="269">
        <v>2137099</v>
      </c>
      <c r="B116" s="263" t="s">
        <v>1528</v>
      </c>
      <c r="C116" s="267"/>
      <c r="D116" s="267"/>
      <c r="E116" s="291" t="str">
        <f t="shared" si="1"/>
        <v/>
      </c>
    </row>
    <row r="117" s="249" customFormat="1" ht="38" customHeight="1" spans="1:5">
      <c r="A117" s="269">
        <v>21371</v>
      </c>
      <c r="B117" s="263" t="s">
        <v>1529</v>
      </c>
      <c r="C117" s="267"/>
      <c r="D117" s="267"/>
      <c r="E117" s="291" t="str">
        <f t="shared" si="1"/>
        <v/>
      </c>
    </row>
    <row r="118" ht="38" customHeight="1" spans="1:5">
      <c r="A118" s="269">
        <v>2137101</v>
      </c>
      <c r="B118" s="263" t="s">
        <v>1520</v>
      </c>
      <c r="C118" s="267"/>
      <c r="D118" s="267"/>
      <c r="E118" s="291" t="str">
        <f t="shared" si="1"/>
        <v/>
      </c>
    </row>
    <row r="119" s="249" customFormat="1" ht="38" customHeight="1" spans="1:5">
      <c r="A119" s="269">
        <v>2137102</v>
      </c>
      <c r="B119" s="263" t="s">
        <v>1530</v>
      </c>
      <c r="C119" s="267"/>
      <c r="D119" s="267"/>
      <c r="E119" s="291" t="str">
        <f t="shared" si="1"/>
        <v/>
      </c>
    </row>
    <row r="120" s="249" customFormat="1" ht="38" customHeight="1" spans="1:5">
      <c r="A120" s="269">
        <v>2137103</v>
      </c>
      <c r="B120" s="263" t="s">
        <v>1524</v>
      </c>
      <c r="C120" s="267"/>
      <c r="D120" s="267"/>
      <c r="E120" s="291" t="str">
        <f t="shared" si="1"/>
        <v/>
      </c>
    </row>
    <row r="121" s="249" customFormat="1" ht="38" customHeight="1" spans="1:5">
      <c r="A121" s="269">
        <v>2137199</v>
      </c>
      <c r="B121" s="263" t="s">
        <v>1531</v>
      </c>
      <c r="C121" s="267"/>
      <c r="D121" s="267"/>
      <c r="E121" s="291" t="str">
        <f t="shared" si="1"/>
        <v/>
      </c>
    </row>
    <row r="122" s="249" customFormat="1" ht="38" customHeight="1" spans="1:5">
      <c r="A122" s="269"/>
      <c r="B122" s="305" t="s">
        <v>1532</v>
      </c>
      <c r="C122" s="267">
        <v>0</v>
      </c>
      <c r="D122" s="267">
        <f>SUM(D123:D125)</f>
        <v>498</v>
      </c>
      <c r="E122" s="292">
        <v>1</v>
      </c>
    </row>
    <row r="123" s="249" customFormat="1" ht="38" customHeight="1" spans="1:5">
      <c r="A123" s="269"/>
      <c r="B123" s="266" t="s">
        <v>1533</v>
      </c>
      <c r="C123" s="267"/>
      <c r="D123" s="267"/>
      <c r="E123" s="292"/>
    </row>
    <row r="124" s="249" customFormat="1" ht="38" customHeight="1" spans="1:5">
      <c r="A124" s="269"/>
      <c r="B124" s="266" t="s">
        <v>1534</v>
      </c>
      <c r="C124" s="267"/>
      <c r="D124" s="267"/>
      <c r="E124" s="292"/>
    </row>
    <row r="125" s="249" customFormat="1" ht="38" customHeight="1" spans="1:5">
      <c r="A125" s="269"/>
      <c r="B125" s="266" t="s">
        <v>1535</v>
      </c>
      <c r="C125" s="267">
        <v>0</v>
      </c>
      <c r="D125" s="267">
        <v>498</v>
      </c>
      <c r="E125" s="292">
        <v>1</v>
      </c>
    </row>
    <row r="126" s="249" customFormat="1" ht="38" customHeight="1" spans="1:5">
      <c r="A126" s="269"/>
      <c r="B126" s="305" t="s">
        <v>1536</v>
      </c>
      <c r="C126" s="267"/>
      <c r="D126" s="267"/>
      <c r="E126" s="291"/>
    </row>
    <row r="127" s="249" customFormat="1" ht="38" customHeight="1" spans="1:5">
      <c r="A127" s="269"/>
      <c r="B127" s="266" t="s">
        <v>1533</v>
      </c>
      <c r="C127" s="267"/>
      <c r="D127" s="267"/>
      <c r="E127" s="291"/>
    </row>
    <row r="128" s="249" customFormat="1" ht="38" customHeight="1" spans="1:5">
      <c r="A128" s="269"/>
      <c r="B128" s="266" t="s">
        <v>1534</v>
      </c>
      <c r="C128" s="267"/>
      <c r="D128" s="267"/>
      <c r="E128" s="291"/>
    </row>
    <row r="129" s="249" customFormat="1" ht="38" customHeight="1" spans="1:5">
      <c r="A129" s="269"/>
      <c r="B129" s="266" t="s">
        <v>1537</v>
      </c>
      <c r="C129" s="267"/>
      <c r="D129" s="267"/>
      <c r="E129" s="291"/>
    </row>
    <row r="130" s="249" customFormat="1" ht="38" customHeight="1" spans="1:5">
      <c r="A130" s="269"/>
      <c r="B130" s="305" t="s">
        <v>1538</v>
      </c>
      <c r="C130" s="267"/>
      <c r="D130" s="267"/>
      <c r="E130" s="291"/>
    </row>
    <row r="131" s="249" customFormat="1" ht="38" customHeight="1" spans="1:5">
      <c r="A131" s="269"/>
      <c r="B131" s="266" t="s">
        <v>1534</v>
      </c>
      <c r="C131" s="267"/>
      <c r="D131" s="267"/>
      <c r="E131" s="291"/>
    </row>
    <row r="132" s="249" customFormat="1" ht="38" customHeight="1" spans="1:5">
      <c r="A132" s="269"/>
      <c r="B132" s="266" t="s">
        <v>1539</v>
      </c>
      <c r="C132" s="267"/>
      <c r="D132" s="267"/>
      <c r="E132" s="291"/>
    </row>
    <row r="133" s="249" customFormat="1" ht="38" customHeight="1" spans="1:5">
      <c r="A133" s="260" t="s">
        <v>93</v>
      </c>
      <c r="B133" s="261" t="s">
        <v>1540</v>
      </c>
      <c r="C133" s="290">
        <v>4000</v>
      </c>
      <c r="D133" s="290">
        <v>0</v>
      </c>
      <c r="E133" s="291">
        <f t="shared" ref="E133:E144" si="2">IF(C133&lt;&gt;0,D133/C133-1,"")</f>
        <v>-1</v>
      </c>
    </row>
    <row r="134" s="249" customFormat="1" ht="38" customHeight="1" spans="1:5">
      <c r="A134" s="264" t="s">
        <v>1541</v>
      </c>
      <c r="B134" s="263" t="s">
        <v>1542</v>
      </c>
      <c r="C134" s="267"/>
      <c r="D134" s="267"/>
      <c r="E134" s="291" t="str">
        <f t="shared" si="2"/>
        <v/>
      </c>
    </row>
    <row r="135" ht="38" customHeight="1" spans="1:5">
      <c r="A135" s="264" t="s">
        <v>1543</v>
      </c>
      <c r="B135" s="263" t="s">
        <v>1544</v>
      </c>
      <c r="C135" s="267"/>
      <c r="D135" s="267"/>
      <c r="E135" s="291" t="str">
        <f t="shared" si="2"/>
        <v/>
      </c>
    </row>
    <row r="136" s="249" customFormat="1" ht="38" customHeight="1" spans="1:5">
      <c r="A136" s="264" t="s">
        <v>1545</v>
      </c>
      <c r="B136" s="263" t="s">
        <v>1546</v>
      </c>
      <c r="C136" s="267"/>
      <c r="D136" s="267"/>
      <c r="E136" s="291" t="str">
        <f t="shared" si="2"/>
        <v/>
      </c>
    </row>
    <row r="137" s="249" customFormat="1" ht="38" customHeight="1" spans="1:5">
      <c r="A137" s="264" t="s">
        <v>1547</v>
      </c>
      <c r="B137" s="263" t="s">
        <v>1548</v>
      </c>
      <c r="C137" s="267"/>
      <c r="D137" s="267"/>
      <c r="E137" s="291" t="str">
        <f t="shared" si="2"/>
        <v/>
      </c>
    </row>
    <row r="138" s="249" customFormat="1" ht="38" customHeight="1" spans="1:5">
      <c r="A138" s="264" t="s">
        <v>1549</v>
      </c>
      <c r="B138" s="263" t="s">
        <v>1550</v>
      </c>
      <c r="C138" s="267"/>
      <c r="D138" s="267"/>
      <c r="E138" s="291" t="str">
        <f t="shared" si="2"/>
        <v/>
      </c>
    </row>
    <row r="139" ht="38" customHeight="1" spans="1:5">
      <c r="A139" s="264" t="s">
        <v>1551</v>
      </c>
      <c r="B139" s="263" t="s">
        <v>1552</v>
      </c>
      <c r="C139" s="267"/>
      <c r="D139" s="267"/>
      <c r="E139" s="291" t="str">
        <f t="shared" si="2"/>
        <v/>
      </c>
    </row>
    <row r="140" ht="38" customHeight="1" spans="1:5">
      <c r="A140" s="264" t="s">
        <v>1553</v>
      </c>
      <c r="B140" s="263" t="s">
        <v>1548</v>
      </c>
      <c r="C140" s="267"/>
      <c r="D140" s="267"/>
      <c r="E140" s="291" t="str">
        <f t="shared" si="2"/>
        <v/>
      </c>
    </row>
    <row r="141" s="249" customFormat="1" ht="38" customHeight="1" spans="1:5">
      <c r="A141" s="264" t="s">
        <v>1554</v>
      </c>
      <c r="B141" s="263" t="s">
        <v>1555</v>
      </c>
      <c r="C141" s="267"/>
      <c r="D141" s="267"/>
      <c r="E141" s="291" t="str">
        <f t="shared" si="2"/>
        <v/>
      </c>
    </row>
    <row r="142" ht="38" customHeight="1" spans="1:5">
      <c r="A142" s="264" t="s">
        <v>1556</v>
      </c>
      <c r="B142" s="263" t="s">
        <v>1557</v>
      </c>
      <c r="C142" s="267"/>
      <c r="D142" s="267"/>
      <c r="E142" s="291" t="str">
        <f t="shared" si="2"/>
        <v/>
      </c>
    </row>
    <row r="143" ht="38" customHeight="1" spans="1:5">
      <c r="A143" s="264" t="s">
        <v>1558</v>
      </c>
      <c r="B143" s="263" t="s">
        <v>1559</v>
      </c>
      <c r="C143" s="267"/>
      <c r="D143" s="267"/>
      <c r="E143" s="291" t="str">
        <f t="shared" si="2"/>
        <v/>
      </c>
    </row>
    <row r="144" s="249" customFormat="1" ht="38" customHeight="1" spans="1:5">
      <c r="A144" s="264" t="s">
        <v>1560</v>
      </c>
      <c r="B144" s="263" t="s">
        <v>1561</v>
      </c>
      <c r="C144" s="267"/>
      <c r="D144" s="267"/>
      <c r="E144" s="291" t="str">
        <f t="shared" si="2"/>
        <v/>
      </c>
    </row>
    <row r="145" s="249" customFormat="1" ht="38" customHeight="1" spans="1:5">
      <c r="A145" s="264" t="s">
        <v>1562</v>
      </c>
      <c r="B145" s="263" t="s">
        <v>1563</v>
      </c>
      <c r="C145" s="267"/>
      <c r="D145" s="267"/>
      <c r="E145" s="291" t="str">
        <f t="shared" ref="E145:E208" si="3">IF(C145&lt;&gt;0,D145/C145-1,"")</f>
        <v/>
      </c>
    </row>
    <row r="146" s="249" customFormat="1" ht="38" customHeight="1" spans="1:5">
      <c r="A146" s="264" t="s">
        <v>1564</v>
      </c>
      <c r="B146" s="263" t="s">
        <v>1565</v>
      </c>
      <c r="C146" s="267"/>
      <c r="D146" s="267"/>
      <c r="E146" s="291" t="str">
        <f t="shared" si="3"/>
        <v/>
      </c>
    </row>
    <row r="147" s="249" customFormat="1" ht="38" customHeight="1" spans="1:5">
      <c r="A147" s="264" t="s">
        <v>1566</v>
      </c>
      <c r="B147" s="263" t="s">
        <v>1567</v>
      </c>
      <c r="C147" s="267"/>
      <c r="D147" s="267"/>
      <c r="E147" s="291" t="str">
        <f t="shared" si="3"/>
        <v/>
      </c>
    </row>
    <row r="148" s="249" customFormat="1" ht="38" customHeight="1" spans="1:5">
      <c r="A148" s="264" t="s">
        <v>1568</v>
      </c>
      <c r="B148" s="263" t="s">
        <v>1569</v>
      </c>
      <c r="C148" s="267"/>
      <c r="D148" s="267"/>
      <c r="E148" s="291" t="str">
        <f t="shared" si="3"/>
        <v/>
      </c>
    </row>
    <row r="149" s="249" customFormat="1" ht="38" customHeight="1" spans="1:5">
      <c r="A149" s="264" t="s">
        <v>1570</v>
      </c>
      <c r="B149" s="263" t="s">
        <v>1571</v>
      </c>
      <c r="C149" s="267"/>
      <c r="D149" s="267"/>
      <c r="E149" s="291" t="str">
        <f t="shared" si="3"/>
        <v/>
      </c>
    </row>
    <row r="150" s="249" customFormat="1" ht="38" customHeight="1" spans="1:5">
      <c r="A150" s="264" t="s">
        <v>1572</v>
      </c>
      <c r="B150" s="263" t="s">
        <v>1573</v>
      </c>
      <c r="C150" s="267"/>
      <c r="D150" s="267"/>
      <c r="E150" s="291" t="str">
        <f t="shared" si="3"/>
        <v/>
      </c>
    </row>
    <row r="151" s="249" customFormat="1" ht="38" customHeight="1" spans="1:5">
      <c r="A151" s="264" t="s">
        <v>1574</v>
      </c>
      <c r="B151" s="263" t="s">
        <v>1575</v>
      </c>
      <c r="C151" s="267"/>
      <c r="D151" s="267"/>
      <c r="E151" s="291" t="str">
        <f t="shared" si="3"/>
        <v/>
      </c>
    </row>
    <row r="152" s="249" customFormat="1" ht="38" customHeight="1" spans="1:5">
      <c r="A152" s="264" t="s">
        <v>1576</v>
      </c>
      <c r="B152" s="263" t="s">
        <v>1577</v>
      </c>
      <c r="C152" s="267"/>
      <c r="D152" s="267"/>
      <c r="E152" s="291" t="str">
        <f t="shared" si="3"/>
        <v/>
      </c>
    </row>
    <row r="153" s="249" customFormat="1" ht="38" customHeight="1" spans="1:5">
      <c r="A153" s="264" t="s">
        <v>1578</v>
      </c>
      <c r="B153" s="263" t="s">
        <v>1579</v>
      </c>
      <c r="C153" s="267"/>
      <c r="D153" s="267"/>
      <c r="E153" s="291" t="str">
        <f t="shared" si="3"/>
        <v/>
      </c>
    </row>
    <row r="154" s="249" customFormat="1" ht="38" customHeight="1" spans="1:5">
      <c r="A154" s="264" t="s">
        <v>1580</v>
      </c>
      <c r="B154" s="263" t="s">
        <v>1581</v>
      </c>
      <c r="C154" s="267"/>
      <c r="D154" s="267"/>
      <c r="E154" s="291" t="str">
        <f t="shared" si="3"/>
        <v/>
      </c>
    </row>
    <row r="155" s="249" customFormat="1" ht="38" customHeight="1" spans="1:5">
      <c r="A155" s="264" t="s">
        <v>1582</v>
      </c>
      <c r="B155" s="263" t="s">
        <v>1583</v>
      </c>
      <c r="C155" s="267"/>
      <c r="D155" s="267"/>
      <c r="E155" s="291" t="str">
        <f t="shared" si="3"/>
        <v/>
      </c>
    </row>
    <row r="156" s="249" customFormat="1" ht="38" customHeight="1" spans="1:5">
      <c r="A156" s="264" t="s">
        <v>1584</v>
      </c>
      <c r="B156" s="263" t="s">
        <v>1585</v>
      </c>
      <c r="C156" s="267"/>
      <c r="D156" s="267"/>
      <c r="E156" s="291" t="str">
        <f t="shared" si="3"/>
        <v/>
      </c>
    </row>
    <row r="157" s="249" customFormat="1" ht="38" customHeight="1" spans="1:5">
      <c r="A157" s="264" t="s">
        <v>1586</v>
      </c>
      <c r="B157" s="263" t="s">
        <v>1587</v>
      </c>
      <c r="C157" s="267"/>
      <c r="D157" s="267"/>
      <c r="E157" s="291" t="str">
        <f t="shared" si="3"/>
        <v/>
      </c>
    </row>
    <row r="158" s="249" customFormat="1" ht="38" customHeight="1" spans="1:5">
      <c r="A158" s="264" t="s">
        <v>1588</v>
      </c>
      <c r="B158" s="263" t="s">
        <v>1589</v>
      </c>
      <c r="C158" s="267"/>
      <c r="D158" s="267"/>
      <c r="E158" s="291" t="str">
        <f t="shared" si="3"/>
        <v/>
      </c>
    </row>
    <row r="159" s="249" customFormat="1" ht="38" customHeight="1" spans="1:5">
      <c r="A159" s="264" t="s">
        <v>1590</v>
      </c>
      <c r="B159" s="263" t="s">
        <v>1591</v>
      </c>
      <c r="C159" s="267"/>
      <c r="D159" s="267"/>
      <c r="E159" s="291" t="str">
        <f t="shared" si="3"/>
        <v/>
      </c>
    </row>
    <row r="160" s="249" customFormat="1" ht="38" customHeight="1" spans="1:5">
      <c r="A160" s="264" t="s">
        <v>1592</v>
      </c>
      <c r="B160" s="263" t="s">
        <v>1593</v>
      </c>
      <c r="C160" s="267"/>
      <c r="D160" s="267"/>
      <c r="E160" s="291" t="str">
        <f t="shared" si="3"/>
        <v/>
      </c>
    </row>
    <row r="161" ht="38" customHeight="1" spans="1:5">
      <c r="A161" s="264" t="s">
        <v>1594</v>
      </c>
      <c r="B161" s="263" t="s">
        <v>1595</v>
      </c>
      <c r="C161" s="267"/>
      <c r="D161" s="267"/>
      <c r="E161" s="291" t="str">
        <f t="shared" si="3"/>
        <v/>
      </c>
    </row>
    <row r="162" ht="38" customHeight="1" spans="1:5">
      <c r="A162" s="264" t="s">
        <v>1596</v>
      </c>
      <c r="B162" s="263" t="s">
        <v>1597</v>
      </c>
      <c r="C162" s="267"/>
      <c r="D162" s="267"/>
      <c r="E162" s="291" t="str">
        <f t="shared" si="3"/>
        <v/>
      </c>
    </row>
    <row r="163" s="249" customFormat="1" ht="38" customHeight="1" spans="1:5">
      <c r="A163" s="264" t="s">
        <v>1598</v>
      </c>
      <c r="B163" s="263" t="s">
        <v>1599</v>
      </c>
      <c r="C163" s="267"/>
      <c r="D163" s="267"/>
      <c r="E163" s="291" t="str">
        <f t="shared" si="3"/>
        <v/>
      </c>
    </row>
    <row r="164" ht="38" customHeight="1" spans="1:5">
      <c r="A164" s="264" t="s">
        <v>1600</v>
      </c>
      <c r="B164" s="263" t="s">
        <v>1601</v>
      </c>
      <c r="C164" s="267"/>
      <c r="D164" s="267"/>
      <c r="E164" s="291" t="str">
        <f t="shared" si="3"/>
        <v/>
      </c>
    </row>
    <row r="165" ht="38" customHeight="1" spans="1:5">
      <c r="A165" s="264" t="s">
        <v>1602</v>
      </c>
      <c r="B165" s="263" t="s">
        <v>1603</v>
      </c>
      <c r="C165" s="267"/>
      <c r="D165" s="267"/>
      <c r="E165" s="291" t="str">
        <f t="shared" si="3"/>
        <v/>
      </c>
    </row>
    <row r="166" s="249" customFormat="1" ht="38" customHeight="1" spans="1:5">
      <c r="A166" s="264" t="s">
        <v>1604</v>
      </c>
      <c r="B166" s="263" t="s">
        <v>1605</v>
      </c>
      <c r="C166" s="267"/>
      <c r="D166" s="267"/>
      <c r="E166" s="291" t="str">
        <f t="shared" si="3"/>
        <v/>
      </c>
    </row>
    <row r="167" s="249" customFormat="1" ht="38" customHeight="1" spans="1:5">
      <c r="A167" s="264" t="s">
        <v>1606</v>
      </c>
      <c r="B167" s="263" t="s">
        <v>1607</v>
      </c>
      <c r="C167" s="267"/>
      <c r="D167" s="267"/>
      <c r="E167" s="291" t="str">
        <f t="shared" si="3"/>
        <v/>
      </c>
    </row>
    <row r="168" s="249" customFormat="1" ht="38" customHeight="1" spans="1:5">
      <c r="A168" s="264" t="s">
        <v>1608</v>
      </c>
      <c r="B168" s="263" t="s">
        <v>1609</v>
      </c>
      <c r="C168" s="267"/>
      <c r="D168" s="267"/>
      <c r="E168" s="291" t="str">
        <f t="shared" si="3"/>
        <v/>
      </c>
    </row>
    <row r="169" s="249" customFormat="1" ht="38" customHeight="1" spans="1:5">
      <c r="A169" s="264" t="s">
        <v>1610</v>
      </c>
      <c r="B169" s="263" t="s">
        <v>1611</v>
      </c>
      <c r="C169" s="267"/>
      <c r="D169" s="267"/>
      <c r="E169" s="291" t="str">
        <f t="shared" si="3"/>
        <v/>
      </c>
    </row>
    <row r="170" s="249" customFormat="1" ht="38" customHeight="1" spans="1:5">
      <c r="A170" s="264" t="s">
        <v>1612</v>
      </c>
      <c r="B170" s="263" t="s">
        <v>1613</v>
      </c>
      <c r="C170" s="267"/>
      <c r="D170" s="267"/>
      <c r="E170" s="291" t="str">
        <f t="shared" si="3"/>
        <v/>
      </c>
    </row>
    <row r="171" s="249" customFormat="1" ht="38" customHeight="1" spans="1:5">
      <c r="A171" s="264" t="s">
        <v>1614</v>
      </c>
      <c r="B171" s="263" t="s">
        <v>1615</v>
      </c>
      <c r="C171" s="267"/>
      <c r="D171" s="267"/>
      <c r="E171" s="291" t="str">
        <f t="shared" si="3"/>
        <v/>
      </c>
    </row>
    <row r="172" s="249" customFormat="1" ht="38" customHeight="1" spans="1:5">
      <c r="A172" s="264" t="s">
        <v>1616</v>
      </c>
      <c r="B172" s="263" t="s">
        <v>1617</v>
      </c>
      <c r="C172" s="267"/>
      <c r="D172" s="267"/>
      <c r="E172" s="291" t="str">
        <f t="shared" si="3"/>
        <v/>
      </c>
    </row>
    <row r="173" ht="38" customHeight="1" spans="1:5">
      <c r="A173" s="264" t="s">
        <v>1618</v>
      </c>
      <c r="B173" s="263" t="s">
        <v>1619</v>
      </c>
      <c r="C173" s="267"/>
      <c r="D173" s="267"/>
      <c r="E173" s="291" t="str">
        <f t="shared" si="3"/>
        <v/>
      </c>
    </row>
    <row r="174" ht="38" customHeight="1" spans="1:5">
      <c r="A174" s="264" t="s">
        <v>1620</v>
      </c>
      <c r="B174" s="263" t="s">
        <v>1621</v>
      </c>
      <c r="C174" s="267"/>
      <c r="D174" s="267"/>
      <c r="E174" s="291" t="str">
        <f t="shared" si="3"/>
        <v/>
      </c>
    </row>
    <row r="175" s="249" customFormat="1" ht="38" customHeight="1" spans="1:5">
      <c r="A175" s="264" t="s">
        <v>1622</v>
      </c>
      <c r="B175" s="263" t="s">
        <v>1544</v>
      </c>
      <c r="C175" s="267"/>
      <c r="D175" s="267"/>
      <c r="E175" s="291" t="str">
        <f t="shared" si="3"/>
        <v/>
      </c>
    </row>
    <row r="176" s="249" customFormat="1" ht="38" customHeight="1" spans="1:5">
      <c r="A176" s="264" t="s">
        <v>1623</v>
      </c>
      <c r="B176" s="263" t="s">
        <v>1624</v>
      </c>
      <c r="C176" s="267"/>
      <c r="D176" s="267"/>
      <c r="E176" s="291" t="str">
        <f t="shared" si="3"/>
        <v/>
      </c>
    </row>
    <row r="177" s="249" customFormat="1" ht="38" customHeight="1" spans="1:5">
      <c r="A177" s="264" t="s">
        <v>1625</v>
      </c>
      <c r="B177" s="263" t="s">
        <v>1626</v>
      </c>
      <c r="C177" s="267">
        <v>4000</v>
      </c>
      <c r="D177" s="267">
        <v>0</v>
      </c>
      <c r="E177" s="292">
        <f t="shared" si="3"/>
        <v>-1</v>
      </c>
    </row>
    <row r="178" s="249" customFormat="1" ht="38" customHeight="1" spans="1:5">
      <c r="A178" s="264" t="s">
        <v>1627</v>
      </c>
      <c r="B178" s="263" t="s">
        <v>1544</v>
      </c>
      <c r="C178" s="267">
        <v>4000</v>
      </c>
      <c r="D178" s="267">
        <v>0</v>
      </c>
      <c r="E178" s="292">
        <f t="shared" si="3"/>
        <v>-1</v>
      </c>
    </row>
    <row r="179" s="249" customFormat="1" ht="38" customHeight="1" spans="1:5">
      <c r="A179" s="264" t="s">
        <v>1628</v>
      </c>
      <c r="B179" s="263" t="s">
        <v>1629</v>
      </c>
      <c r="C179" s="267"/>
      <c r="D179" s="267"/>
      <c r="E179" s="291" t="str">
        <f t="shared" si="3"/>
        <v/>
      </c>
    </row>
    <row r="180" s="249" customFormat="1" ht="38" customHeight="1" spans="1:5">
      <c r="A180" s="264" t="s">
        <v>1630</v>
      </c>
      <c r="B180" s="263" t="s">
        <v>1631</v>
      </c>
      <c r="C180" s="267"/>
      <c r="D180" s="267"/>
      <c r="E180" s="291" t="str">
        <f t="shared" si="3"/>
        <v/>
      </c>
    </row>
    <row r="181" ht="38" customHeight="1" spans="1:5">
      <c r="A181" s="264" t="s">
        <v>1632</v>
      </c>
      <c r="B181" s="263" t="s">
        <v>1633</v>
      </c>
      <c r="C181" s="267"/>
      <c r="D181" s="267"/>
      <c r="E181" s="291" t="str">
        <f t="shared" si="3"/>
        <v/>
      </c>
    </row>
    <row r="182" ht="38" customHeight="1" spans="1:5">
      <c r="A182" s="264" t="s">
        <v>1634</v>
      </c>
      <c r="B182" s="263" t="s">
        <v>1563</v>
      </c>
      <c r="C182" s="267"/>
      <c r="D182" s="267"/>
      <c r="E182" s="291" t="str">
        <f t="shared" si="3"/>
        <v/>
      </c>
    </row>
    <row r="183" ht="38" customHeight="1" spans="1:5">
      <c r="A183" s="264" t="s">
        <v>1635</v>
      </c>
      <c r="B183" s="263" t="s">
        <v>1567</v>
      </c>
      <c r="C183" s="267"/>
      <c r="D183" s="267"/>
      <c r="E183" s="291" t="str">
        <f t="shared" si="3"/>
        <v/>
      </c>
    </row>
    <row r="184" s="249" customFormat="1" ht="38" customHeight="1" spans="1:5">
      <c r="A184" s="264" t="s">
        <v>1636</v>
      </c>
      <c r="B184" s="263" t="s">
        <v>1637</v>
      </c>
      <c r="C184" s="267"/>
      <c r="D184" s="267"/>
      <c r="E184" s="291" t="str">
        <f t="shared" si="3"/>
        <v/>
      </c>
    </row>
    <row r="185" ht="38" customHeight="1" spans="1:5">
      <c r="A185" s="260" t="s">
        <v>95</v>
      </c>
      <c r="B185" s="261" t="s">
        <v>1638</v>
      </c>
      <c r="C185" s="290"/>
      <c r="D185" s="290"/>
      <c r="E185" s="291" t="str">
        <f t="shared" si="3"/>
        <v/>
      </c>
    </row>
    <row r="186" ht="38" customHeight="1" spans="1:5">
      <c r="A186" s="264" t="s">
        <v>1639</v>
      </c>
      <c r="B186" s="263" t="s">
        <v>1640</v>
      </c>
      <c r="C186" s="267"/>
      <c r="D186" s="267"/>
      <c r="E186" s="291" t="str">
        <f t="shared" si="3"/>
        <v/>
      </c>
    </row>
    <row r="187" ht="38" customHeight="1" spans="1:5">
      <c r="A187" s="264" t="s">
        <v>1641</v>
      </c>
      <c r="B187" s="263" t="s">
        <v>1642</v>
      </c>
      <c r="C187" s="267"/>
      <c r="D187" s="267"/>
      <c r="E187" s="291" t="str">
        <f t="shared" si="3"/>
        <v/>
      </c>
    </row>
    <row r="188" s="249" customFormat="1" ht="38" customHeight="1" spans="1:5">
      <c r="A188" s="264" t="s">
        <v>1643</v>
      </c>
      <c r="B188" s="263" t="s">
        <v>1644</v>
      </c>
      <c r="C188" s="267"/>
      <c r="D188" s="267"/>
      <c r="E188" s="291" t="str">
        <f t="shared" si="3"/>
        <v/>
      </c>
    </row>
    <row r="189" s="249" customFormat="1" ht="38" customHeight="1" spans="1:5">
      <c r="A189" s="260" t="s">
        <v>117</v>
      </c>
      <c r="B189" s="261" t="s">
        <v>1645</v>
      </c>
      <c r="C189" s="290">
        <v>166</v>
      </c>
      <c r="D189" s="290">
        <v>1349</v>
      </c>
      <c r="E189" s="291">
        <f t="shared" si="3"/>
        <v>7.127</v>
      </c>
    </row>
    <row r="190" ht="38" customHeight="1" spans="1:5">
      <c r="A190" s="264" t="s">
        <v>1646</v>
      </c>
      <c r="B190" s="263" t="s">
        <v>1647</v>
      </c>
      <c r="C190" s="267"/>
      <c r="D190" s="267"/>
      <c r="E190" s="291" t="str">
        <f t="shared" si="3"/>
        <v/>
      </c>
    </row>
    <row r="191" ht="38" customHeight="1" spans="1:5">
      <c r="A191" s="264" t="s">
        <v>1648</v>
      </c>
      <c r="B191" s="263" t="s">
        <v>1649</v>
      </c>
      <c r="C191" s="267"/>
      <c r="D191" s="267"/>
      <c r="E191" s="291" t="str">
        <f t="shared" si="3"/>
        <v/>
      </c>
    </row>
    <row r="192" s="249" customFormat="1" ht="38" customHeight="1" spans="1:5">
      <c r="A192" s="264" t="s">
        <v>1650</v>
      </c>
      <c r="B192" s="263" t="s">
        <v>1651</v>
      </c>
      <c r="C192" s="267"/>
      <c r="D192" s="267"/>
      <c r="E192" s="291" t="str">
        <f t="shared" si="3"/>
        <v/>
      </c>
    </row>
    <row r="193" s="249" customFormat="1" ht="38" customHeight="1" spans="1:5">
      <c r="A193" s="264" t="s">
        <v>1652</v>
      </c>
      <c r="B193" s="263" t="s">
        <v>1653</v>
      </c>
      <c r="C193" s="267"/>
      <c r="D193" s="267"/>
      <c r="E193" s="291" t="str">
        <f t="shared" si="3"/>
        <v/>
      </c>
    </row>
    <row r="194" ht="38" customHeight="1" spans="1:5">
      <c r="A194" s="264" t="s">
        <v>1654</v>
      </c>
      <c r="B194" s="263" t="s">
        <v>1655</v>
      </c>
      <c r="C194" s="267"/>
      <c r="D194" s="267"/>
      <c r="E194" s="291" t="str">
        <f t="shared" si="3"/>
        <v/>
      </c>
    </row>
    <row r="195" s="249" customFormat="1" ht="38" customHeight="1" spans="1:5">
      <c r="A195" s="264" t="s">
        <v>1656</v>
      </c>
      <c r="B195" s="263" t="s">
        <v>1657</v>
      </c>
      <c r="C195" s="267"/>
      <c r="D195" s="267"/>
      <c r="E195" s="291" t="str">
        <f t="shared" si="3"/>
        <v/>
      </c>
    </row>
    <row r="196" ht="38" customHeight="1" spans="1:5">
      <c r="A196" s="264" t="s">
        <v>1658</v>
      </c>
      <c r="B196" s="263" t="s">
        <v>1659</v>
      </c>
      <c r="C196" s="267"/>
      <c r="D196" s="267"/>
      <c r="E196" s="291" t="str">
        <f t="shared" si="3"/>
        <v/>
      </c>
    </row>
    <row r="197" ht="38" customHeight="1" spans="1:5">
      <c r="A197" s="264" t="s">
        <v>1660</v>
      </c>
      <c r="B197" s="263" t="s">
        <v>1661</v>
      </c>
      <c r="C197" s="267"/>
      <c r="D197" s="267"/>
      <c r="E197" s="291" t="str">
        <f t="shared" si="3"/>
        <v/>
      </c>
    </row>
    <row r="198" ht="38" customHeight="1" spans="1:5">
      <c r="A198" s="264" t="s">
        <v>1662</v>
      </c>
      <c r="B198" s="263" t="s">
        <v>1663</v>
      </c>
      <c r="C198" s="267"/>
      <c r="D198" s="267"/>
      <c r="E198" s="291" t="str">
        <f t="shared" si="3"/>
        <v/>
      </c>
    </row>
    <row r="199" ht="38" customHeight="1" spans="1:5">
      <c r="A199" s="264" t="s">
        <v>1664</v>
      </c>
      <c r="B199" s="263" t="s">
        <v>1665</v>
      </c>
      <c r="C199" s="267"/>
      <c r="D199" s="267"/>
      <c r="E199" s="291" t="str">
        <f t="shared" si="3"/>
        <v/>
      </c>
    </row>
    <row r="200" ht="38" customHeight="1" spans="1:5">
      <c r="A200" s="264" t="s">
        <v>1666</v>
      </c>
      <c r="B200" s="263" t="s">
        <v>1667</v>
      </c>
      <c r="C200" s="267"/>
      <c r="D200" s="267"/>
      <c r="E200" s="291" t="str">
        <f t="shared" si="3"/>
        <v/>
      </c>
    </row>
    <row r="201" s="249" customFormat="1" ht="38" customHeight="1" spans="1:5">
      <c r="A201" s="264" t="s">
        <v>1668</v>
      </c>
      <c r="B201" s="263" t="s">
        <v>1669</v>
      </c>
      <c r="C201" s="267"/>
      <c r="D201" s="267"/>
      <c r="E201" s="291" t="str">
        <f t="shared" si="3"/>
        <v/>
      </c>
    </row>
    <row r="202" ht="38" customHeight="1" spans="1:5">
      <c r="A202" s="264" t="s">
        <v>1670</v>
      </c>
      <c r="B202" s="263" t="s">
        <v>1671</v>
      </c>
      <c r="C202" s="267"/>
      <c r="D202" s="267"/>
      <c r="E202" s="291" t="str">
        <f t="shared" si="3"/>
        <v/>
      </c>
    </row>
    <row r="203" ht="38" customHeight="1" spans="1:5">
      <c r="A203" s="264" t="s">
        <v>1672</v>
      </c>
      <c r="B203" s="263" t="s">
        <v>1673</v>
      </c>
      <c r="C203" s="267">
        <v>166</v>
      </c>
      <c r="D203" s="267">
        <v>1349</v>
      </c>
      <c r="E203" s="292">
        <f t="shared" si="3"/>
        <v>7.127</v>
      </c>
    </row>
    <row r="204" ht="38" customHeight="1" spans="1:5">
      <c r="A204" s="269">
        <v>2296001</v>
      </c>
      <c r="B204" s="263" t="s">
        <v>1674</v>
      </c>
      <c r="C204" s="267"/>
      <c r="D204" s="267"/>
      <c r="E204" s="291" t="str">
        <f t="shared" si="3"/>
        <v/>
      </c>
    </row>
    <row r="205" s="249" customFormat="1" ht="38" customHeight="1" spans="1:5">
      <c r="A205" s="264" t="s">
        <v>1675</v>
      </c>
      <c r="B205" s="263" t="s">
        <v>1676</v>
      </c>
      <c r="C205" s="267">
        <v>143</v>
      </c>
      <c r="D205" s="267">
        <v>369</v>
      </c>
      <c r="E205" s="292">
        <f t="shared" si="3"/>
        <v>1.58</v>
      </c>
    </row>
    <row r="206" ht="38" customHeight="1" spans="1:5">
      <c r="A206" s="264" t="s">
        <v>1677</v>
      </c>
      <c r="B206" s="263" t="s">
        <v>1678</v>
      </c>
      <c r="C206" s="267">
        <v>19</v>
      </c>
      <c r="D206" s="267">
        <v>417</v>
      </c>
      <c r="E206" s="292">
        <f t="shared" si="3"/>
        <v>20.947</v>
      </c>
    </row>
    <row r="207" ht="38" customHeight="1" spans="1:5">
      <c r="A207" s="264" t="s">
        <v>1679</v>
      </c>
      <c r="B207" s="263" t="s">
        <v>1680</v>
      </c>
      <c r="C207" s="267"/>
      <c r="D207" s="267"/>
      <c r="E207" s="291" t="str">
        <f t="shared" si="3"/>
        <v/>
      </c>
    </row>
    <row r="208" ht="38" customHeight="1" spans="1:5">
      <c r="A208" s="264" t="s">
        <v>1681</v>
      </c>
      <c r="B208" s="263" t="s">
        <v>1682</v>
      </c>
      <c r="C208" s="267"/>
      <c r="D208" s="267"/>
      <c r="E208" s="291" t="str">
        <f t="shared" si="3"/>
        <v/>
      </c>
    </row>
    <row r="209" ht="38" customHeight="1" spans="1:5">
      <c r="A209" s="264" t="s">
        <v>1683</v>
      </c>
      <c r="B209" s="263" t="s">
        <v>1684</v>
      </c>
      <c r="C209" s="267">
        <v>0</v>
      </c>
      <c r="D209" s="267">
        <v>24</v>
      </c>
      <c r="E209" s="292">
        <v>1</v>
      </c>
    </row>
    <row r="210" s="249" customFormat="1" ht="38" customHeight="1" spans="1:5">
      <c r="A210" s="264" t="s">
        <v>1685</v>
      </c>
      <c r="B210" s="263" t="s">
        <v>1686</v>
      </c>
      <c r="C210" s="267"/>
      <c r="D210" s="267"/>
      <c r="E210" s="291" t="str">
        <f t="shared" ref="E209:E272" si="4">IF(C210&lt;&gt;0,D210/C210-1,"")</f>
        <v/>
      </c>
    </row>
    <row r="211" s="249" customFormat="1" ht="38" customHeight="1" spans="1:5">
      <c r="A211" s="264" t="s">
        <v>1687</v>
      </c>
      <c r="B211" s="263" t="s">
        <v>1688</v>
      </c>
      <c r="C211" s="267"/>
      <c r="D211" s="267"/>
      <c r="E211" s="291" t="str">
        <f t="shared" si="4"/>
        <v/>
      </c>
    </row>
    <row r="212" s="249" customFormat="1" ht="38" customHeight="1" spans="1:5">
      <c r="A212" s="264" t="s">
        <v>1689</v>
      </c>
      <c r="B212" s="263" t="s">
        <v>1690</v>
      </c>
      <c r="C212" s="267"/>
      <c r="D212" s="267"/>
      <c r="E212" s="291" t="str">
        <f t="shared" si="4"/>
        <v/>
      </c>
    </row>
    <row r="213" ht="38" customHeight="1" spans="1:5">
      <c r="A213" s="264" t="s">
        <v>1691</v>
      </c>
      <c r="B213" s="263" t="s">
        <v>1692</v>
      </c>
      <c r="C213" s="267"/>
      <c r="D213" s="267"/>
      <c r="E213" s="291" t="str">
        <f t="shared" si="4"/>
        <v/>
      </c>
    </row>
    <row r="214" s="249" customFormat="1" ht="38" customHeight="1" spans="1:5">
      <c r="A214" s="264" t="s">
        <v>1693</v>
      </c>
      <c r="B214" s="263" t="s">
        <v>1694</v>
      </c>
      <c r="C214" s="267">
        <v>4</v>
      </c>
      <c r="D214" s="267">
        <v>539</v>
      </c>
      <c r="E214" s="292">
        <f t="shared" si="4"/>
        <v>133.75</v>
      </c>
    </row>
    <row r="215" s="249" customFormat="1" ht="38" customHeight="1" spans="1:5">
      <c r="A215" s="260" t="s">
        <v>113</v>
      </c>
      <c r="B215" s="261" t="s">
        <v>1695</v>
      </c>
      <c r="C215" s="290">
        <v>26274</v>
      </c>
      <c r="D215" s="290">
        <v>25131</v>
      </c>
      <c r="E215" s="291">
        <f t="shared" si="4"/>
        <v>-0.044</v>
      </c>
    </row>
    <row r="216" s="249" customFormat="1" ht="38" customHeight="1" spans="1:5">
      <c r="A216" s="264" t="s">
        <v>1696</v>
      </c>
      <c r="B216" s="263" t="s">
        <v>1697</v>
      </c>
      <c r="C216" s="267"/>
      <c r="D216" s="267"/>
      <c r="E216" s="291" t="str">
        <f t="shared" si="4"/>
        <v/>
      </c>
    </row>
    <row r="217" s="249" customFormat="1" ht="38" customHeight="1" spans="1:5">
      <c r="A217" s="264" t="s">
        <v>1698</v>
      </c>
      <c r="B217" s="263" t="s">
        <v>1699</v>
      </c>
      <c r="C217" s="267"/>
      <c r="D217" s="267"/>
      <c r="E217" s="291" t="str">
        <f t="shared" si="4"/>
        <v/>
      </c>
    </row>
    <row r="218" s="249" customFormat="1" ht="38" customHeight="1" spans="1:5">
      <c r="A218" s="264" t="s">
        <v>1700</v>
      </c>
      <c r="B218" s="263" t="s">
        <v>1701</v>
      </c>
      <c r="C218" s="267"/>
      <c r="D218" s="267"/>
      <c r="E218" s="291" t="str">
        <f t="shared" si="4"/>
        <v/>
      </c>
    </row>
    <row r="219" s="249" customFormat="1" ht="38" customHeight="1" spans="1:5">
      <c r="A219" s="264" t="s">
        <v>1702</v>
      </c>
      <c r="B219" s="263" t="s">
        <v>1703</v>
      </c>
      <c r="C219" s="267">
        <v>4028</v>
      </c>
      <c r="D219" s="267">
        <v>3769</v>
      </c>
      <c r="E219" s="292">
        <f t="shared" si="4"/>
        <v>-0.064</v>
      </c>
    </row>
    <row r="220" s="249" customFormat="1" ht="38" customHeight="1" spans="1:5">
      <c r="A220" s="264" t="s">
        <v>1704</v>
      </c>
      <c r="B220" s="263" t="s">
        <v>1705</v>
      </c>
      <c r="C220" s="267"/>
      <c r="D220" s="267"/>
      <c r="E220" s="291" t="str">
        <f t="shared" si="4"/>
        <v/>
      </c>
    </row>
    <row r="221" ht="38" customHeight="1" spans="1:5">
      <c r="A221" s="264" t="s">
        <v>1706</v>
      </c>
      <c r="B221" s="263" t="s">
        <v>1707</v>
      </c>
      <c r="C221" s="267"/>
      <c r="D221" s="267"/>
      <c r="E221" s="291" t="str">
        <f t="shared" si="4"/>
        <v/>
      </c>
    </row>
    <row r="222" ht="38" customHeight="1" spans="1:5">
      <c r="A222" s="264" t="s">
        <v>1708</v>
      </c>
      <c r="B222" s="263" t="s">
        <v>1709</v>
      </c>
      <c r="C222" s="267"/>
      <c r="D222" s="267"/>
      <c r="E222" s="291" t="str">
        <f t="shared" si="4"/>
        <v/>
      </c>
    </row>
    <row r="223" ht="38" customHeight="1" spans="1:5">
      <c r="A223" s="264" t="s">
        <v>1710</v>
      </c>
      <c r="B223" s="263" t="s">
        <v>1711</v>
      </c>
      <c r="C223" s="267"/>
      <c r="D223" s="267"/>
      <c r="E223" s="291" t="str">
        <f t="shared" si="4"/>
        <v/>
      </c>
    </row>
    <row r="224" ht="38" customHeight="1" spans="1:5">
      <c r="A224" s="264" t="s">
        <v>1712</v>
      </c>
      <c r="B224" s="263" t="s">
        <v>1713</v>
      </c>
      <c r="C224" s="267"/>
      <c r="D224" s="267"/>
      <c r="E224" s="291" t="str">
        <f t="shared" si="4"/>
        <v/>
      </c>
    </row>
    <row r="225" ht="38" customHeight="1" spans="1:5">
      <c r="A225" s="264" t="s">
        <v>1714</v>
      </c>
      <c r="B225" s="263" t="s">
        <v>1715</v>
      </c>
      <c r="C225" s="267"/>
      <c r="D225" s="267"/>
      <c r="E225" s="291" t="str">
        <f t="shared" si="4"/>
        <v/>
      </c>
    </row>
    <row r="226" ht="38" customHeight="1" spans="1:5">
      <c r="A226" s="264" t="s">
        <v>1716</v>
      </c>
      <c r="B226" s="263" t="s">
        <v>1717</v>
      </c>
      <c r="C226" s="267"/>
      <c r="D226" s="267"/>
      <c r="E226" s="291" t="str">
        <f t="shared" si="4"/>
        <v/>
      </c>
    </row>
    <row r="227" ht="38" customHeight="1" spans="1:5">
      <c r="A227" s="264" t="s">
        <v>1718</v>
      </c>
      <c r="B227" s="263" t="s">
        <v>1719</v>
      </c>
      <c r="C227" s="267">
        <v>2382</v>
      </c>
      <c r="D227" s="267">
        <v>1498</v>
      </c>
      <c r="E227" s="292">
        <f t="shared" si="4"/>
        <v>-0.371</v>
      </c>
    </row>
    <row r="228" s="249" customFormat="1" ht="38" customHeight="1" spans="1:5">
      <c r="A228" s="264" t="s">
        <v>1720</v>
      </c>
      <c r="B228" s="263" t="s">
        <v>1721</v>
      </c>
      <c r="C228" s="267">
        <v>1269</v>
      </c>
      <c r="D228" s="267">
        <v>1269</v>
      </c>
      <c r="E228" s="292">
        <f t="shared" si="4"/>
        <v>0</v>
      </c>
    </row>
    <row r="229" s="249" customFormat="1" ht="38" customHeight="1" spans="1:5">
      <c r="A229" s="264" t="s">
        <v>1722</v>
      </c>
      <c r="B229" s="263" t="s">
        <v>1723</v>
      </c>
      <c r="C229" s="267">
        <v>14302</v>
      </c>
      <c r="D229" s="267">
        <v>14302</v>
      </c>
      <c r="E229" s="292">
        <f t="shared" si="4"/>
        <v>0</v>
      </c>
    </row>
    <row r="230" s="249" customFormat="1" ht="38" customHeight="1" spans="1:5">
      <c r="A230" s="264" t="s">
        <v>1724</v>
      </c>
      <c r="B230" s="263" t="s">
        <v>1725</v>
      </c>
      <c r="C230" s="267">
        <v>4293</v>
      </c>
      <c r="D230" s="267">
        <v>4293</v>
      </c>
      <c r="E230" s="292">
        <f t="shared" si="4"/>
        <v>0</v>
      </c>
    </row>
    <row r="231" ht="38" customHeight="1" spans="1:5">
      <c r="A231" s="264" t="s">
        <v>1726</v>
      </c>
      <c r="B231" s="263" t="s">
        <v>1727</v>
      </c>
      <c r="C231" s="267"/>
      <c r="D231" s="267"/>
      <c r="E231" s="291" t="str">
        <f t="shared" si="4"/>
        <v/>
      </c>
    </row>
    <row r="232" s="249" customFormat="1" ht="38" customHeight="1" spans="1:5">
      <c r="A232" s="260" t="s">
        <v>115</v>
      </c>
      <c r="B232" s="261" t="s">
        <v>1728</v>
      </c>
      <c r="C232" s="290">
        <v>77</v>
      </c>
      <c r="D232" s="290">
        <v>227</v>
      </c>
      <c r="E232" s="291">
        <f t="shared" si="4"/>
        <v>1.948</v>
      </c>
    </row>
    <row r="233" s="249" customFormat="1" ht="38" customHeight="1" spans="1:5">
      <c r="A233" s="269">
        <v>23304</v>
      </c>
      <c r="B233" s="263" t="s">
        <v>1729</v>
      </c>
      <c r="C233" s="267">
        <v>77</v>
      </c>
      <c r="D233" s="267">
        <v>227</v>
      </c>
      <c r="E233" s="292">
        <f t="shared" si="4"/>
        <v>1.948</v>
      </c>
    </row>
    <row r="234" ht="38" customHeight="1" spans="1:5">
      <c r="A234" s="264" t="s">
        <v>1730</v>
      </c>
      <c r="B234" s="263" t="s">
        <v>1731</v>
      </c>
      <c r="C234" s="267"/>
      <c r="D234" s="267"/>
      <c r="E234" s="291" t="str">
        <f t="shared" si="4"/>
        <v/>
      </c>
    </row>
    <row r="235" s="249" customFormat="1" ht="38" customHeight="1" spans="1:5">
      <c r="A235" s="264" t="s">
        <v>1732</v>
      </c>
      <c r="B235" s="263" t="s">
        <v>1733</v>
      </c>
      <c r="C235" s="267"/>
      <c r="D235" s="267"/>
      <c r="E235" s="291" t="str">
        <f t="shared" si="4"/>
        <v/>
      </c>
    </row>
    <row r="236" ht="38" customHeight="1" spans="1:5">
      <c r="A236" s="264" t="s">
        <v>1734</v>
      </c>
      <c r="B236" s="263" t="s">
        <v>1735</v>
      </c>
      <c r="C236" s="267"/>
      <c r="D236" s="267"/>
      <c r="E236" s="291" t="str">
        <f t="shared" si="4"/>
        <v/>
      </c>
    </row>
    <row r="237" s="249" customFormat="1" ht="38" customHeight="1" spans="1:5">
      <c r="A237" s="264" t="s">
        <v>1736</v>
      </c>
      <c r="B237" s="263" t="s">
        <v>1737</v>
      </c>
      <c r="C237" s="267">
        <v>21</v>
      </c>
      <c r="D237" s="267">
        <v>7</v>
      </c>
      <c r="E237" s="292">
        <f t="shared" si="4"/>
        <v>-0.667</v>
      </c>
    </row>
    <row r="238" s="249" customFormat="1" ht="38" customHeight="1" spans="1:5">
      <c r="A238" s="264" t="s">
        <v>1738</v>
      </c>
      <c r="B238" s="263" t="s">
        <v>1739</v>
      </c>
      <c r="C238" s="267"/>
      <c r="D238" s="267"/>
      <c r="E238" s="291" t="str">
        <f t="shared" si="4"/>
        <v/>
      </c>
    </row>
    <row r="239" ht="38" customHeight="1" spans="1:5">
      <c r="A239" s="264" t="s">
        <v>1740</v>
      </c>
      <c r="B239" s="263" t="s">
        <v>1741</v>
      </c>
      <c r="C239" s="267"/>
      <c r="D239" s="267"/>
      <c r="E239" s="291" t="str">
        <f t="shared" si="4"/>
        <v/>
      </c>
    </row>
    <row r="240" ht="38" customHeight="1" spans="1:5">
      <c r="A240" s="264" t="s">
        <v>1742</v>
      </c>
      <c r="B240" s="263" t="s">
        <v>1743</v>
      </c>
      <c r="C240" s="267"/>
      <c r="D240" s="267"/>
      <c r="E240" s="291" t="str">
        <f t="shared" si="4"/>
        <v/>
      </c>
    </row>
    <row r="241" ht="38" customHeight="1" spans="1:5">
      <c r="A241" s="264" t="s">
        <v>1744</v>
      </c>
      <c r="B241" s="263" t="s">
        <v>1745</v>
      </c>
      <c r="C241" s="267"/>
      <c r="D241" s="267"/>
      <c r="E241" s="291" t="str">
        <f t="shared" si="4"/>
        <v/>
      </c>
    </row>
    <row r="242" ht="38" customHeight="1" spans="1:5">
      <c r="A242" s="264" t="s">
        <v>1746</v>
      </c>
      <c r="B242" s="263" t="s">
        <v>1747</v>
      </c>
      <c r="C242" s="267"/>
      <c r="D242" s="267"/>
      <c r="E242" s="291" t="str">
        <f t="shared" si="4"/>
        <v/>
      </c>
    </row>
    <row r="243" ht="38" customHeight="1" spans="1:5">
      <c r="A243" s="264" t="s">
        <v>1748</v>
      </c>
      <c r="B243" s="263" t="s">
        <v>1749</v>
      </c>
      <c r="C243" s="267"/>
      <c r="D243" s="267"/>
      <c r="E243" s="291" t="str">
        <f t="shared" si="4"/>
        <v/>
      </c>
    </row>
    <row r="244" ht="38" customHeight="1" spans="1:5">
      <c r="A244" s="264" t="s">
        <v>1750</v>
      </c>
      <c r="B244" s="263" t="s">
        <v>1751</v>
      </c>
      <c r="C244" s="267"/>
      <c r="D244" s="267"/>
      <c r="E244" s="291" t="str">
        <f t="shared" si="4"/>
        <v/>
      </c>
    </row>
    <row r="245" ht="38" customHeight="1" spans="1:5">
      <c r="A245" s="264" t="s">
        <v>1752</v>
      </c>
      <c r="B245" s="263" t="s">
        <v>1753</v>
      </c>
      <c r="C245" s="267">
        <v>56</v>
      </c>
      <c r="D245" s="267">
        <v>0</v>
      </c>
      <c r="E245" s="292">
        <f t="shared" si="4"/>
        <v>-1</v>
      </c>
    </row>
    <row r="246" ht="38" customHeight="1" spans="1:5">
      <c r="A246" s="264" t="s">
        <v>1754</v>
      </c>
      <c r="B246" s="263" t="s">
        <v>1755</v>
      </c>
      <c r="C246" s="267"/>
      <c r="D246" s="267"/>
      <c r="E246" s="291" t="str">
        <f t="shared" si="4"/>
        <v/>
      </c>
    </row>
    <row r="247" s="249" customFormat="1" ht="38" customHeight="1" spans="1:5">
      <c r="A247" s="264" t="s">
        <v>1756</v>
      </c>
      <c r="B247" s="263" t="s">
        <v>1757</v>
      </c>
      <c r="C247" s="267">
        <v>0</v>
      </c>
      <c r="D247" s="267">
        <v>220</v>
      </c>
      <c r="E247" s="292">
        <v>1</v>
      </c>
    </row>
    <row r="248" ht="38" customHeight="1" spans="1:5">
      <c r="A248" s="264" t="s">
        <v>1758</v>
      </c>
      <c r="B248" s="263" t="s">
        <v>1759</v>
      </c>
      <c r="C248" s="267"/>
      <c r="D248" s="267"/>
      <c r="E248" s="291" t="str">
        <f t="shared" si="4"/>
        <v/>
      </c>
    </row>
    <row r="249" ht="38" customHeight="1" spans="1:5">
      <c r="A249" s="264" t="s">
        <v>1760</v>
      </c>
      <c r="B249" s="263" t="s">
        <v>1761</v>
      </c>
      <c r="C249" s="267"/>
      <c r="D249" s="267"/>
      <c r="E249" s="291" t="str">
        <f t="shared" si="4"/>
        <v/>
      </c>
    </row>
    <row r="250" ht="38" customHeight="1" spans="1:5">
      <c r="A250" s="268" t="s">
        <v>1762</v>
      </c>
      <c r="B250" s="261" t="s">
        <v>1763</v>
      </c>
      <c r="C250" s="290"/>
      <c r="D250" s="290"/>
      <c r="E250" s="291" t="str">
        <f t="shared" si="4"/>
        <v/>
      </c>
    </row>
    <row r="251" ht="38" customHeight="1" spans="1:5">
      <c r="A251" s="269" t="s">
        <v>1764</v>
      </c>
      <c r="B251" s="263" t="s">
        <v>1765</v>
      </c>
      <c r="C251" s="267"/>
      <c r="D251" s="267"/>
      <c r="E251" s="291" t="str">
        <f t="shared" si="4"/>
        <v/>
      </c>
    </row>
    <row r="252" ht="38" customHeight="1" spans="1:5">
      <c r="A252" s="269" t="s">
        <v>1766</v>
      </c>
      <c r="B252" s="263" t="s">
        <v>1767</v>
      </c>
      <c r="C252" s="267"/>
      <c r="D252" s="267"/>
      <c r="E252" s="291" t="str">
        <f t="shared" si="4"/>
        <v/>
      </c>
    </row>
    <row r="253" ht="38" customHeight="1" spans="1:5">
      <c r="A253" s="269" t="s">
        <v>1768</v>
      </c>
      <c r="B253" s="263" t="s">
        <v>1769</v>
      </c>
      <c r="C253" s="267"/>
      <c r="D253" s="267"/>
      <c r="E253" s="291" t="str">
        <f t="shared" si="4"/>
        <v/>
      </c>
    </row>
    <row r="254" ht="38" customHeight="1" spans="1:5">
      <c r="A254" s="269" t="s">
        <v>1770</v>
      </c>
      <c r="B254" s="263" t="s">
        <v>1771</v>
      </c>
      <c r="C254" s="267"/>
      <c r="D254" s="267"/>
      <c r="E254" s="291" t="str">
        <f t="shared" si="4"/>
        <v/>
      </c>
    </row>
    <row r="255" ht="38" customHeight="1" spans="1:5">
      <c r="A255" s="269" t="s">
        <v>1772</v>
      </c>
      <c r="B255" s="263" t="s">
        <v>1773</v>
      </c>
      <c r="C255" s="267"/>
      <c r="D255" s="267"/>
      <c r="E255" s="291" t="str">
        <f t="shared" si="4"/>
        <v/>
      </c>
    </row>
    <row r="256" ht="38" customHeight="1" spans="1:5">
      <c r="A256" s="269" t="s">
        <v>1774</v>
      </c>
      <c r="B256" s="263" t="s">
        <v>1775</v>
      </c>
      <c r="C256" s="267"/>
      <c r="D256" s="267"/>
      <c r="E256" s="291" t="str">
        <f t="shared" si="4"/>
        <v/>
      </c>
    </row>
    <row r="257" ht="38" customHeight="1" spans="1:5">
      <c r="A257" s="269" t="s">
        <v>1776</v>
      </c>
      <c r="B257" s="263" t="s">
        <v>1777</v>
      </c>
      <c r="C257" s="267"/>
      <c r="D257" s="267"/>
      <c r="E257" s="291" t="str">
        <f t="shared" si="4"/>
        <v/>
      </c>
    </row>
    <row r="258" ht="38" customHeight="1" spans="1:5">
      <c r="A258" s="269" t="s">
        <v>1778</v>
      </c>
      <c r="B258" s="263" t="s">
        <v>1779</v>
      </c>
      <c r="C258" s="267"/>
      <c r="D258" s="267"/>
      <c r="E258" s="291" t="str">
        <f t="shared" si="4"/>
        <v/>
      </c>
    </row>
    <row r="259" ht="38" customHeight="1" spans="1:5">
      <c r="A259" s="269" t="s">
        <v>1780</v>
      </c>
      <c r="B259" s="263" t="s">
        <v>1781</v>
      </c>
      <c r="C259" s="267"/>
      <c r="D259" s="267"/>
      <c r="E259" s="291" t="str">
        <f t="shared" si="4"/>
        <v/>
      </c>
    </row>
    <row r="260" ht="38" customHeight="1" spans="1:5">
      <c r="A260" s="269" t="s">
        <v>1782</v>
      </c>
      <c r="B260" s="263" t="s">
        <v>1783</v>
      </c>
      <c r="C260" s="267"/>
      <c r="D260" s="267"/>
      <c r="E260" s="291" t="str">
        <f t="shared" si="4"/>
        <v/>
      </c>
    </row>
    <row r="261" ht="38" customHeight="1" spans="1:5">
      <c r="A261" s="269" t="s">
        <v>1784</v>
      </c>
      <c r="B261" s="263" t="s">
        <v>1785</v>
      </c>
      <c r="C261" s="267"/>
      <c r="D261" s="267"/>
      <c r="E261" s="291" t="str">
        <f t="shared" si="4"/>
        <v/>
      </c>
    </row>
    <row r="262" ht="38" customHeight="1" spans="1:5">
      <c r="A262" s="269" t="s">
        <v>1786</v>
      </c>
      <c r="B262" s="263" t="s">
        <v>1787</v>
      </c>
      <c r="C262" s="267"/>
      <c r="D262" s="267"/>
      <c r="E262" s="291" t="str">
        <f t="shared" si="4"/>
        <v/>
      </c>
    </row>
    <row r="263" ht="38" customHeight="1" spans="1:5">
      <c r="A263" s="269" t="s">
        <v>1788</v>
      </c>
      <c r="B263" s="263" t="s">
        <v>1789</v>
      </c>
      <c r="C263" s="267"/>
      <c r="D263" s="267"/>
      <c r="E263" s="291" t="str">
        <f t="shared" si="4"/>
        <v/>
      </c>
    </row>
    <row r="264" ht="38" customHeight="1" spans="1:5">
      <c r="A264" s="269" t="s">
        <v>1790</v>
      </c>
      <c r="B264" s="263" t="s">
        <v>1791</v>
      </c>
      <c r="C264" s="267"/>
      <c r="D264" s="267"/>
      <c r="E264" s="291" t="str">
        <f t="shared" si="4"/>
        <v/>
      </c>
    </row>
    <row r="265" ht="38" customHeight="1" spans="1:5">
      <c r="A265" s="269" t="s">
        <v>1792</v>
      </c>
      <c r="B265" s="263" t="s">
        <v>1793</v>
      </c>
      <c r="C265" s="267"/>
      <c r="D265" s="267"/>
      <c r="E265" s="291" t="str">
        <f t="shared" si="4"/>
        <v/>
      </c>
    </row>
    <row r="266" ht="38" customHeight="1" spans="1:5">
      <c r="A266" s="269" t="s">
        <v>1794</v>
      </c>
      <c r="B266" s="263" t="s">
        <v>1795</v>
      </c>
      <c r="C266" s="267"/>
      <c r="D266" s="267"/>
      <c r="E266" s="291" t="str">
        <f t="shared" si="4"/>
        <v/>
      </c>
    </row>
    <row r="267" ht="38" customHeight="1" spans="1:5">
      <c r="A267" s="269" t="s">
        <v>1796</v>
      </c>
      <c r="B267" s="263" t="s">
        <v>1797</v>
      </c>
      <c r="C267" s="267"/>
      <c r="D267" s="267"/>
      <c r="E267" s="291" t="str">
        <f t="shared" si="4"/>
        <v/>
      </c>
    </row>
    <row r="268" ht="38" customHeight="1" spans="1:5">
      <c r="A268" s="269" t="s">
        <v>1798</v>
      </c>
      <c r="B268" s="263" t="s">
        <v>1799</v>
      </c>
      <c r="C268" s="267"/>
      <c r="D268" s="267"/>
      <c r="E268" s="291" t="str">
        <f t="shared" si="4"/>
        <v/>
      </c>
    </row>
    <row r="269" ht="38" customHeight="1" spans="1:5">
      <c r="A269" s="269" t="s">
        <v>1800</v>
      </c>
      <c r="B269" s="263" t="s">
        <v>1801</v>
      </c>
      <c r="C269" s="267"/>
      <c r="D269" s="267"/>
      <c r="E269" s="291" t="str">
        <f t="shared" si="4"/>
        <v/>
      </c>
    </row>
    <row r="270" ht="38" customHeight="1" spans="1:5">
      <c r="A270" s="269" t="s">
        <v>1802</v>
      </c>
      <c r="B270" s="263" t="s">
        <v>1803</v>
      </c>
      <c r="C270" s="267"/>
      <c r="D270" s="267"/>
      <c r="E270" s="291" t="str">
        <f t="shared" si="4"/>
        <v/>
      </c>
    </row>
    <row r="271" ht="38" customHeight="1" spans="1:5">
      <c r="A271" s="260"/>
      <c r="B271" s="261"/>
      <c r="C271" s="205"/>
      <c r="D271" s="205"/>
      <c r="E271" s="291" t="str">
        <f t="shared" si="4"/>
        <v/>
      </c>
    </row>
    <row r="272" ht="38" customHeight="1" spans="1:5">
      <c r="A272" s="270"/>
      <c r="B272" s="271" t="s">
        <v>1804</v>
      </c>
      <c r="C272" s="290">
        <f>+C4+C20+C32+C43+C98+C133+C185+C189+C215+C232+C250</f>
        <v>119033</v>
      </c>
      <c r="D272" s="290">
        <f>+D4+D20+D32+D43+D98+D133+D185+D189+D215+D232+D250</f>
        <v>109595</v>
      </c>
      <c r="E272" s="291">
        <f t="shared" si="4"/>
        <v>-0.079</v>
      </c>
    </row>
    <row r="273" ht="38" customHeight="1" spans="1:5">
      <c r="A273" s="306" t="s">
        <v>1805</v>
      </c>
      <c r="B273" s="273" t="s">
        <v>120</v>
      </c>
      <c r="C273" s="307">
        <v>9204</v>
      </c>
      <c r="D273" s="307">
        <v>18873</v>
      </c>
      <c r="E273" s="291">
        <f t="shared" ref="E273:E280" si="5">IF(C273&lt;&gt;0,D273/C273-1,"")</f>
        <v>1.051</v>
      </c>
    </row>
    <row r="274" ht="38" customHeight="1" spans="1:5">
      <c r="A274" s="306" t="s">
        <v>1806</v>
      </c>
      <c r="B274" s="273" t="s">
        <v>1807</v>
      </c>
      <c r="C274" s="307">
        <v>7047</v>
      </c>
      <c r="D274" s="307">
        <v>3873</v>
      </c>
      <c r="E274" s="291">
        <f t="shared" si="5"/>
        <v>-0.45</v>
      </c>
    </row>
    <row r="275" ht="38" customHeight="1" spans="1:5">
      <c r="A275" s="308" t="s">
        <v>1808</v>
      </c>
      <c r="B275" s="275" t="s">
        <v>1809</v>
      </c>
      <c r="C275" s="309">
        <v>7047</v>
      </c>
      <c r="D275" s="310">
        <v>3873</v>
      </c>
      <c r="E275" s="292">
        <f t="shared" si="5"/>
        <v>-0.45</v>
      </c>
    </row>
    <row r="276" ht="38" customHeight="1" spans="1:5">
      <c r="A276" s="308" t="s">
        <v>1810</v>
      </c>
      <c r="B276" s="275" t="s">
        <v>1811</v>
      </c>
      <c r="C276" s="309"/>
      <c r="D276" s="310"/>
      <c r="E276" s="291" t="str">
        <f t="shared" si="5"/>
        <v/>
      </c>
    </row>
    <row r="277" ht="38" customHeight="1" spans="1:5">
      <c r="A277" s="308" t="s">
        <v>1812</v>
      </c>
      <c r="B277" s="275" t="s">
        <v>1813</v>
      </c>
      <c r="C277" s="309">
        <v>0</v>
      </c>
      <c r="D277" s="310">
        <v>15000</v>
      </c>
      <c r="E277" s="292">
        <v>1</v>
      </c>
    </row>
    <row r="278" ht="38" customHeight="1" spans="1:5">
      <c r="A278" s="308" t="s">
        <v>1814</v>
      </c>
      <c r="B278" s="275" t="s">
        <v>1815</v>
      </c>
      <c r="C278" s="309"/>
      <c r="D278" s="310"/>
      <c r="E278" s="291" t="str">
        <f t="shared" si="5"/>
        <v/>
      </c>
    </row>
    <row r="279" ht="38" customHeight="1" spans="1:5">
      <c r="A279" s="308" t="s">
        <v>1816</v>
      </c>
      <c r="B279" s="278" t="s">
        <v>1817</v>
      </c>
      <c r="C279" s="307">
        <v>83340</v>
      </c>
      <c r="D279" s="311">
        <v>596</v>
      </c>
      <c r="E279" s="291">
        <f t="shared" si="5"/>
        <v>-0.993</v>
      </c>
    </row>
    <row r="280" ht="38" customHeight="1" spans="1:5">
      <c r="A280" s="312"/>
      <c r="B280" s="280" t="s">
        <v>127</v>
      </c>
      <c r="C280" s="307">
        <f>+C272+C273+C279</f>
        <v>211577</v>
      </c>
      <c r="D280" s="307">
        <f>+D272+D273+D279</f>
        <v>129064</v>
      </c>
      <c r="E280" s="291">
        <f t="shared" si="5"/>
        <v>-0.39</v>
      </c>
    </row>
    <row r="281" spans="3:3">
      <c r="C281" s="313"/>
    </row>
    <row r="283" spans="3:3">
      <c r="C283" s="313"/>
    </row>
    <row r="285" spans="3:3">
      <c r="C285" s="313"/>
    </row>
    <row r="286" spans="3:3">
      <c r="C286" s="313"/>
    </row>
    <row r="288" spans="3:3">
      <c r="C288" s="313"/>
    </row>
    <row r="289" spans="3:3">
      <c r="C289" s="313"/>
    </row>
    <row r="290" spans="3:3">
      <c r="C290" s="313"/>
    </row>
    <row r="291" spans="3:3">
      <c r="C291" s="313"/>
    </row>
    <row r="293" spans="3:3">
      <c r="C293" s="313"/>
    </row>
  </sheetData>
  <mergeCells count="1">
    <mergeCell ref="B1:E1"/>
  </mergeCells>
  <conditionalFormatting sqref="B279">
    <cfRule type="expression" dxfId="1" priority="3" stopIfTrue="1">
      <formula>"len($A:$A)=3"</formula>
    </cfRule>
  </conditionalFormatting>
  <conditionalFormatting sqref="C279">
    <cfRule type="expression" dxfId="1" priority="2" stopIfTrue="1">
      <formula>"len($A:$A)=3"</formula>
    </cfRule>
  </conditionalFormatting>
  <conditionalFormatting sqref="D279">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E37"/>
  <sheetViews>
    <sheetView showGridLines="0" view="pageBreakPreview" zoomScaleNormal="115" workbookViewId="0">
      <pane ySplit="3" topLeftCell="A4" activePane="bottomLeft" state="frozen"/>
      <selection/>
      <selection pane="bottomLeft" activeCell="E7" sqref="E7"/>
    </sheetView>
  </sheetViews>
  <sheetFormatPr defaultColWidth="9" defaultRowHeight="14.25" outlineLevelCol="4"/>
  <cols>
    <col min="1" max="1" width="15" style="147" hidden="1" customWidth="1"/>
    <col min="2" max="2" width="50.75" style="147" customWidth="1"/>
    <col min="3" max="4" width="20.6333333333333" style="147" customWidth="1"/>
    <col min="5" max="5" width="20.6333333333333" style="284" customWidth="1"/>
    <col min="6" max="16384" width="9" style="147"/>
  </cols>
  <sheetData>
    <row r="1" ht="45" customHeight="1" spans="2:5">
      <c r="B1" s="254" t="s">
        <v>1818</v>
      </c>
      <c r="C1" s="254"/>
      <c r="D1" s="254"/>
      <c r="E1" s="254"/>
    </row>
    <row r="2" s="282" customFormat="1" ht="20.1" customHeight="1" spans="2:5">
      <c r="B2" s="285"/>
      <c r="C2" s="286"/>
      <c r="D2" s="285"/>
      <c r="E2" s="287" t="s">
        <v>1</v>
      </c>
    </row>
    <row r="3" s="283" customFormat="1" ht="45" customHeight="1" spans="1:5">
      <c r="A3" s="288" t="s">
        <v>2</v>
      </c>
      <c r="B3" s="289" t="s">
        <v>3</v>
      </c>
      <c r="C3" s="78" t="s">
        <v>129</v>
      </c>
      <c r="D3" s="78" t="s">
        <v>5</v>
      </c>
      <c r="E3" s="78" t="s">
        <v>130</v>
      </c>
    </row>
    <row r="4" s="283" customFormat="1" ht="36" customHeight="1" spans="1:5">
      <c r="A4" s="264" t="s">
        <v>1291</v>
      </c>
      <c r="B4" s="261" t="s">
        <v>1292</v>
      </c>
      <c r="C4" s="290"/>
      <c r="D4" s="290"/>
      <c r="E4" s="291" t="str">
        <f>IF(C4&lt;&gt;0,D4/C4-1,"")</f>
        <v/>
      </c>
    </row>
    <row r="5" ht="36" customHeight="1" spans="1:5">
      <c r="A5" s="264" t="s">
        <v>1293</v>
      </c>
      <c r="B5" s="261" t="s">
        <v>1294</v>
      </c>
      <c r="C5" s="290"/>
      <c r="D5" s="290"/>
      <c r="E5" s="291" t="str">
        <f t="shared" ref="E5:E37" si="0">IF(C5&lt;&gt;0,D5/C5-1,"")</f>
        <v/>
      </c>
    </row>
    <row r="6" ht="36" customHeight="1" spans="1:5">
      <c r="A6" s="264" t="s">
        <v>1295</v>
      </c>
      <c r="B6" s="261" t="s">
        <v>1296</v>
      </c>
      <c r="C6" s="290"/>
      <c r="D6" s="290"/>
      <c r="E6" s="291" t="str">
        <f t="shared" si="0"/>
        <v/>
      </c>
    </row>
    <row r="7" ht="36" customHeight="1" spans="1:5">
      <c r="A7" s="264" t="s">
        <v>1297</v>
      </c>
      <c r="B7" s="261" t="s">
        <v>1298</v>
      </c>
      <c r="C7" s="290"/>
      <c r="D7" s="290"/>
      <c r="E7" s="291" t="str">
        <f t="shared" si="0"/>
        <v/>
      </c>
    </row>
    <row r="8" ht="36" customHeight="1" spans="1:5">
      <c r="A8" s="264" t="s">
        <v>1299</v>
      </c>
      <c r="B8" s="261" t="s">
        <v>1300</v>
      </c>
      <c r="C8" s="290"/>
      <c r="D8" s="290"/>
      <c r="E8" s="291" t="str">
        <f t="shared" si="0"/>
        <v/>
      </c>
    </row>
    <row r="9" ht="36" customHeight="1" spans="1:5">
      <c r="A9" s="264" t="s">
        <v>1301</v>
      </c>
      <c r="B9" s="261" t="s">
        <v>1302</v>
      </c>
      <c r="C9" s="290"/>
      <c r="D9" s="290"/>
      <c r="E9" s="291" t="str">
        <f t="shared" si="0"/>
        <v/>
      </c>
    </row>
    <row r="10" ht="36" customHeight="1" spans="1:5">
      <c r="A10" s="264" t="s">
        <v>1303</v>
      </c>
      <c r="B10" s="261" t="s">
        <v>1304</v>
      </c>
      <c r="C10" s="290">
        <v>199855</v>
      </c>
      <c r="D10" s="290">
        <v>122965</v>
      </c>
      <c r="E10" s="291">
        <f t="shared" si="0"/>
        <v>-0.385</v>
      </c>
    </row>
    <row r="11" ht="36" customHeight="1" spans="1:5">
      <c r="A11" s="264" t="s">
        <v>1305</v>
      </c>
      <c r="B11" s="263" t="s">
        <v>1306</v>
      </c>
      <c r="C11" s="267">
        <v>199855</v>
      </c>
      <c r="D11" s="267">
        <v>122965</v>
      </c>
      <c r="E11" s="292">
        <f t="shared" si="0"/>
        <v>-0.385</v>
      </c>
    </row>
    <row r="12" ht="36" customHeight="1" spans="1:5">
      <c r="A12" s="264" t="s">
        <v>1307</v>
      </c>
      <c r="B12" s="263" t="s">
        <v>1308</v>
      </c>
      <c r="C12" s="267"/>
      <c r="D12" s="267"/>
      <c r="E12" s="291" t="str">
        <f t="shared" si="0"/>
        <v/>
      </c>
    </row>
    <row r="13" ht="36" customHeight="1" spans="1:5">
      <c r="A13" s="264" t="s">
        <v>1309</v>
      </c>
      <c r="B13" s="263" t="s">
        <v>1310</v>
      </c>
      <c r="C13" s="267"/>
      <c r="D13" s="267"/>
      <c r="E13" s="291" t="str">
        <f t="shared" si="0"/>
        <v/>
      </c>
    </row>
    <row r="14" ht="36" customHeight="1" spans="1:5">
      <c r="A14" s="264" t="s">
        <v>1311</v>
      </c>
      <c r="B14" s="263" t="s">
        <v>1312</v>
      </c>
      <c r="C14" s="267"/>
      <c r="D14" s="267"/>
      <c r="E14" s="291" t="str">
        <f t="shared" si="0"/>
        <v/>
      </c>
    </row>
    <row r="15" ht="36" customHeight="1" spans="1:5">
      <c r="A15" s="264" t="s">
        <v>1313</v>
      </c>
      <c r="B15" s="263" t="s">
        <v>1314</v>
      </c>
      <c r="C15" s="267"/>
      <c r="D15" s="267"/>
      <c r="E15" s="291" t="str">
        <f t="shared" si="0"/>
        <v/>
      </c>
    </row>
    <row r="16" ht="36" customHeight="1" spans="1:5">
      <c r="A16" s="293" t="s">
        <v>1315</v>
      </c>
      <c r="B16" s="154" t="s">
        <v>1316</v>
      </c>
      <c r="C16" s="290"/>
      <c r="D16" s="290"/>
      <c r="E16" s="291" t="str">
        <f t="shared" si="0"/>
        <v/>
      </c>
    </row>
    <row r="17" ht="36" customHeight="1" spans="1:5">
      <c r="A17" s="293" t="s">
        <v>1317</v>
      </c>
      <c r="B17" s="154" t="s">
        <v>1318</v>
      </c>
      <c r="C17" s="290"/>
      <c r="D17" s="290"/>
      <c r="E17" s="291" t="str">
        <f t="shared" si="0"/>
        <v/>
      </c>
    </row>
    <row r="18" ht="36" customHeight="1" spans="1:5">
      <c r="A18" s="293" t="s">
        <v>1319</v>
      </c>
      <c r="B18" s="170" t="s">
        <v>1320</v>
      </c>
      <c r="C18" s="267"/>
      <c r="D18" s="267"/>
      <c r="E18" s="291" t="str">
        <f t="shared" si="0"/>
        <v/>
      </c>
    </row>
    <row r="19" ht="36" customHeight="1" spans="1:5">
      <c r="A19" s="293" t="s">
        <v>1321</v>
      </c>
      <c r="B19" s="170" t="s">
        <v>1322</v>
      </c>
      <c r="C19" s="267"/>
      <c r="D19" s="267"/>
      <c r="E19" s="291" t="str">
        <f t="shared" si="0"/>
        <v/>
      </c>
    </row>
    <row r="20" ht="36" customHeight="1" spans="1:5">
      <c r="A20" s="293" t="s">
        <v>1323</v>
      </c>
      <c r="B20" s="154" t="s">
        <v>1324</v>
      </c>
      <c r="C20" s="290"/>
      <c r="D20" s="290"/>
      <c r="E20" s="291" t="str">
        <f t="shared" si="0"/>
        <v/>
      </c>
    </row>
    <row r="21" ht="36" customHeight="1" spans="1:5">
      <c r="A21" s="293" t="s">
        <v>1325</v>
      </c>
      <c r="B21" s="154" t="s">
        <v>1326</v>
      </c>
      <c r="C21" s="290"/>
      <c r="D21" s="290"/>
      <c r="E21" s="291" t="str">
        <f t="shared" si="0"/>
        <v/>
      </c>
    </row>
    <row r="22" ht="36" customHeight="1" spans="1:5">
      <c r="A22" s="293" t="s">
        <v>1327</v>
      </c>
      <c r="B22" s="154" t="s">
        <v>1328</v>
      </c>
      <c r="C22" s="290"/>
      <c r="D22" s="290"/>
      <c r="E22" s="291" t="str">
        <f t="shared" si="0"/>
        <v/>
      </c>
    </row>
    <row r="23" ht="36" customHeight="1" spans="1:5">
      <c r="A23" s="264" t="s">
        <v>1329</v>
      </c>
      <c r="B23" s="261" t="s">
        <v>1330</v>
      </c>
      <c r="C23" s="290"/>
      <c r="D23" s="290"/>
      <c r="E23" s="291" t="str">
        <f t="shared" si="0"/>
        <v/>
      </c>
    </row>
    <row r="24" ht="36" customHeight="1" spans="1:5">
      <c r="A24" s="264" t="s">
        <v>1331</v>
      </c>
      <c r="B24" s="261" t="s">
        <v>1332</v>
      </c>
      <c r="C24" s="290">
        <v>921</v>
      </c>
      <c r="D24" s="290">
        <v>2927</v>
      </c>
      <c r="E24" s="291">
        <f t="shared" si="0"/>
        <v>2.178</v>
      </c>
    </row>
    <row r="25" ht="36" customHeight="1" spans="1:5">
      <c r="A25" s="264" t="s">
        <v>1333</v>
      </c>
      <c r="B25" s="261" t="s">
        <v>1334</v>
      </c>
      <c r="C25" s="290"/>
      <c r="D25" s="290"/>
      <c r="E25" s="291" t="str">
        <f t="shared" si="0"/>
        <v/>
      </c>
    </row>
    <row r="26" ht="36" customHeight="1" spans="1:5">
      <c r="A26" s="264" t="s">
        <v>1335</v>
      </c>
      <c r="B26" s="261" t="s">
        <v>1336</v>
      </c>
      <c r="C26" s="290"/>
      <c r="D26" s="290"/>
      <c r="E26" s="291" t="str">
        <f t="shared" si="0"/>
        <v/>
      </c>
    </row>
    <row r="27" ht="36" customHeight="1" spans="1:5">
      <c r="A27" s="264" t="s">
        <v>1337</v>
      </c>
      <c r="B27" s="261" t="s">
        <v>1338</v>
      </c>
      <c r="C27" s="290"/>
      <c r="D27" s="290"/>
      <c r="E27" s="291" t="str">
        <f t="shared" si="0"/>
        <v/>
      </c>
    </row>
    <row r="28" ht="36" customHeight="1" spans="1:5">
      <c r="A28" s="264"/>
      <c r="B28" s="263"/>
      <c r="C28" s="267"/>
      <c r="D28" s="267"/>
      <c r="E28" s="291" t="str">
        <f t="shared" si="0"/>
        <v/>
      </c>
    </row>
    <row r="29" ht="36" customHeight="1" spans="1:5">
      <c r="A29" s="270"/>
      <c r="B29" s="271" t="s">
        <v>1819</v>
      </c>
      <c r="C29" s="290">
        <v>200776</v>
      </c>
      <c r="D29" s="290">
        <v>125892</v>
      </c>
      <c r="E29" s="291">
        <f t="shared" si="0"/>
        <v>-0.373</v>
      </c>
    </row>
    <row r="30" ht="36" customHeight="1" spans="1:5">
      <c r="A30" s="294">
        <v>105</v>
      </c>
      <c r="B30" s="295" t="s">
        <v>1340</v>
      </c>
      <c r="C30" s="296"/>
      <c r="D30" s="296"/>
      <c r="E30" s="291" t="str">
        <f t="shared" si="0"/>
        <v/>
      </c>
    </row>
    <row r="31" ht="36" customHeight="1" spans="1:5">
      <c r="A31" s="294">
        <v>110</v>
      </c>
      <c r="B31" s="295" t="s">
        <v>59</v>
      </c>
      <c r="C31" s="296">
        <v>1095</v>
      </c>
      <c r="D31" s="296">
        <v>3157</v>
      </c>
      <c r="E31" s="291">
        <f t="shared" si="0"/>
        <v>1.883</v>
      </c>
    </row>
    <row r="32" ht="36" customHeight="1" spans="1:5">
      <c r="A32" s="297">
        <v>11004</v>
      </c>
      <c r="B32" s="298" t="s">
        <v>1820</v>
      </c>
      <c r="C32" s="299">
        <v>1095</v>
      </c>
      <c r="D32" s="299">
        <v>1000</v>
      </c>
      <c r="E32" s="292">
        <f t="shared" si="0"/>
        <v>-0.087</v>
      </c>
    </row>
    <row r="33" ht="36" customHeight="1" spans="1:5">
      <c r="A33" s="297">
        <v>1100401</v>
      </c>
      <c r="B33" s="298" t="s">
        <v>1342</v>
      </c>
      <c r="C33" s="299">
        <v>1095</v>
      </c>
      <c r="D33" s="299">
        <v>1000</v>
      </c>
      <c r="E33" s="292">
        <f t="shared" si="0"/>
        <v>-0.087</v>
      </c>
    </row>
    <row r="34" ht="36" customHeight="1" spans="1:5">
      <c r="A34" s="297">
        <v>1100402</v>
      </c>
      <c r="B34" s="298" t="s">
        <v>1821</v>
      </c>
      <c r="C34" s="89"/>
      <c r="D34" s="299"/>
      <c r="E34" s="292" t="str">
        <f t="shared" si="0"/>
        <v/>
      </c>
    </row>
    <row r="35" ht="36" customHeight="1" spans="1:5">
      <c r="A35" s="297">
        <v>11008</v>
      </c>
      <c r="B35" s="298" t="s">
        <v>62</v>
      </c>
      <c r="C35" s="267">
        <v>0</v>
      </c>
      <c r="D35" s="300">
        <v>2157</v>
      </c>
      <c r="E35" s="292">
        <v>1</v>
      </c>
    </row>
    <row r="36" ht="36" customHeight="1" spans="1:5">
      <c r="A36" s="297">
        <v>11009</v>
      </c>
      <c r="B36" s="298" t="s">
        <v>63</v>
      </c>
      <c r="C36" s="299"/>
      <c r="D36" s="299"/>
      <c r="E36" s="291" t="str">
        <f t="shared" si="0"/>
        <v/>
      </c>
    </row>
    <row r="37" ht="36" customHeight="1" spans="1:5">
      <c r="A37" s="301"/>
      <c r="B37" s="302" t="s">
        <v>67</v>
      </c>
      <c r="C37" s="296">
        <f>+C29+C31</f>
        <v>201871</v>
      </c>
      <c r="D37" s="296">
        <f>+D29+D31</f>
        <v>129049</v>
      </c>
      <c r="E37" s="291">
        <f t="shared" si="0"/>
        <v>-0.361</v>
      </c>
    </row>
  </sheetData>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 C31:C34 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E275"/>
  <sheetViews>
    <sheetView showGridLines="0" view="pageBreakPreview" zoomScaleNormal="115" workbookViewId="0">
      <pane ySplit="3" topLeftCell="A4" activePane="bottomLeft" state="frozen"/>
      <selection/>
      <selection pane="bottomLeft" activeCell="E7" sqref="E7"/>
    </sheetView>
  </sheetViews>
  <sheetFormatPr defaultColWidth="9" defaultRowHeight="14.25" outlineLevelCol="4"/>
  <cols>
    <col min="1" max="1" width="11.875" style="249" hidden="1" customWidth="1"/>
    <col min="2" max="2" width="50.75" style="249" customWidth="1"/>
    <col min="3" max="4" width="20.6333333333333" style="249" customWidth="1"/>
    <col min="5" max="5" width="20.6333333333333" style="253" customWidth="1"/>
    <col min="6" max="16384" width="9" style="249"/>
  </cols>
  <sheetData>
    <row r="1" s="249" customFormat="1" ht="45" customHeight="1" spans="2:5">
      <c r="B1" s="254" t="s">
        <v>1822</v>
      </c>
      <c r="C1" s="254"/>
      <c r="D1" s="254"/>
      <c r="E1" s="254"/>
    </row>
    <row r="2" s="250" customFormat="1" ht="20.1" customHeight="1" spans="2:5">
      <c r="B2" s="255"/>
      <c r="C2" s="255"/>
      <c r="D2" s="255"/>
      <c r="E2" s="256" t="s">
        <v>1</v>
      </c>
    </row>
    <row r="3" s="251" customFormat="1" ht="45" customHeight="1" spans="1:5">
      <c r="A3" s="257" t="s">
        <v>2</v>
      </c>
      <c r="B3" s="258" t="s">
        <v>3</v>
      </c>
      <c r="C3" s="259" t="s">
        <v>129</v>
      </c>
      <c r="D3" s="259" t="s">
        <v>5</v>
      </c>
      <c r="E3" s="259" t="s">
        <v>130</v>
      </c>
    </row>
    <row r="4" s="249" customFormat="1" ht="36" customHeight="1" spans="1:5">
      <c r="A4" s="260" t="s">
        <v>81</v>
      </c>
      <c r="B4" s="261" t="s">
        <v>1345</v>
      </c>
      <c r="C4" s="205"/>
      <c r="D4" s="205"/>
      <c r="E4" s="262" t="str">
        <f>IF(C4&lt;&gt;0,D4/C4-1,"")</f>
        <v/>
      </c>
    </row>
    <row r="5" s="249" customFormat="1" ht="36" customHeight="1" spans="1:5">
      <c r="A5" s="260" t="s">
        <v>1346</v>
      </c>
      <c r="B5" s="263" t="s">
        <v>1347</v>
      </c>
      <c r="C5" s="205"/>
      <c r="D5" s="205"/>
      <c r="E5" s="262" t="str">
        <f t="shared" ref="E5:E68" si="0">IF(C5&lt;&gt;0,D5/C5-1,"")</f>
        <v/>
      </c>
    </row>
    <row r="6" s="249" customFormat="1" ht="36" customHeight="1" spans="1:5">
      <c r="A6" s="264" t="s">
        <v>1348</v>
      </c>
      <c r="B6" s="263" t="s">
        <v>1349</v>
      </c>
      <c r="C6" s="205"/>
      <c r="D6" s="205"/>
      <c r="E6" s="262" t="str">
        <f t="shared" si="0"/>
        <v/>
      </c>
    </row>
    <row r="7" s="249" customFormat="1" ht="36" customHeight="1" spans="1:5">
      <c r="A7" s="264" t="s">
        <v>1350</v>
      </c>
      <c r="B7" s="263" t="s">
        <v>1351</v>
      </c>
      <c r="C7" s="205"/>
      <c r="D7" s="205"/>
      <c r="E7" s="262" t="str">
        <f t="shared" si="0"/>
        <v/>
      </c>
    </row>
    <row r="8" s="249" customFormat="1" ht="36" customHeight="1" spans="1:5">
      <c r="A8" s="264" t="s">
        <v>1352</v>
      </c>
      <c r="B8" s="263" t="s">
        <v>1353</v>
      </c>
      <c r="C8" s="205"/>
      <c r="D8" s="205"/>
      <c r="E8" s="262" t="str">
        <f t="shared" si="0"/>
        <v/>
      </c>
    </row>
    <row r="9" s="249" customFormat="1" ht="36" customHeight="1" spans="1:5">
      <c r="A9" s="264" t="s">
        <v>1354</v>
      </c>
      <c r="B9" s="263" t="s">
        <v>1355</v>
      </c>
      <c r="C9" s="205"/>
      <c r="D9" s="205"/>
      <c r="E9" s="262" t="str">
        <f t="shared" si="0"/>
        <v/>
      </c>
    </row>
    <row r="10" s="249" customFormat="1" ht="36" customHeight="1" spans="1:5">
      <c r="A10" s="264" t="s">
        <v>1356</v>
      </c>
      <c r="B10" s="263" t="s">
        <v>1357</v>
      </c>
      <c r="C10" s="205"/>
      <c r="D10" s="205"/>
      <c r="E10" s="262" t="str">
        <f t="shared" si="0"/>
        <v/>
      </c>
    </row>
    <row r="11" s="249" customFormat="1" ht="36" customHeight="1" spans="1:5">
      <c r="A11" s="260" t="s">
        <v>1358</v>
      </c>
      <c r="B11" s="261" t="s">
        <v>1359</v>
      </c>
      <c r="C11" s="205"/>
      <c r="D11" s="205"/>
      <c r="E11" s="262" t="str">
        <f t="shared" si="0"/>
        <v/>
      </c>
    </row>
    <row r="12" s="249" customFormat="1" ht="36" customHeight="1" spans="1:5">
      <c r="A12" s="264" t="s">
        <v>1360</v>
      </c>
      <c r="B12" s="263" t="s">
        <v>1361</v>
      </c>
      <c r="C12" s="205"/>
      <c r="D12" s="205"/>
      <c r="E12" s="262" t="str">
        <f t="shared" si="0"/>
        <v/>
      </c>
    </row>
    <row r="13" s="249" customFormat="1" ht="36" customHeight="1" spans="1:5">
      <c r="A13" s="264" t="s">
        <v>1362</v>
      </c>
      <c r="B13" s="263" t="s">
        <v>1363</v>
      </c>
      <c r="C13" s="205"/>
      <c r="D13" s="205"/>
      <c r="E13" s="262" t="str">
        <f t="shared" si="0"/>
        <v/>
      </c>
    </row>
    <row r="14" s="249" customFormat="1" ht="36" customHeight="1" spans="1:5">
      <c r="A14" s="264" t="s">
        <v>1364</v>
      </c>
      <c r="B14" s="263" t="s">
        <v>1365</v>
      </c>
      <c r="C14" s="205"/>
      <c r="D14" s="205"/>
      <c r="E14" s="262" t="str">
        <f t="shared" si="0"/>
        <v/>
      </c>
    </row>
    <row r="15" s="249" customFormat="1" ht="36" customHeight="1" spans="1:5">
      <c r="A15" s="264" t="s">
        <v>1366</v>
      </c>
      <c r="B15" s="263" t="s">
        <v>1367</v>
      </c>
      <c r="C15" s="205"/>
      <c r="D15" s="205"/>
      <c r="E15" s="262" t="str">
        <f t="shared" si="0"/>
        <v/>
      </c>
    </row>
    <row r="16" s="249" customFormat="1" ht="36" customHeight="1" spans="1:5">
      <c r="A16" s="264" t="s">
        <v>1368</v>
      </c>
      <c r="B16" s="263" t="s">
        <v>1369</v>
      </c>
      <c r="C16" s="205"/>
      <c r="D16" s="205"/>
      <c r="E16" s="262" t="str">
        <f t="shared" si="0"/>
        <v/>
      </c>
    </row>
    <row r="17" s="249" customFormat="1" ht="36" customHeight="1" spans="1:5">
      <c r="A17" s="260" t="s">
        <v>1370</v>
      </c>
      <c r="B17" s="261" t="s">
        <v>1371</v>
      </c>
      <c r="C17" s="205"/>
      <c r="D17" s="205"/>
      <c r="E17" s="262" t="str">
        <f t="shared" si="0"/>
        <v/>
      </c>
    </row>
    <row r="18" s="249" customFormat="1" ht="36" customHeight="1" spans="1:5">
      <c r="A18" s="264" t="s">
        <v>1372</v>
      </c>
      <c r="B18" s="263" t="s">
        <v>1373</v>
      </c>
      <c r="C18" s="205"/>
      <c r="D18" s="205"/>
      <c r="E18" s="262" t="str">
        <f t="shared" si="0"/>
        <v/>
      </c>
    </row>
    <row r="19" s="249" customFormat="1" ht="36" customHeight="1" spans="1:5">
      <c r="A19" s="264" t="s">
        <v>1374</v>
      </c>
      <c r="B19" s="263" t="s">
        <v>1375</v>
      </c>
      <c r="C19" s="205"/>
      <c r="D19" s="205"/>
      <c r="E19" s="262" t="str">
        <f t="shared" si="0"/>
        <v/>
      </c>
    </row>
    <row r="20" s="249" customFormat="1" ht="36" customHeight="1" spans="1:5">
      <c r="A20" s="260" t="s">
        <v>83</v>
      </c>
      <c r="B20" s="261" t="s">
        <v>1376</v>
      </c>
      <c r="C20" s="205">
        <v>425</v>
      </c>
      <c r="D20" s="205">
        <v>0</v>
      </c>
      <c r="E20" s="262">
        <f t="shared" si="0"/>
        <v>-1</v>
      </c>
    </row>
    <row r="21" s="249" customFormat="1" ht="36" customHeight="1" spans="1:5">
      <c r="A21" s="260" t="s">
        <v>1377</v>
      </c>
      <c r="B21" s="261" t="s">
        <v>1378</v>
      </c>
      <c r="C21" s="205">
        <v>245</v>
      </c>
      <c r="D21" s="205">
        <v>0</v>
      </c>
      <c r="E21" s="262">
        <f t="shared" si="0"/>
        <v>-1</v>
      </c>
    </row>
    <row r="22" s="249" customFormat="1" ht="36" customHeight="1" spans="1:5">
      <c r="A22" s="264" t="s">
        <v>1379</v>
      </c>
      <c r="B22" s="263" t="s">
        <v>1380</v>
      </c>
      <c r="C22" s="208">
        <v>245</v>
      </c>
      <c r="D22" s="208">
        <v>0</v>
      </c>
      <c r="E22" s="265">
        <f t="shared" si="0"/>
        <v>-1</v>
      </c>
    </row>
    <row r="23" s="249" customFormat="1" ht="36" customHeight="1" spans="1:5">
      <c r="A23" s="264" t="s">
        <v>1381</v>
      </c>
      <c r="B23" s="263" t="s">
        <v>1382</v>
      </c>
      <c r="C23" s="205"/>
      <c r="D23" s="205"/>
      <c r="E23" s="262" t="str">
        <f t="shared" si="0"/>
        <v/>
      </c>
    </row>
    <row r="24" s="249" customFormat="1" ht="36" customHeight="1" spans="1:5">
      <c r="A24" s="264" t="s">
        <v>1383</v>
      </c>
      <c r="B24" s="263" t="s">
        <v>1384</v>
      </c>
      <c r="C24" s="205"/>
      <c r="D24" s="205"/>
      <c r="E24" s="262" t="str">
        <f t="shared" si="0"/>
        <v/>
      </c>
    </row>
    <row r="25" s="249" customFormat="1" ht="36" customHeight="1" spans="1:5">
      <c r="A25" s="260" t="s">
        <v>1385</v>
      </c>
      <c r="B25" s="261" t="s">
        <v>1386</v>
      </c>
      <c r="C25" s="205">
        <v>180</v>
      </c>
      <c r="D25" s="205">
        <v>0</v>
      </c>
      <c r="E25" s="262">
        <f t="shared" si="0"/>
        <v>-1</v>
      </c>
    </row>
    <row r="26" s="249" customFormat="1" ht="36" customHeight="1" spans="1:5">
      <c r="A26" s="264" t="s">
        <v>1387</v>
      </c>
      <c r="B26" s="263" t="s">
        <v>1380</v>
      </c>
      <c r="C26" s="205"/>
      <c r="D26" s="205"/>
      <c r="E26" s="262" t="str">
        <f t="shared" si="0"/>
        <v/>
      </c>
    </row>
    <row r="27" s="249" customFormat="1" ht="36" customHeight="1" spans="1:5">
      <c r="A27" s="264" t="s">
        <v>1388</v>
      </c>
      <c r="B27" s="263" t="s">
        <v>1382</v>
      </c>
      <c r="C27" s="208">
        <v>180</v>
      </c>
      <c r="D27" s="208">
        <v>0</v>
      </c>
      <c r="E27" s="265">
        <f t="shared" si="0"/>
        <v>-1</v>
      </c>
    </row>
    <row r="28" s="249" customFormat="1" ht="36" customHeight="1" spans="1:5">
      <c r="A28" s="264" t="s">
        <v>1389</v>
      </c>
      <c r="B28" s="263" t="s">
        <v>1390</v>
      </c>
      <c r="C28" s="205"/>
      <c r="D28" s="205"/>
      <c r="E28" s="262" t="str">
        <f t="shared" si="0"/>
        <v/>
      </c>
    </row>
    <row r="29" s="252" customFormat="1" ht="36" customHeight="1" spans="1:5">
      <c r="A29" s="260" t="s">
        <v>1391</v>
      </c>
      <c r="B29" s="261" t="s">
        <v>1392</v>
      </c>
      <c r="C29" s="205"/>
      <c r="D29" s="205"/>
      <c r="E29" s="262" t="str">
        <f t="shared" si="0"/>
        <v/>
      </c>
    </row>
    <row r="30" s="249" customFormat="1" ht="36" customHeight="1" spans="1:5">
      <c r="A30" s="264" t="s">
        <v>1393</v>
      </c>
      <c r="B30" s="263" t="s">
        <v>1382</v>
      </c>
      <c r="C30" s="205"/>
      <c r="D30" s="205"/>
      <c r="E30" s="262" t="str">
        <f t="shared" si="0"/>
        <v/>
      </c>
    </row>
    <row r="31" s="249" customFormat="1" ht="36" customHeight="1" spans="1:5">
      <c r="A31" s="264" t="s">
        <v>1394</v>
      </c>
      <c r="B31" s="263" t="s">
        <v>1395</v>
      </c>
      <c r="C31" s="205"/>
      <c r="D31" s="205"/>
      <c r="E31" s="262" t="str">
        <f t="shared" si="0"/>
        <v/>
      </c>
    </row>
    <row r="32" s="249" customFormat="1" ht="36" customHeight="1" spans="1:5">
      <c r="A32" s="260" t="s">
        <v>87</v>
      </c>
      <c r="B32" s="261" t="s">
        <v>1396</v>
      </c>
      <c r="C32" s="205"/>
      <c r="D32" s="205"/>
      <c r="E32" s="262" t="str">
        <f t="shared" si="0"/>
        <v/>
      </c>
    </row>
    <row r="33" s="249" customFormat="1" ht="36" customHeight="1" spans="1:5">
      <c r="A33" s="260" t="s">
        <v>1397</v>
      </c>
      <c r="B33" s="261" t="s">
        <v>1398</v>
      </c>
      <c r="C33" s="205"/>
      <c r="D33" s="205"/>
      <c r="E33" s="262" t="str">
        <f t="shared" si="0"/>
        <v/>
      </c>
    </row>
    <row r="34" s="249" customFormat="1" ht="36" customHeight="1" spans="1:5">
      <c r="A34" s="264">
        <v>2116001</v>
      </c>
      <c r="B34" s="263" t="s">
        <v>1399</v>
      </c>
      <c r="C34" s="205"/>
      <c r="D34" s="205"/>
      <c r="E34" s="262" t="str">
        <f t="shared" si="0"/>
        <v/>
      </c>
    </row>
    <row r="35" s="249" customFormat="1" ht="36" customHeight="1" spans="1:5">
      <c r="A35" s="264">
        <v>2116002</v>
      </c>
      <c r="B35" s="263" t="s">
        <v>1400</v>
      </c>
      <c r="C35" s="205"/>
      <c r="D35" s="205"/>
      <c r="E35" s="262" t="str">
        <f t="shared" si="0"/>
        <v/>
      </c>
    </row>
    <row r="36" s="249" customFormat="1" ht="36" customHeight="1" spans="1:5">
      <c r="A36" s="264">
        <v>2116003</v>
      </c>
      <c r="B36" s="263" t="s">
        <v>1401</v>
      </c>
      <c r="C36" s="205"/>
      <c r="D36" s="205"/>
      <c r="E36" s="262" t="str">
        <f t="shared" si="0"/>
        <v/>
      </c>
    </row>
    <row r="37" s="252" customFormat="1" ht="36" customHeight="1" spans="1:5">
      <c r="A37" s="264">
        <v>2116099</v>
      </c>
      <c r="B37" s="263" t="s">
        <v>1402</v>
      </c>
      <c r="C37" s="205"/>
      <c r="D37" s="205"/>
      <c r="E37" s="262" t="str">
        <f t="shared" si="0"/>
        <v/>
      </c>
    </row>
    <row r="38" s="249" customFormat="1" ht="36" customHeight="1" spans="1:5">
      <c r="A38" s="260">
        <v>21161</v>
      </c>
      <c r="B38" s="261" t="s">
        <v>1403</v>
      </c>
      <c r="C38" s="205"/>
      <c r="D38" s="205"/>
      <c r="E38" s="262" t="str">
        <f t="shared" si="0"/>
        <v/>
      </c>
    </row>
    <row r="39" s="249" customFormat="1" ht="36" customHeight="1" spans="1:5">
      <c r="A39" s="264">
        <v>2116101</v>
      </c>
      <c r="B39" s="263" t="s">
        <v>1404</v>
      </c>
      <c r="C39" s="205"/>
      <c r="D39" s="205"/>
      <c r="E39" s="262" t="str">
        <f t="shared" si="0"/>
        <v/>
      </c>
    </row>
    <row r="40" s="249" customFormat="1" ht="36" customHeight="1" spans="1:5">
      <c r="A40" s="264">
        <v>2116102</v>
      </c>
      <c r="B40" s="263" t="s">
        <v>1405</v>
      </c>
      <c r="C40" s="205"/>
      <c r="D40" s="205"/>
      <c r="E40" s="262" t="str">
        <f t="shared" si="0"/>
        <v/>
      </c>
    </row>
    <row r="41" s="249" customFormat="1" ht="36" customHeight="1" spans="1:5">
      <c r="A41" s="264">
        <v>2116103</v>
      </c>
      <c r="B41" s="263" t="s">
        <v>1406</v>
      </c>
      <c r="C41" s="205"/>
      <c r="D41" s="205"/>
      <c r="E41" s="262" t="str">
        <f t="shared" si="0"/>
        <v/>
      </c>
    </row>
    <row r="42" s="249" customFormat="1" ht="36" customHeight="1" spans="1:5">
      <c r="A42" s="264">
        <v>2116104</v>
      </c>
      <c r="B42" s="263" t="s">
        <v>1407</v>
      </c>
      <c r="C42" s="205"/>
      <c r="D42" s="205"/>
      <c r="E42" s="262" t="str">
        <f t="shared" si="0"/>
        <v/>
      </c>
    </row>
    <row r="43" s="249" customFormat="1" ht="36" customHeight="1" spans="1:5">
      <c r="A43" s="260" t="s">
        <v>89</v>
      </c>
      <c r="B43" s="261" t="s">
        <v>1408</v>
      </c>
      <c r="C43" s="205">
        <v>110037</v>
      </c>
      <c r="D43" s="205">
        <v>84222</v>
      </c>
      <c r="E43" s="262">
        <f t="shared" si="0"/>
        <v>-0.235</v>
      </c>
    </row>
    <row r="44" s="249" customFormat="1" ht="36" customHeight="1" spans="1:5">
      <c r="A44" s="260" t="s">
        <v>1409</v>
      </c>
      <c r="B44" s="261" t="s">
        <v>1410</v>
      </c>
      <c r="C44" s="205">
        <v>110037</v>
      </c>
      <c r="D44" s="205">
        <v>84222</v>
      </c>
      <c r="E44" s="262">
        <f t="shared" si="0"/>
        <v>-0.235</v>
      </c>
    </row>
    <row r="45" s="249" customFormat="1" ht="36" customHeight="1" spans="1:5">
      <c r="A45" s="264" t="s">
        <v>1411</v>
      </c>
      <c r="B45" s="263" t="s">
        <v>1412</v>
      </c>
      <c r="C45" s="208">
        <v>14573</v>
      </c>
      <c r="D45" s="208">
        <v>10000</v>
      </c>
      <c r="E45" s="265">
        <f t="shared" si="0"/>
        <v>-0.314</v>
      </c>
    </row>
    <row r="46" s="249" customFormat="1" ht="36" customHeight="1" spans="1:5">
      <c r="A46" s="264" t="s">
        <v>1413</v>
      </c>
      <c r="B46" s="263" t="s">
        <v>1414</v>
      </c>
      <c r="C46" s="205"/>
      <c r="D46" s="205"/>
      <c r="E46" s="262" t="str">
        <f t="shared" si="0"/>
        <v/>
      </c>
    </row>
    <row r="47" s="249" customFormat="1" ht="36" customHeight="1" spans="1:5">
      <c r="A47" s="264" t="s">
        <v>1415</v>
      </c>
      <c r="B47" s="263" t="s">
        <v>1416</v>
      </c>
      <c r="C47" s="205"/>
      <c r="D47" s="205"/>
      <c r="E47" s="262" t="str">
        <f t="shared" si="0"/>
        <v/>
      </c>
    </row>
    <row r="48" s="249" customFormat="1" ht="36" customHeight="1" spans="1:5">
      <c r="A48" s="264" t="s">
        <v>1417</v>
      </c>
      <c r="B48" s="263" t="s">
        <v>1418</v>
      </c>
      <c r="C48" s="205"/>
      <c r="D48" s="205"/>
      <c r="E48" s="262" t="str">
        <f t="shared" si="0"/>
        <v/>
      </c>
    </row>
    <row r="49" s="249" customFormat="1" ht="36" customHeight="1" spans="1:5">
      <c r="A49" s="264" t="s">
        <v>1419</v>
      </c>
      <c r="B49" s="263" t="s">
        <v>1420</v>
      </c>
      <c r="C49" s="205"/>
      <c r="D49" s="205"/>
      <c r="E49" s="262" t="str">
        <f t="shared" si="0"/>
        <v/>
      </c>
    </row>
    <row r="50" s="249" customFormat="1" ht="36" customHeight="1" spans="1:5">
      <c r="A50" s="264" t="s">
        <v>1421</v>
      </c>
      <c r="B50" s="263" t="s">
        <v>1422</v>
      </c>
      <c r="C50" s="205"/>
      <c r="D50" s="205"/>
      <c r="E50" s="262" t="str">
        <f t="shared" si="0"/>
        <v/>
      </c>
    </row>
    <row r="51" s="249" customFormat="1" ht="36" customHeight="1" spans="1:5">
      <c r="A51" s="264" t="s">
        <v>1423</v>
      </c>
      <c r="B51" s="263" t="s">
        <v>1424</v>
      </c>
      <c r="C51" s="205"/>
      <c r="D51" s="205"/>
      <c r="E51" s="262" t="str">
        <f t="shared" si="0"/>
        <v/>
      </c>
    </row>
    <row r="52" s="249" customFormat="1" ht="36" customHeight="1" spans="1:5">
      <c r="A52" s="264" t="s">
        <v>1425</v>
      </c>
      <c r="B52" s="263" t="s">
        <v>1426</v>
      </c>
      <c r="C52" s="205"/>
      <c r="D52" s="205"/>
      <c r="E52" s="262" t="str">
        <f t="shared" si="0"/>
        <v/>
      </c>
    </row>
    <row r="53" s="249" customFormat="1" ht="36" customHeight="1" spans="1:5">
      <c r="A53" s="264" t="s">
        <v>1427</v>
      </c>
      <c r="B53" s="263" t="s">
        <v>1428</v>
      </c>
      <c r="C53" s="205"/>
      <c r="D53" s="205"/>
      <c r="E53" s="262" t="str">
        <f t="shared" si="0"/>
        <v/>
      </c>
    </row>
    <row r="54" s="249" customFormat="1" ht="36" customHeight="1" spans="1:5">
      <c r="A54" s="264" t="s">
        <v>1429</v>
      </c>
      <c r="B54" s="263" t="s">
        <v>1430</v>
      </c>
      <c r="C54" s="205"/>
      <c r="D54" s="205"/>
      <c r="E54" s="262" t="str">
        <f t="shared" si="0"/>
        <v/>
      </c>
    </row>
    <row r="55" s="249" customFormat="1" ht="36" customHeight="1" spans="1:5">
      <c r="A55" s="264" t="s">
        <v>1431</v>
      </c>
      <c r="B55" s="263" t="s">
        <v>1432</v>
      </c>
      <c r="C55" s="205"/>
      <c r="D55" s="205"/>
      <c r="E55" s="262" t="str">
        <f t="shared" si="0"/>
        <v/>
      </c>
    </row>
    <row r="56" s="249" customFormat="1" ht="36" customHeight="1" spans="1:5">
      <c r="A56" s="264" t="s">
        <v>1823</v>
      </c>
      <c r="B56" s="266" t="s">
        <v>1824</v>
      </c>
      <c r="C56" s="208">
        <v>0</v>
      </c>
      <c r="D56" s="267">
        <v>911</v>
      </c>
      <c r="E56" s="265">
        <v>1</v>
      </c>
    </row>
    <row r="57" s="249" customFormat="1" ht="36" customHeight="1" spans="1:5">
      <c r="A57" s="264" t="s">
        <v>1825</v>
      </c>
      <c r="B57" s="266" t="s">
        <v>1826</v>
      </c>
      <c r="C57" s="208">
        <v>0</v>
      </c>
      <c r="D57" s="267">
        <v>1889</v>
      </c>
      <c r="E57" s="265">
        <v>1</v>
      </c>
    </row>
    <row r="58" s="249" customFormat="1" ht="36" customHeight="1" spans="1:5">
      <c r="A58" s="264" t="s">
        <v>1827</v>
      </c>
      <c r="B58" s="266" t="s">
        <v>1828</v>
      </c>
      <c r="C58" s="208">
        <v>0</v>
      </c>
      <c r="D58" s="267">
        <v>5665</v>
      </c>
      <c r="E58" s="265">
        <v>1</v>
      </c>
    </row>
    <row r="59" s="249" customFormat="1" ht="36" customHeight="1" spans="1:5">
      <c r="A59" s="264" t="s">
        <v>1433</v>
      </c>
      <c r="B59" s="263" t="s">
        <v>1434</v>
      </c>
      <c r="C59" s="208">
        <v>92957</v>
      </c>
      <c r="D59" s="208">
        <v>65757</v>
      </c>
      <c r="E59" s="265">
        <f t="shared" ref="E59:E71" si="1">IF(C59&lt;&gt;0,D59/C59-1,"")</f>
        <v>-0.293</v>
      </c>
    </row>
    <row r="60" s="249" customFormat="1" ht="36" customHeight="1" spans="1:5">
      <c r="A60" s="260" t="s">
        <v>1435</v>
      </c>
      <c r="B60" s="261" t="s">
        <v>1436</v>
      </c>
      <c r="C60" s="205"/>
      <c r="D60" s="205"/>
      <c r="E60" s="262" t="str">
        <f t="shared" si="1"/>
        <v/>
      </c>
    </row>
    <row r="61" s="249" customFormat="1" ht="36" customHeight="1" spans="1:5">
      <c r="A61" s="264" t="s">
        <v>1437</v>
      </c>
      <c r="B61" s="263" t="s">
        <v>1412</v>
      </c>
      <c r="C61" s="205"/>
      <c r="D61" s="205"/>
      <c r="E61" s="262" t="str">
        <f t="shared" si="1"/>
        <v/>
      </c>
    </row>
    <row r="62" s="249" customFormat="1" ht="36" customHeight="1" spans="1:5">
      <c r="A62" s="264" t="s">
        <v>1438</v>
      </c>
      <c r="B62" s="263" t="s">
        <v>1414</v>
      </c>
      <c r="C62" s="205"/>
      <c r="D62" s="205"/>
      <c r="E62" s="262" t="str">
        <f t="shared" si="1"/>
        <v/>
      </c>
    </row>
    <row r="63" s="249" customFormat="1" ht="36" customHeight="1" spans="1:5">
      <c r="A63" s="264" t="s">
        <v>1439</v>
      </c>
      <c r="B63" s="263" t="s">
        <v>1440</v>
      </c>
      <c r="C63" s="205"/>
      <c r="D63" s="205"/>
      <c r="E63" s="262" t="str">
        <f t="shared" si="1"/>
        <v/>
      </c>
    </row>
    <row r="64" s="249" customFormat="1" ht="36" customHeight="1" spans="1:5">
      <c r="A64" s="260" t="s">
        <v>1441</v>
      </c>
      <c r="B64" s="261" t="s">
        <v>1442</v>
      </c>
      <c r="C64" s="205"/>
      <c r="D64" s="205"/>
      <c r="E64" s="262" t="str">
        <f t="shared" si="1"/>
        <v/>
      </c>
    </row>
    <row r="65" s="249" customFormat="1" ht="36" customHeight="1" spans="1:5">
      <c r="A65" s="260" t="s">
        <v>1443</v>
      </c>
      <c r="B65" s="261" t="s">
        <v>1444</v>
      </c>
      <c r="C65" s="205"/>
      <c r="D65" s="205"/>
      <c r="E65" s="262" t="str">
        <f t="shared" si="1"/>
        <v/>
      </c>
    </row>
    <row r="66" s="249" customFormat="1" ht="36" customHeight="1" spans="1:5">
      <c r="A66" s="264" t="s">
        <v>1445</v>
      </c>
      <c r="B66" s="263" t="s">
        <v>1446</v>
      </c>
      <c r="C66" s="205"/>
      <c r="D66" s="205"/>
      <c r="E66" s="262" t="str">
        <f t="shared" si="1"/>
        <v/>
      </c>
    </row>
    <row r="67" s="249" customFormat="1" ht="36" customHeight="1" spans="1:5">
      <c r="A67" s="264" t="s">
        <v>1447</v>
      </c>
      <c r="B67" s="263" t="s">
        <v>1448</v>
      </c>
      <c r="C67" s="205"/>
      <c r="D67" s="205"/>
      <c r="E67" s="262" t="str">
        <f t="shared" si="1"/>
        <v/>
      </c>
    </row>
    <row r="68" s="249" customFormat="1" ht="36" customHeight="1" spans="1:5">
      <c r="A68" s="264" t="s">
        <v>1449</v>
      </c>
      <c r="B68" s="263" t="s">
        <v>1450</v>
      </c>
      <c r="C68" s="205"/>
      <c r="D68" s="205"/>
      <c r="E68" s="262" t="str">
        <f t="shared" si="1"/>
        <v/>
      </c>
    </row>
    <row r="69" s="249" customFormat="1" ht="36" customHeight="1" spans="1:5">
      <c r="A69" s="264" t="s">
        <v>1451</v>
      </c>
      <c r="B69" s="263" t="s">
        <v>1452</v>
      </c>
      <c r="C69" s="205"/>
      <c r="D69" s="205"/>
      <c r="E69" s="262" t="str">
        <f t="shared" si="1"/>
        <v/>
      </c>
    </row>
    <row r="70" s="249" customFormat="1" ht="36" customHeight="1" spans="1:5">
      <c r="A70" s="264" t="s">
        <v>1453</v>
      </c>
      <c r="B70" s="263" t="s">
        <v>1454</v>
      </c>
      <c r="C70" s="205"/>
      <c r="D70" s="205"/>
      <c r="E70" s="262" t="str">
        <f t="shared" si="1"/>
        <v/>
      </c>
    </row>
    <row r="71" s="249" customFormat="1" ht="36" customHeight="1" spans="1:5">
      <c r="A71" s="260" t="s">
        <v>1455</v>
      </c>
      <c r="B71" s="261" t="s">
        <v>1456</v>
      </c>
      <c r="C71" s="205"/>
      <c r="D71" s="205"/>
      <c r="E71" s="262" t="str">
        <f t="shared" si="1"/>
        <v/>
      </c>
    </row>
    <row r="72" s="249" customFormat="1" ht="36" customHeight="1" spans="1:5">
      <c r="A72" s="264" t="s">
        <v>1457</v>
      </c>
      <c r="B72" s="263" t="s">
        <v>1458</v>
      </c>
      <c r="C72" s="205"/>
      <c r="D72" s="205"/>
      <c r="E72" s="262" t="str">
        <f t="shared" ref="E72:E135" si="2">IF(C72&lt;&gt;0,D72/C72-1,"")</f>
        <v/>
      </c>
    </row>
    <row r="73" s="249" customFormat="1" ht="36" customHeight="1" spans="1:5">
      <c r="A73" s="264" t="s">
        <v>1459</v>
      </c>
      <c r="B73" s="263" t="s">
        <v>1460</v>
      </c>
      <c r="C73" s="205"/>
      <c r="D73" s="205"/>
      <c r="E73" s="262" t="str">
        <f t="shared" si="2"/>
        <v/>
      </c>
    </row>
    <row r="74" s="249" customFormat="1" ht="36" customHeight="1" spans="1:5">
      <c r="A74" s="264" t="s">
        <v>1461</v>
      </c>
      <c r="B74" s="263" t="s">
        <v>1462</v>
      </c>
      <c r="C74" s="205"/>
      <c r="D74" s="205"/>
      <c r="E74" s="262" t="str">
        <f t="shared" si="2"/>
        <v/>
      </c>
    </row>
    <row r="75" s="249" customFormat="1" ht="36" customHeight="1" spans="1:5">
      <c r="A75" s="260" t="s">
        <v>1463</v>
      </c>
      <c r="B75" s="261" t="s">
        <v>1464</v>
      </c>
      <c r="C75" s="205"/>
      <c r="D75" s="205"/>
      <c r="E75" s="262" t="str">
        <f t="shared" si="2"/>
        <v/>
      </c>
    </row>
    <row r="76" s="249" customFormat="1" ht="36" customHeight="1" spans="1:5">
      <c r="A76" s="264" t="s">
        <v>1465</v>
      </c>
      <c r="B76" s="263" t="s">
        <v>1412</v>
      </c>
      <c r="C76" s="205"/>
      <c r="D76" s="205"/>
      <c r="E76" s="262" t="str">
        <f t="shared" si="2"/>
        <v/>
      </c>
    </row>
    <row r="77" s="249" customFormat="1" ht="36" customHeight="1" spans="1:5">
      <c r="A77" s="264" t="s">
        <v>1466</v>
      </c>
      <c r="B77" s="263" t="s">
        <v>1414</v>
      </c>
      <c r="C77" s="205"/>
      <c r="D77" s="205"/>
      <c r="E77" s="262" t="str">
        <f t="shared" si="2"/>
        <v/>
      </c>
    </row>
    <row r="78" s="249" customFormat="1" ht="36" customHeight="1" spans="1:5">
      <c r="A78" s="264" t="s">
        <v>1467</v>
      </c>
      <c r="B78" s="263" t="s">
        <v>1468</v>
      </c>
      <c r="C78" s="205"/>
      <c r="D78" s="205"/>
      <c r="E78" s="262" t="str">
        <f t="shared" si="2"/>
        <v/>
      </c>
    </row>
    <row r="79" s="249" customFormat="1" ht="36" customHeight="1" spans="1:5">
      <c r="A79" s="260" t="s">
        <v>1469</v>
      </c>
      <c r="B79" s="261" t="s">
        <v>1470</v>
      </c>
      <c r="C79" s="205"/>
      <c r="D79" s="205"/>
      <c r="E79" s="262" t="str">
        <f t="shared" si="2"/>
        <v/>
      </c>
    </row>
    <row r="80" s="249" customFormat="1" ht="36" customHeight="1" spans="1:5">
      <c r="A80" s="264" t="s">
        <v>1471</v>
      </c>
      <c r="B80" s="263" t="s">
        <v>1412</v>
      </c>
      <c r="C80" s="205"/>
      <c r="D80" s="205"/>
      <c r="E80" s="262" t="str">
        <f t="shared" si="2"/>
        <v/>
      </c>
    </row>
    <row r="81" s="249" customFormat="1" ht="36" customHeight="1" spans="1:5">
      <c r="A81" s="264" t="s">
        <v>1472</v>
      </c>
      <c r="B81" s="263" t="s">
        <v>1414</v>
      </c>
      <c r="C81" s="205"/>
      <c r="D81" s="205"/>
      <c r="E81" s="262" t="str">
        <f t="shared" si="2"/>
        <v/>
      </c>
    </row>
    <row r="82" s="249" customFormat="1" ht="36" customHeight="1" spans="1:5">
      <c r="A82" s="264" t="s">
        <v>1473</v>
      </c>
      <c r="B82" s="263" t="s">
        <v>1474</v>
      </c>
      <c r="C82" s="205"/>
      <c r="D82" s="205"/>
      <c r="E82" s="262" t="str">
        <f t="shared" si="2"/>
        <v/>
      </c>
    </row>
    <row r="83" s="249" customFormat="1" ht="36" customHeight="1" spans="1:5">
      <c r="A83" s="260" t="s">
        <v>1475</v>
      </c>
      <c r="B83" s="261" t="s">
        <v>1476</v>
      </c>
      <c r="C83" s="205"/>
      <c r="D83" s="205"/>
      <c r="E83" s="262" t="str">
        <f t="shared" si="2"/>
        <v/>
      </c>
    </row>
    <row r="84" s="249" customFormat="1" ht="36" customHeight="1" spans="1:5">
      <c r="A84" s="264" t="s">
        <v>1477</v>
      </c>
      <c r="B84" s="263" t="s">
        <v>1446</v>
      </c>
      <c r="C84" s="205"/>
      <c r="D84" s="205"/>
      <c r="E84" s="262" t="str">
        <f t="shared" si="2"/>
        <v/>
      </c>
    </row>
    <row r="85" s="249" customFormat="1" ht="36" customHeight="1" spans="1:5">
      <c r="A85" s="264" t="s">
        <v>1478</v>
      </c>
      <c r="B85" s="263" t="s">
        <v>1448</v>
      </c>
      <c r="C85" s="205"/>
      <c r="D85" s="205"/>
      <c r="E85" s="262" t="str">
        <f t="shared" si="2"/>
        <v/>
      </c>
    </row>
    <row r="86" s="249" customFormat="1" ht="36" customHeight="1" spans="1:5">
      <c r="A86" s="264" t="s">
        <v>1479</v>
      </c>
      <c r="B86" s="263" t="s">
        <v>1450</v>
      </c>
      <c r="C86" s="205"/>
      <c r="D86" s="205"/>
      <c r="E86" s="262" t="str">
        <f t="shared" si="2"/>
        <v/>
      </c>
    </row>
    <row r="87" s="249" customFormat="1" ht="36" customHeight="1" spans="1:5">
      <c r="A87" s="264" t="s">
        <v>1480</v>
      </c>
      <c r="B87" s="263" t="s">
        <v>1452</v>
      </c>
      <c r="C87" s="205"/>
      <c r="D87" s="205"/>
      <c r="E87" s="262" t="str">
        <f t="shared" si="2"/>
        <v/>
      </c>
    </row>
    <row r="88" s="249" customFormat="1" ht="36" customHeight="1" spans="1:5">
      <c r="A88" s="264" t="s">
        <v>1481</v>
      </c>
      <c r="B88" s="263" t="s">
        <v>1482</v>
      </c>
      <c r="C88" s="205"/>
      <c r="D88" s="205"/>
      <c r="E88" s="262" t="str">
        <f t="shared" si="2"/>
        <v/>
      </c>
    </row>
    <row r="89" s="249" customFormat="1" ht="36" customHeight="1" spans="1:5">
      <c r="A89" s="260" t="s">
        <v>1483</v>
      </c>
      <c r="B89" s="261" t="s">
        <v>1484</v>
      </c>
      <c r="C89" s="205"/>
      <c r="D89" s="205"/>
      <c r="E89" s="262" t="str">
        <f t="shared" si="2"/>
        <v/>
      </c>
    </row>
    <row r="90" s="249" customFormat="1" ht="36" customHeight="1" spans="1:5">
      <c r="A90" s="264" t="s">
        <v>1485</v>
      </c>
      <c r="B90" s="263" t="s">
        <v>1458</v>
      </c>
      <c r="C90" s="205"/>
      <c r="D90" s="205"/>
      <c r="E90" s="262" t="str">
        <f t="shared" si="2"/>
        <v/>
      </c>
    </row>
    <row r="91" s="249" customFormat="1" ht="36" customHeight="1" spans="1:5">
      <c r="A91" s="264" t="s">
        <v>1486</v>
      </c>
      <c r="B91" s="263" t="s">
        <v>1487</v>
      </c>
      <c r="C91" s="205"/>
      <c r="D91" s="205"/>
      <c r="E91" s="262" t="str">
        <f t="shared" si="2"/>
        <v/>
      </c>
    </row>
    <row r="92" s="249" customFormat="1" ht="36" customHeight="1" spans="1:5">
      <c r="A92" s="260" t="s">
        <v>1488</v>
      </c>
      <c r="B92" s="261" t="s">
        <v>1489</v>
      </c>
      <c r="C92" s="205"/>
      <c r="D92" s="205"/>
      <c r="E92" s="262" t="str">
        <f t="shared" si="2"/>
        <v/>
      </c>
    </row>
    <row r="93" s="249" customFormat="1" ht="36" customHeight="1" spans="1:5">
      <c r="A93" s="264" t="s">
        <v>1490</v>
      </c>
      <c r="B93" s="263" t="s">
        <v>1412</v>
      </c>
      <c r="C93" s="205"/>
      <c r="D93" s="205"/>
      <c r="E93" s="262" t="str">
        <f t="shared" si="2"/>
        <v/>
      </c>
    </row>
    <row r="94" s="249" customFormat="1" ht="36" customHeight="1" spans="1:5">
      <c r="A94" s="264" t="s">
        <v>1491</v>
      </c>
      <c r="B94" s="263" t="s">
        <v>1414</v>
      </c>
      <c r="C94" s="205"/>
      <c r="D94" s="205"/>
      <c r="E94" s="262" t="str">
        <f t="shared" si="2"/>
        <v/>
      </c>
    </row>
    <row r="95" s="249" customFormat="1" ht="36" customHeight="1" spans="1:5">
      <c r="A95" s="264" t="s">
        <v>1492</v>
      </c>
      <c r="B95" s="263" t="s">
        <v>1416</v>
      </c>
      <c r="C95" s="205"/>
      <c r="D95" s="205"/>
      <c r="E95" s="262" t="str">
        <f t="shared" si="2"/>
        <v/>
      </c>
    </row>
    <row r="96" s="249" customFormat="1" ht="36" customHeight="1" spans="1:5">
      <c r="A96" s="264" t="s">
        <v>1493</v>
      </c>
      <c r="B96" s="263" t="s">
        <v>1418</v>
      </c>
      <c r="C96" s="205"/>
      <c r="D96" s="205"/>
      <c r="E96" s="262" t="str">
        <f t="shared" si="2"/>
        <v/>
      </c>
    </row>
    <row r="97" s="249" customFormat="1" ht="36" customHeight="1" spans="1:5">
      <c r="A97" s="264" t="s">
        <v>1494</v>
      </c>
      <c r="B97" s="263" t="s">
        <v>1424</v>
      </c>
      <c r="C97" s="205"/>
      <c r="D97" s="205"/>
      <c r="E97" s="262" t="str">
        <f t="shared" si="2"/>
        <v/>
      </c>
    </row>
    <row r="98" s="249" customFormat="1" ht="36" customHeight="1" spans="1:5">
      <c r="A98" s="264" t="s">
        <v>1495</v>
      </c>
      <c r="B98" s="263" t="s">
        <v>1428</v>
      </c>
      <c r="C98" s="205"/>
      <c r="D98" s="205"/>
      <c r="E98" s="262" t="str">
        <f t="shared" si="2"/>
        <v/>
      </c>
    </row>
    <row r="99" s="249" customFormat="1" ht="36" customHeight="1" spans="1:5">
      <c r="A99" s="264" t="s">
        <v>1496</v>
      </c>
      <c r="B99" s="263" t="s">
        <v>1430</v>
      </c>
      <c r="C99" s="205"/>
      <c r="D99" s="205"/>
      <c r="E99" s="262" t="str">
        <f t="shared" si="2"/>
        <v/>
      </c>
    </row>
    <row r="100" s="249" customFormat="1" ht="36" customHeight="1" spans="1:5">
      <c r="A100" s="264" t="s">
        <v>1497</v>
      </c>
      <c r="B100" s="263" t="s">
        <v>1498</v>
      </c>
      <c r="C100" s="205"/>
      <c r="D100" s="205"/>
      <c r="E100" s="262" t="str">
        <f t="shared" si="2"/>
        <v/>
      </c>
    </row>
    <row r="101" s="249" customFormat="1" ht="36" customHeight="1" spans="1:5">
      <c r="A101" s="260" t="s">
        <v>91</v>
      </c>
      <c r="B101" s="261" t="s">
        <v>1499</v>
      </c>
      <c r="C101" s="205">
        <v>15</v>
      </c>
      <c r="D101" s="205">
        <v>0</v>
      </c>
      <c r="E101" s="262">
        <f t="shared" si="2"/>
        <v>-1</v>
      </c>
    </row>
    <row r="102" s="249" customFormat="1" ht="36" customHeight="1" spans="1:5">
      <c r="A102" s="260" t="s">
        <v>1500</v>
      </c>
      <c r="B102" s="261" t="s">
        <v>1501</v>
      </c>
      <c r="C102" s="205">
        <v>15</v>
      </c>
      <c r="D102" s="205">
        <v>0</v>
      </c>
      <c r="E102" s="262">
        <f t="shared" si="2"/>
        <v>-1</v>
      </c>
    </row>
    <row r="103" s="249" customFormat="1" ht="36" customHeight="1" spans="1:5">
      <c r="A103" s="264" t="s">
        <v>1502</v>
      </c>
      <c r="B103" s="263" t="s">
        <v>1382</v>
      </c>
      <c r="C103" s="205"/>
      <c r="D103" s="205"/>
      <c r="E103" s="262" t="str">
        <f t="shared" si="2"/>
        <v/>
      </c>
    </row>
    <row r="104" s="249" customFormat="1" ht="36" customHeight="1" spans="1:5">
      <c r="A104" s="264" t="s">
        <v>1503</v>
      </c>
      <c r="B104" s="263" t="s">
        <v>1504</v>
      </c>
      <c r="C104" s="205"/>
      <c r="D104" s="205"/>
      <c r="E104" s="262" t="str">
        <f t="shared" si="2"/>
        <v/>
      </c>
    </row>
    <row r="105" s="249" customFormat="1" ht="36" customHeight="1" spans="1:5">
      <c r="A105" s="264" t="s">
        <v>1505</v>
      </c>
      <c r="B105" s="263" t="s">
        <v>1506</v>
      </c>
      <c r="C105" s="205"/>
      <c r="D105" s="205"/>
      <c r="E105" s="262" t="str">
        <f t="shared" si="2"/>
        <v/>
      </c>
    </row>
    <row r="106" s="249" customFormat="1" ht="36" customHeight="1" spans="1:5">
      <c r="A106" s="264" t="s">
        <v>1507</v>
      </c>
      <c r="B106" s="263" t="s">
        <v>1508</v>
      </c>
      <c r="C106" s="208">
        <v>15</v>
      </c>
      <c r="D106" s="208">
        <v>0</v>
      </c>
      <c r="E106" s="265">
        <f t="shared" si="2"/>
        <v>-1</v>
      </c>
    </row>
    <row r="107" s="249" customFormat="1" ht="36" customHeight="1" spans="1:5">
      <c r="A107" s="260" t="s">
        <v>1509</v>
      </c>
      <c r="B107" s="261" t="s">
        <v>1510</v>
      </c>
      <c r="C107" s="205"/>
      <c r="D107" s="205"/>
      <c r="E107" s="262" t="str">
        <f t="shared" si="2"/>
        <v/>
      </c>
    </row>
    <row r="108" s="249" customFormat="1" ht="36" customHeight="1" spans="1:5">
      <c r="A108" s="264" t="s">
        <v>1511</v>
      </c>
      <c r="B108" s="263" t="s">
        <v>1382</v>
      </c>
      <c r="C108" s="205"/>
      <c r="D108" s="205"/>
      <c r="E108" s="262" t="str">
        <f t="shared" si="2"/>
        <v/>
      </c>
    </row>
    <row r="109" s="249" customFormat="1" ht="36" customHeight="1" spans="1:5">
      <c r="A109" s="264" t="s">
        <v>1512</v>
      </c>
      <c r="B109" s="263" t="s">
        <v>1504</v>
      </c>
      <c r="C109" s="205"/>
      <c r="D109" s="205"/>
      <c r="E109" s="262" t="str">
        <f t="shared" si="2"/>
        <v/>
      </c>
    </row>
    <row r="110" s="249" customFormat="1" ht="36" customHeight="1" spans="1:5">
      <c r="A110" s="264" t="s">
        <v>1513</v>
      </c>
      <c r="B110" s="263" t="s">
        <v>1514</v>
      </c>
      <c r="C110" s="205"/>
      <c r="D110" s="205"/>
      <c r="E110" s="262" t="str">
        <f t="shared" si="2"/>
        <v/>
      </c>
    </row>
    <row r="111" s="249" customFormat="1" ht="36" customHeight="1" spans="1:5">
      <c r="A111" s="264" t="s">
        <v>1515</v>
      </c>
      <c r="B111" s="263" t="s">
        <v>1516</v>
      </c>
      <c r="C111" s="205"/>
      <c r="D111" s="205"/>
      <c r="E111" s="262" t="str">
        <f t="shared" si="2"/>
        <v/>
      </c>
    </row>
    <row r="112" s="249" customFormat="1" ht="36" customHeight="1" spans="1:5">
      <c r="A112" s="260" t="s">
        <v>1517</v>
      </c>
      <c r="B112" s="261" t="s">
        <v>1518</v>
      </c>
      <c r="C112" s="205"/>
      <c r="D112" s="205"/>
      <c r="E112" s="262" t="str">
        <f t="shared" si="2"/>
        <v/>
      </c>
    </row>
    <row r="113" s="249" customFormat="1" ht="36" customHeight="1" spans="1:5">
      <c r="A113" s="264" t="s">
        <v>1519</v>
      </c>
      <c r="B113" s="263" t="s">
        <v>1520</v>
      </c>
      <c r="C113" s="205"/>
      <c r="D113" s="205"/>
      <c r="E113" s="262" t="str">
        <f t="shared" si="2"/>
        <v/>
      </c>
    </row>
    <row r="114" s="249" customFormat="1" ht="36" customHeight="1" spans="1:5">
      <c r="A114" s="264" t="s">
        <v>1521</v>
      </c>
      <c r="B114" s="263" t="s">
        <v>1522</v>
      </c>
      <c r="C114" s="205"/>
      <c r="D114" s="205"/>
      <c r="E114" s="262" t="str">
        <f t="shared" si="2"/>
        <v/>
      </c>
    </row>
    <row r="115" s="249" customFormat="1" ht="36" customHeight="1" spans="1:5">
      <c r="A115" s="264" t="s">
        <v>1523</v>
      </c>
      <c r="B115" s="263" t="s">
        <v>1524</v>
      </c>
      <c r="C115" s="205"/>
      <c r="D115" s="205"/>
      <c r="E115" s="262" t="str">
        <f t="shared" si="2"/>
        <v/>
      </c>
    </row>
    <row r="116" s="249" customFormat="1" ht="36" customHeight="1" spans="1:5">
      <c r="A116" s="264" t="s">
        <v>1525</v>
      </c>
      <c r="B116" s="263" t="s">
        <v>1526</v>
      </c>
      <c r="C116" s="205"/>
      <c r="D116" s="205"/>
      <c r="E116" s="262" t="str">
        <f t="shared" si="2"/>
        <v/>
      </c>
    </row>
    <row r="117" s="249" customFormat="1" ht="36" customHeight="1" spans="1:5">
      <c r="A117" s="268">
        <v>21370</v>
      </c>
      <c r="B117" s="261" t="s">
        <v>1527</v>
      </c>
      <c r="C117" s="205"/>
      <c r="D117" s="205"/>
      <c r="E117" s="262" t="str">
        <f t="shared" si="2"/>
        <v/>
      </c>
    </row>
    <row r="118" s="249" customFormat="1" ht="36" customHeight="1" spans="1:5">
      <c r="A118" s="269">
        <v>2137001</v>
      </c>
      <c r="B118" s="263" t="s">
        <v>1382</v>
      </c>
      <c r="C118" s="205"/>
      <c r="D118" s="205"/>
      <c r="E118" s="262" t="str">
        <f t="shared" si="2"/>
        <v/>
      </c>
    </row>
    <row r="119" s="249" customFormat="1" ht="36" customHeight="1" spans="1:5">
      <c r="A119" s="269">
        <v>2137099</v>
      </c>
      <c r="B119" s="263" t="s">
        <v>1528</v>
      </c>
      <c r="C119" s="205"/>
      <c r="D119" s="205"/>
      <c r="E119" s="262" t="str">
        <f t="shared" si="2"/>
        <v/>
      </c>
    </row>
    <row r="120" s="249" customFormat="1" ht="36" customHeight="1" spans="1:5">
      <c r="A120" s="268">
        <v>21371</v>
      </c>
      <c r="B120" s="261" t="s">
        <v>1529</v>
      </c>
      <c r="C120" s="205"/>
      <c r="D120" s="205"/>
      <c r="E120" s="262" t="str">
        <f t="shared" si="2"/>
        <v/>
      </c>
    </row>
    <row r="121" s="249" customFormat="1" ht="36" customHeight="1" spans="1:5">
      <c r="A121" s="269">
        <v>2137101</v>
      </c>
      <c r="B121" s="263" t="s">
        <v>1520</v>
      </c>
      <c r="C121" s="205"/>
      <c r="D121" s="205"/>
      <c r="E121" s="262" t="str">
        <f t="shared" si="2"/>
        <v/>
      </c>
    </row>
    <row r="122" s="249" customFormat="1" ht="36" customHeight="1" spans="1:5">
      <c r="A122" s="269">
        <v>2137102</v>
      </c>
      <c r="B122" s="263" t="s">
        <v>1530</v>
      </c>
      <c r="C122" s="205"/>
      <c r="D122" s="205"/>
      <c r="E122" s="262" t="str">
        <f t="shared" si="2"/>
        <v/>
      </c>
    </row>
    <row r="123" s="249" customFormat="1" ht="36" customHeight="1" spans="1:5">
      <c r="A123" s="269">
        <v>2137103</v>
      </c>
      <c r="B123" s="263" t="s">
        <v>1524</v>
      </c>
      <c r="C123" s="205"/>
      <c r="D123" s="205"/>
      <c r="E123" s="262" t="str">
        <f t="shared" si="2"/>
        <v/>
      </c>
    </row>
    <row r="124" s="249" customFormat="1" ht="36" customHeight="1" spans="1:5">
      <c r="A124" s="269">
        <v>2137199</v>
      </c>
      <c r="B124" s="263" t="s">
        <v>1531</v>
      </c>
      <c r="C124" s="205"/>
      <c r="D124" s="205"/>
      <c r="E124" s="262" t="str">
        <f t="shared" si="2"/>
        <v/>
      </c>
    </row>
    <row r="125" s="249" customFormat="1" ht="36" customHeight="1" spans="1:5">
      <c r="A125" s="260" t="s">
        <v>93</v>
      </c>
      <c r="B125" s="261" t="s">
        <v>1540</v>
      </c>
      <c r="C125" s="205"/>
      <c r="D125" s="205"/>
      <c r="E125" s="262" t="str">
        <f t="shared" si="2"/>
        <v/>
      </c>
    </row>
    <row r="126" s="249" customFormat="1" ht="36" customHeight="1" spans="1:5">
      <c r="A126" s="260" t="s">
        <v>1541</v>
      </c>
      <c r="B126" s="261" t="s">
        <v>1542</v>
      </c>
      <c r="C126" s="205"/>
      <c r="D126" s="205"/>
      <c r="E126" s="262" t="str">
        <f t="shared" si="2"/>
        <v/>
      </c>
    </row>
    <row r="127" s="249" customFormat="1" ht="36" customHeight="1" spans="1:5">
      <c r="A127" s="264" t="s">
        <v>1543</v>
      </c>
      <c r="B127" s="263" t="s">
        <v>1544</v>
      </c>
      <c r="C127" s="205"/>
      <c r="D127" s="205"/>
      <c r="E127" s="262" t="str">
        <f t="shared" si="2"/>
        <v/>
      </c>
    </row>
    <row r="128" s="249" customFormat="1" ht="36" customHeight="1" spans="1:5">
      <c r="A128" s="264" t="s">
        <v>1545</v>
      </c>
      <c r="B128" s="263" t="s">
        <v>1546</v>
      </c>
      <c r="C128" s="205"/>
      <c r="D128" s="205"/>
      <c r="E128" s="262" t="str">
        <f t="shared" si="2"/>
        <v/>
      </c>
    </row>
    <row r="129" s="249" customFormat="1" ht="36" customHeight="1" spans="1:5">
      <c r="A129" s="264" t="s">
        <v>1547</v>
      </c>
      <c r="B129" s="263" t="s">
        <v>1548</v>
      </c>
      <c r="C129" s="205"/>
      <c r="D129" s="205"/>
      <c r="E129" s="262" t="str">
        <f t="shared" si="2"/>
        <v/>
      </c>
    </row>
    <row r="130" s="249" customFormat="1" ht="36" customHeight="1" spans="1:5">
      <c r="A130" s="264" t="s">
        <v>1549</v>
      </c>
      <c r="B130" s="263" t="s">
        <v>1550</v>
      </c>
      <c r="C130" s="205"/>
      <c r="D130" s="205"/>
      <c r="E130" s="262" t="str">
        <f t="shared" si="2"/>
        <v/>
      </c>
    </row>
    <row r="131" s="249" customFormat="1" ht="36" customHeight="1" spans="1:5">
      <c r="A131" s="260" t="s">
        <v>1551</v>
      </c>
      <c r="B131" s="261" t="s">
        <v>1552</v>
      </c>
      <c r="C131" s="205"/>
      <c r="D131" s="205"/>
      <c r="E131" s="262" t="str">
        <f t="shared" si="2"/>
        <v/>
      </c>
    </row>
    <row r="132" s="249" customFormat="1" ht="36" customHeight="1" spans="1:5">
      <c r="A132" s="264" t="s">
        <v>1553</v>
      </c>
      <c r="B132" s="263" t="s">
        <v>1548</v>
      </c>
      <c r="C132" s="205"/>
      <c r="D132" s="205"/>
      <c r="E132" s="262" t="str">
        <f t="shared" si="2"/>
        <v/>
      </c>
    </row>
    <row r="133" s="249" customFormat="1" ht="36" customHeight="1" spans="1:5">
      <c r="A133" s="264" t="s">
        <v>1554</v>
      </c>
      <c r="B133" s="263" t="s">
        <v>1555</v>
      </c>
      <c r="C133" s="205"/>
      <c r="D133" s="205"/>
      <c r="E133" s="262" t="str">
        <f t="shared" si="2"/>
        <v/>
      </c>
    </row>
    <row r="134" s="249" customFormat="1" ht="36" customHeight="1" spans="1:5">
      <c r="A134" s="264" t="s">
        <v>1556</v>
      </c>
      <c r="B134" s="263" t="s">
        <v>1557</v>
      </c>
      <c r="C134" s="205"/>
      <c r="D134" s="205"/>
      <c r="E134" s="262" t="str">
        <f t="shared" si="2"/>
        <v/>
      </c>
    </row>
    <row r="135" s="249" customFormat="1" ht="36" customHeight="1" spans="1:5">
      <c r="A135" s="264" t="s">
        <v>1558</v>
      </c>
      <c r="B135" s="263" t="s">
        <v>1559</v>
      </c>
      <c r="C135" s="205"/>
      <c r="D135" s="205"/>
      <c r="E135" s="262" t="str">
        <f t="shared" si="2"/>
        <v/>
      </c>
    </row>
    <row r="136" s="249" customFormat="1" ht="36" customHeight="1" spans="1:5">
      <c r="A136" s="260" t="s">
        <v>1560</v>
      </c>
      <c r="B136" s="261" t="s">
        <v>1561</v>
      </c>
      <c r="C136" s="205"/>
      <c r="D136" s="205"/>
      <c r="E136" s="262" t="str">
        <f t="shared" ref="E136:E199" si="3">IF(C136&lt;&gt;0,D136/C136-1,"")</f>
        <v/>
      </c>
    </row>
    <row r="137" s="249" customFormat="1" ht="36" customHeight="1" spans="1:5">
      <c r="A137" s="264" t="s">
        <v>1562</v>
      </c>
      <c r="B137" s="263" t="s">
        <v>1563</v>
      </c>
      <c r="C137" s="205"/>
      <c r="D137" s="205"/>
      <c r="E137" s="262" t="str">
        <f t="shared" si="3"/>
        <v/>
      </c>
    </row>
    <row r="138" s="249" customFormat="1" ht="36" customHeight="1" spans="1:5">
      <c r="A138" s="264" t="s">
        <v>1564</v>
      </c>
      <c r="B138" s="263" t="s">
        <v>1565</v>
      </c>
      <c r="C138" s="205"/>
      <c r="D138" s="205"/>
      <c r="E138" s="262" t="str">
        <f t="shared" si="3"/>
        <v/>
      </c>
    </row>
    <row r="139" s="249" customFormat="1" ht="36" customHeight="1" spans="1:5">
      <c r="A139" s="264" t="s">
        <v>1566</v>
      </c>
      <c r="B139" s="263" t="s">
        <v>1567</v>
      </c>
      <c r="C139" s="205"/>
      <c r="D139" s="205"/>
      <c r="E139" s="262" t="str">
        <f t="shared" si="3"/>
        <v/>
      </c>
    </row>
    <row r="140" s="249" customFormat="1" ht="36" customHeight="1" spans="1:5">
      <c r="A140" s="264" t="s">
        <v>1568</v>
      </c>
      <c r="B140" s="263" t="s">
        <v>1569</v>
      </c>
      <c r="C140" s="205"/>
      <c r="D140" s="205"/>
      <c r="E140" s="262" t="str">
        <f t="shared" si="3"/>
        <v/>
      </c>
    </row>
    <row r="141" s="249" customFormat="1" ht="36" customHeight="1" spans="1:5">
      <c r="A141" s="260" t="s">
        <v>1570</v>
      </c>
      <c r="B141" s="261" t="s">
        <v>1571</v>
      </c>
      <c r="C141" s="205"/>
      <c r="D141" s="205"/>
      <c r="E141" s="262" t="str">
        <f t="shared" si="3"/>
        <v/>
      </c>
    </row>
    <row r="142" s="249" customFormat="1" ht="36" customHeight="1" spans="1:5">
      <c r="A142" s="264" t="s">
        <v>1572</v>
      </c>
      <c r="B142" s="263" t="s">
        <v>1573</v>
      </c>
      <c r="C142" s="205"/>
      <c r="D142" s="205"/>
      <c r="E142" s="262" t="str">
        <f t="shared" si="3"/>
        <v/>
      </c>
    </row>
    <row r="143" s="249" customFormat="1" ht="36" customHeight="1" spans="1:5">
      <c r="A143" s="264" t="s">
        <v>1574</v>
      </c>
      <c r="B143" s="263" t="s">
        <v>1575</v>
      </c>
      <c r="C143" s="205"/>
      <c r="D143" s="205"/>
      <c r="E143" s="262" t="str">
        <f t="shared" si="3"/>
        <v/>
      </c>
    </row>
    <row r="144" s="249" customFormat="1" ht="36" customHeight="1" spans="1:5">
      <c r="A144" s="264" t="s">
        <v>1576</v>
      </c>
      <c r="B144" s="263" t="s">
        <v>1577</v>
      </c>
      <c r="C144" s="205"/>
      <c r="D144" s="205"/>
      <c r="E144" s="262" t="str">
        <f t="shared" si="3"/>
        <v/>
      </c>
    </row>
    <row r="145" s="249" customFormat="1" ht="36" customHeight="1" spans="1:5">
      <c r="A145" s="264" t="s">
        <v>1578</v>
      </c>
      <c r="B145" s="263" t="s">
        <v>1579</v>
      </c>
      <c r="C145" s="205"/>
      <c r="D145" s="205"/>
      <c r="E145" s="262" t="str">
        <f t="shared" si="3"/>
        <v/>
      </c>
    </row>
    <row r="146" s="249" customFormat="1" ht="36" customHeight="1" spans="1:5">
      <c r="A146" s="264" t="s">
        <v>1580</v>
      </c>
      <c r="B146" s="263" t="s">
        <v>1581</v>
      </c>
      <c r="C146" s="205"/>
      <c r="D146" s="205"/>
      <c r="E146" s="262" t="str">
        <f t="shared" si="3"/>
        <v/>
      </c>
    </row>
    <row r="147" s="249" customFormat="1" ht="36" customHeight="1" spans="1:5">
      <c r="A147" s="264" t="s">
        <v>1582</v>
      </c>
      <c r="B147" s="263" t="s">
        <v>1583</v>
      </c>
      <c r="C147" s="205"/>
      <c r="D147" s="205"/>
      <c r="E147" s="262" t="str">
        <f t="shared" si="3"/>
        <v/>
      </c>
    </row>
    <row r="148" s="249" customFormat="1" ht="36" customHeight="1" spans="1:5">
      <c r="A148" s="264" t="s">
        <v>1584</v>
      </c>
      <c r="B148" s="263" t="s">
        <v>1585</v>
      </c>
      <c r="C148" s="205"/>
      <c r="D148" s="205"/>
      <c r="E148" s="262" t="str">
        <f t="shared" si="3"/>
        <v/>
      </c>
    </row>
    <row r="149" s="249" customFormat="1" ht="36" customHeight="1" spans="1:5">
      <c r="A149" s="264" t="s">
        <v>1586</v>
      </c>
      <c r="B149" s="263" t="s">
        <v>1587</v>
      </c>
      <c r="C149" s="205"/>
      <c r="D149" s="205"/>
      <c r="E149" s="262" t="str">
        <f t="shared" si="3"/>
        <v/>
      </c>
    </row>
    <row r="150" s="249" customFormat="1" ht="36" customHeight="1" spans="1:5">
      <c r="A150" s="260" t="s">
        <v>1588</v>
      </c>
      <c r="B150" s="261" t="s">
        <v>1589</v>
      </c>
      <c r="C150" s="205"/>
      <c r="D150" s="205"/>
      <c r="E150" s="262" t="str">
        <f t="shared" si="3"/>
        <v/>
      </c>
    </row>
    <row r="151" s="249" customFormat="1" ht="36" customHeight="1" spans="1:5">
      <c r="A151" s="264" t="s">
        <v>1590</v>
      </c>
      <c r="B151" s="263" t="s">
        <v>1591</v>
      </c>
      <c r="C151" s="205"/>
      <c r="D151" s="205"/>
      <c r="E151" s="262" t="str">
        <f t="shared" si="3"/>
        <v/>
      </c>
    </row>
    <row r="152" s="249" customFormat="1" ht="36" customHeight="1" spans="1:5">
      <c r="A152" s="264" t="s">
        <v>1592</v>
      </c>
      <c r="B152" s="263" t="s">
        <v>1593</v>
      </c>
      <c r="C152" s="205"/>
      <c r="D152" s="205"/>
      <c r="E152" s="262" t="str">
        <f t="shared" si="3"/>
        <v/>
      </c>
    </row>
    <row r="153" s="249" customFormat="1" ht="36" customHeight="1" spans="1:5">
      <c r="A153" s="264" t="s">
        <v>1594</v>
      </c>
      <c r="B153" s="263" t="s">
        <v>1595</v>
      </c>
      <c r="C153" s="205"/>
      <c r="D153" s="205"/>
      <c r="E153" s="262" t="str">
        <f t="shared" si="3"/>
        <v/>
      </c>
    </row>
    <row r="154" s="249" customFormat="1" ht="36" customHeight="1" spans="1:5">
      <c r="A154" s="264" t="s">
        <v>1596</v>
      </c>
      <c r="B154" s="263" t="s">
        <v>1597</v>
      </c>
      <c r="C154" s="205"/>
      <c r="D154" s="205"/>
      <c r="E154" s="262" t="str">
        <f t="shared" si="3"/>
        <v/>
      </c>
    </row>
    <row r="155" s="249" customFormat="1" ht="36" customHeight="1" spans="1:5">
      <c r="A155" s="264" t="s">
        <v>1598</v>
      </c>
      <c r="B155" s="263" t="s">
        <v>1599</v>
      </c>
      <c r="C155" s="205"/>
      <c r="D155" s="205"/>
      <c r="E155" s="262" t="str">
        <f t="shared" si="3"/>
        <v/>
      </c>
    </row>
    <row r="156" s="249" customFormat="1" ht="36" customHeight="1" spans="1:5">
      <c r="A156" s="264" t="s">
        <v>1600</v>
      </c>
      <c r="B156" s="263" t="s">
        <v>1601</v>
      </c>
      <c r="C156" s="205"/>
      <c r="D156" s="205"/>
      <c r="E156" s="262" t="str">
        <f t="shared" si="3"/>
        <v/>
      </c>
    </row>
    <row r="157" s="249" customFormat="1" ht="36" customHeight="1" spans="1:5">
      <c r="A157" s="260" t="s">
        <v>1602</v>
      </c>
      <c r="B157" s="261" t="s">
        <v>1603</v>
      </c>
      <c r="C157" s="205"/>
      <c r="D157" s="205"/>
      <c r="E157" s="262" t="str">
        <f t="shared" si="3"/>
        <v/>
      </c>
    </row>
    <row r="158" s="249" customFormat="1" ht="36" customHeight="1" spans="1:5">
      <c r="A158" s="264" t="s">
        <v>1604</v>
      </c>
      <c r="B158" s="263" t="s">
        <v>1605</v>
      </c>
      <c r="C158" s="205"/>
      <c r="D158" s="205"/>
      <c r="E158" s="262" t="str">
        <f t="shared" si="3"/>
        <v/>
      </c>
    </row>
    <row r="159" s="249" customFormat="1" ht="36" customHeight="1" spans="1:5">
      <c r="A159" s="264" t="s">
        <v>1606</v>
      </c>
      <c r="B159" s="263" t="s">
        <v>1607</v>
      </c>
      <c r="C159" s="205"/>
      <c r="D159" s="205"/>
      <c r="E159" s="262" t="str">
        <f t="shared" si="3"/>
        <v/>
      </c>
    </row>
    <row r="160" s="249" customFormat="1" ht="36" customHeight="1" spans="1:5">
      <c r="A160" s="264" t="s">
        <v>1608</v>
      </c>
      <c r="B160" s="263" t="s">
        <v>1609</v>
      </c>
      <c r="C160" s="205"/>
      <c r="D160" s="205"/>
      <c r="E160" s="262" t="str">
        <f t="shared" si="3"/>
        <v/>
      </c>
    </row>
    <row r="161" s="249" customFormat="1" ht="36" customHeight="1" spans="1:5">
      <c r="A161" s="264" t="s">
        <v>1610</v>
      </c>
      <c r="B161" s="263" t="s">
        <v>1611</v>
      </c>
      <c r="C161" s="205"/>
      <c r="D161" s="205"/>
      <c r="E161" s="262" t="str">
        <f t="shared" si="3"/>
        <v/>
      </c>
    </row>
    <row r="162" s="249" customFormat="1" ht="36" customHeight="1" spans="1:5">
      <c r="A162" s="264" t="s">
        <v>1612</v>
      </c>
      <c r="B162" s="263" t="s">
        <v>1613</v>
      </c>
      <c r="C162" s="205"/>
      <c r="D162" s="205"/>
      <c r="E162" s="262" t="str">
        <f t="shared" si="3"/>
        <v/>
      </c>
    </row>
    <row r="163" s="249" customFormat="1" ht="36" customHeight="1" spans="1:5">
      <c r="A163" s="264" t="s">
        <v>1614</v>
      </c>
      <c r="B163" s="263" t="s">
        <v>1615</v>
      </c>
      <c r="C163" s="205"/>
      <c r="D163" s="205"/>
      <c r="E163" s="262" t="str">
        <f t="shared" si="3"/>
        <v/>
      </c>
    </row>
    <row r="164" s="249" customFormat="1" ht="36" customHeight="1" spans="1:5">
      <c r="A164" s="264" t="s">
        <v>1616</v>
      </c>
      <c r="B164" s="263" t="s">
        <v>1617</v>
      </c>
      <c r="C164" s="205"/>
      <c r="D164" s="205"/>
      <c r="E164" s="262" t="str">
        <f t="shared" si="3"/>
        <v/>
      </c>
    </row>
    <row r="165" s="249" customFormat="1" ht="36" customHeight="1" spans="1:5">
      <c r="A165" s="264" t="s">
        <v>1618</v>
      </c>
      <c r="B165" s="263" t="s">
        <v>1619</v>
      </c>
      <c r="C165" s="205"/>
      <c r="D165" s="205"/>
      <c r="E165" s="262" t="str">
        <f t="shared" si="3"/>
        <v/>
      </c>
    </row>
    <row r="166" s="249" customFormat="1" ht="36" customHeight="1" spans="1:5">
      <c r="A166" s="260" t="s">
        <v>1620</v>
      </c>
      <c r="B166" s="261" t="s">
        <v>1621</v>
      </c>
      <c r="C166" s="205"/>
      <c r="D166" s="205"/>
      <c r="E166" s="262" t="str">
        <f t="shared" si="3"/>
        <v/>
      </c>
    </row>
    <row r="167" s="249" customFormat="1" ht="36" customHeight="1" spans="1:5">
      <c r="A167" s="264" t="s">
        <v>1622</v>
      </c>
      <c r="B167" s="263" t="s">
        <v>1544</v>
      </c>
      <c r="C167" s="205"/>
      <c r="D167" s="205"/>
      <c r="E167" s="262" t="str">
        <f t="shared" si="3"/>
        <v/>
      </c>
    </row>
    <row r="168" s="249" customFormat="1" ht="36" customHeight="1" spans="1:5">
      <c r="A168" s="264" t="s">
        <v>1623</v>
      </c>
      <c r="B168" s="263" t="s">
        <v>1624</v>
      </c>
      <c r="C168" s="205"/>
      <c r="D168" s="205"/>
      <c r="E168" s="262" t="str">
        <f t="shared" si="3"/>
        <v/>
      </c>
    </row>
    <row r="169" s="249" customFormat="1" ht="36" customHeight="1" spans="1:5">
      <c r="A169" s="260" t="s">
        <v>1625</v>
      </c>
      <c r="B169" s="261" t="s">
        <v>1626</v>
      </c>
      <c r="C169" s="205"/>
      <c r="D169" s="205"/>
      <c r="E169" s="262" t="str">
        <f t="shared" si="3"/>
        <v/>
      </c>
    </row>
    <row r="170" s="249" customFormat="1" ht="36" customHeight="1" spans="1:5">
      <c r="A170" s="264" t="s">
        <v>1627</v>
      </c>
      <c r="B170" s="263" t="s">
        <v>1544</v>
      </c>
      <c r="C170" s="205"/>
      <c r="D170" s="205"/>
      <c r="E170" s="262" t="str">
        <f t="shared" si="3"/>
        <v/>
      </c>
    </row>
    <row r="171" s="249" customFormat="1" ht="36" customHeight="1" spans="1:5">
      <c r="A171" s="264" t="s">
        <v>1628</v>
      </c>
      <c r="B171" s="263" t="s">
        <v>1629</v>
      </c>
      <c r="C171" s="205"/>
      <c r="D171" s="205"/>
      <c r="E171" s="262" t="str">
        <f t="shared" si="3"/>
        <v/>
      </c>
    </row>
    <row r="172" s="249" customFormat="1" ht="36" customHeight="1" spans="1:5">
      <c r="A172" s="260" t="s">
        <v>1630</v>
      </c>
      <c r="B172" s="261" t="s">
        <v>1631</v>
      </c>
      <c r="C172" s="205"/>
      <c r="D172" s="205"/>
      <c r="E172" s="262" t="str">
        <f t="shared" si="3"/>
        <v/>
      </c>
    </row>
    <row r="173" s="249" customFormat="1" ht="36" customHeight="1" spans="1:5">
      <c r="A173" s="260" t="s">
        <v>1632</v>
      </c>
      <c r="B173" s="261" t="s">
        <v>1633</v>
      </c>
      <c r="C173" s="205"/>
      <c r="D173" s="205"/>
      <c r="E173" s="262" t="str">
        <f t="shared" si="3"/>
        <v/>
      </c>
    </row>
    <row r="174" s="249" customFormat="1" ht="36" customHeight="1" spans="1:5">
      <c r="A174" s="264" t="s">
        <v>1634</v>
      </c>
      <c r="B174" s="263" t="s">
        <v>1563</v>
      </c>
      <c r="C174" s="205"/>
      <c r="D174" s="205"/>
      <c r="E174" s="262" t="str">
        <f t="shared" si="3"/>
        <v/>
      </c>
    </row>
    <row r="175" s="249" customFormat="1" ht="36" customHeight="1" spans="1:5">
      <c r="A175" s="264" t="s">
        <v>1635</v>
      </c>
      <c r="B175" s="263" t="s">
        <v>1567</v>
      </c>
      <c r="C175" s="205"/>
      <c r="D175" s="205"/>
      <c r="E175" s="262" t="str">
        <f t="shared" si="3"/>
        <v/>
      </c>
    </row>
    <row r="176" s="249" customFormat="1" ht="36" customHeight="1" spans="1:5">
      <c r="A176" s="264" t="s">
        <v>1636</v>
      </c>
      <c r="B176" s="263" t="s">
        <v>1637</v>
      </c>
      <c r="C176" s="205"/>
      <c r="D176" s="205"/>
      <c r="E176" s="262" t="str">
        <f t="shared" si="3"/>
        <v/>
      </c>
    </row>
    <row r="177" s="249" customFormat="1" ht="36" customHeight="1" spans="1:5">
      <c r="A177" s="260" t="s">
        <v>95</v>
      </c>
      <c r="B177" s="261" t="s">
        <v>1638</v>
      </c>
      <c r="C177" s="205"/>
      <c r="D177" s="205"/>
      <c r="E177" s="262" t="str">
        <f t="shared" si="3"/>
        <v/>
      </c>
    </row>
    <row r="178" s="249" customFormat="1" ht="36" customHeight="1" spans="1:5">
      <c r="A178" s="260" t="s">
        <v>1639</v>
      </c>
      <c r="B178" s="261" t="s">
        <v>1640</v>
      </c>
      <c r="C178" s="205"/>
      <c r="D178" s="205"/>
      <c r="E178" s="262" t="str">
        <f t="shared" si="3"/>
        <v/>
      </c>
    </row>
    <row r="179" s="249" customFormat="1" ht="36" customHeight="1" spans="1:5">
      <c r="A179" s="264" t="s">
        <v>1641</v>
      </c>
      <c r="B179" s="263" t="s">
        <v>1642</v>
      </c>
      <c r="C179" s="205"/>
      <c r="D179" s="205"/>
      <c r="E179" s="262" t="str">
        <f t="shared" si="3"/>
        <v/>
      </c>
    </row>
    <row r="180" s="249" customFormat="1" ht="36" customHeight="1" spans="1:5">
      <c r="A180" s="264" t="s">
        <v>1643</v>
      </c>
      <c r="B180" s="263" t="s">
        <v>1644</v>
      </c>
      <c r="C180" s="205"/>
      <c r="D180" s="205"/>
      <c r="E180" s="262" t="str">
        <f t="shared" si="3"/>
        <v/>
      </c>
    </row>
    <row r="181" s="249" customFormat="1" ht="36" customHeight="1" spans="1:5">
      <c r="A181" s="260" t="s">
        <v>117</v>
      </c>
      <c r="B181" s="261" t="s">
        <v>1645</v>
      </c>
      <c r="C181" s="205">
        <v>655</v>
      </c>
      <c r="D181" s="205">
        <v>0</v>
      </c>
      <c r="E181" s="262">
        <f t="shared" si="3"/>
        <v>-1</v>
      </c>
    </row>
    <row r="182" s="249" customFormat="1" ht="36" customHeight="1" spans="1:5">
      <c r="A182" s="260" t="s">
        <v>1646</v>
      </c>
      <c r="B182" s="261" t="s">
        <v>1647</v>
      </c>
      <c r="C182" s="205"/>
      <c r="D182" s="205"/>
      <c r="E182" s="262" t="str">
        <f t="shared" si="3"/>
        <v/>
      </c>
    </row>
    <row r="183" s="249" customFormat="1" ht="36" customHeight="1" spans="1:5">
      <c r="A183" s="264" t="s">
        <v>1648</v>
      </c>
      <c r="B183" s="263" t="s">
        <v>1649</v>
      </c>
      <c r="C183" s="205"/>
      <c r="D183" s="205"/>
      <c r="E183" s="262" t="str">
        <f t="shared" si="3"/>
        <v/>
      </c>
    </row>
    <row r="184" s="249" customFormat="1" ht="36" customHeight="1" spans="1:5">
      <c r="A184" s="264" t="s">
        <v>1650</v>
      </c>
      <c r="B184" s="263" t="s">
        <v>1651</v>
      </c>
      <c r="C184" s="205"/>
      <c r="D184" s="205"/>
      <c r="E184" s="262" t="str">
        <f t="shared" si="3"/>
        <v/>
      </c>
    </row>
    <row r="185" s="249" customFormat="1" ht="36" customHeight="1" spans="1:5">
      <c r="A185" s="264" t="s">
        <v>1652</v>
      </c>
      <c r="B185" s="263" t="s">
        <v>1653</v>
      </c>
      <c r="C185" s="205"/>
      <c r="D185" s="205"/>
      <c r="E185" s="262" t="str">
        <f t="shared" si="3"/>
        <v/>
      </c>
    </row>
    <row r="186" s="249" customFormat="1" ht="36" customHeight="1" spans="1:5">
      <c r="A186" s="260" t="s">
        <v>1654</v>
      </c>
      <c r="B186" s="261" t="s">
        <v>1655</v>
      </c>
      <c r="C186" s="205"/>
      <c r="D186" s="205"/>
      <c r="E186" s="262" t="str">
        <f t="shared" si="3"/>
        <v/>
      </c>
    </row>
    <row r="187" s="249" customFormat="1" ht="36" customHeight="1" spans="1:5">
      <c r="A187" s="264" t="s">
        <v>1656</v>
      </c>
      <c r="B187" s="263" t="s">
        <v>1657</v>
      </c>
      <c r="C187" s="205"/>
      <c r="D187" s="205"/>
      <c r="E187" s="262" t="str">
        <f t="shared" si="3"/>
        <v/>
      </c>
    </row>
    <row r="188" s="249" customFormat="1" ht="36" customHeight="1" spans="1:5">
      <c r="A188" s="264" t="s">
        <v>1658</v>
      </c>
      <c r="B188" s="263" t="s">
        <v>1659</v>
      </c>
      <c r="C188" s="205"/>
      <c r="D188" s="205"/>
      <c r="E188" s="262" t="str">
        <f t="shared" si="3"/>
        <v/>
      </c>
    </row>
    <row r="189" s="249" customFormat="1" ht="36" customHeight="1" spans="1:5">
      <c r="A189" s="264" t="s">
        <v>1660</v>
      </c>
      <c r="B189" s="263" t="s">
        <v>1661</v>
      </c>
      <c r="C189" s="205"/>
      <c r="D189" s="205"/>
      <c r="E189" s="262" t="str">
        <f t="shared" si="3"/>
        <v/>
      </c>
    </row>
    <row r="190" s="249" customFormat="1" ht="36" customHeight="1" spans="1:5">
      <c r="A190" s="264" t="s">
        <v>1662</v>
      </c>
      <c r="B190" s="263" t="s">
        <v>1663</v>
      </c>
      <c r="C190" s="205"/>
      <c r="D190" s="205"/>
      <c r="E190" s="262" t="str">
        <f t="shared" si="3"/>
        <v/>
      </c>
    </row>
    <row r="191" s="249" customFormat="1" ht="36" customHeight="1" spans="1:5">
      <c r="A191" s="264" t="s">
        <v>1664</v>
      </c>
      <c r="B191" s="263" t="s">
        <v>1665</v>
      </c>
      <c r="C191" s="205"/>
      <c r="D191" s="205"/>
      <c r="E191" s="262" t="str">
        <f t="shared" si="3"/>
        <v/>
      </c>
    </row>
    <row r="192" s="249" customFormat="1" ht="36" customHeight="1" spans="1:5">
      <c r="A192" s="264" t="s">
        <v>1666</v>
      </c>
      <c r="B192" s="263" t="s">
        <v>1667</v>
      </c>
      <c r="C192" s="205"/>
      <c r="D192" s="205"/>
      <c r="E192" s="262" t="str">
        <f t="shared" si="3"/>
        <v/>
      </c>
    </row>
    <row r="193" s="249" customFormat="1" ht="36" customHeight="1" spans="1:5">
      <c r="A193" s="264" t="s">
        <v>1668</v>
      </c>
      <c r="B193" s="263" t="s">
        <v>1669</v>
      </c>
      <c r="C193" s="205"/>
      <c r="D193" s="205"/>
      <c r="E193" s="262" t="str">
        <f t="shared" si="3"/>
        <v/>
      </c>
    </row>
    <row r="194" s="249" customFormat="1" ht="36" customHeight="1" spans="1:5">
      <c r="A194" s="264" t="s">
        <v>1670</v>
      </c>
      <c r="B194" s="263" t="s">
        <v>1671</v>
      </c>
      <c r="C194" s="205"/>
      <c r="D194" s="205"/>
      <c r="E194" s="262" t="str">
        <f t="shared" si="3"/>
        <v/>
      </c>
    </row>
    <row r="195" s="249" customFormat="1" ht="36" customHeight="1" spans="1:5">
      <c r="A195" s="260" t="s">
        <v>1672</v>
      </c>
      <c r="B195" s="261" t="s">
        <v>1673</v>
      </c>
      <c r="C195" s="205">
        <v>655</v>
      </c>
      <c r="D195" s="205">
        <v>0</v>
      </c>
      <c r="E195" s="262">
        <f t="shared" si="3"/>
        <v>-1</v>
      </c>
    </row>
    <row r="196" s="249" customFormat="1" ht="36" customHeight="1" spans="1:5">
      <c r="A196" s="269">
        <v>2296001</v>
      </c>
      <c r="B196" s="263" t="s">
        <v>1674</v>
      </c>
      <c r="C196" s="205"/>
      <c r="D196" s="205"/>
      <c r="E196" s="262" t="str">
        <f t="shared" si="3"/>
        <v/>
      </c>
    </row>
    <row r="197" s="249" customFormat="1" ht="36" customHeight="1" spans="1:5">
      <c r="A197" s="264" t="s">
        <v>1675</v>
      </c>
      <c r="B197" s="263" t="s">
        <v>1676</v>
      </c>
      <c r="C197" s="208">
        <v>335</v>
      </c>
      <c r="D197" s="208">
        <v>0</v>
      </c>
      <c r="E197" s="265">
        <f t="shared" si="3"/>
        <v>-1</v>
      </c>
    </row>
    <row r="198" s="249" customFormat="1" ht="36" customHeight="1" spans="1:5">
      <c r="A198" s="264" t="s">
        <v>1677</v>
      </c>
      <c r="B198" s="263" t="s">
        <v>1678</v>
      </c>
      <c r="C198" s="208">
        <v>168</v>
      </c>
      <c r="D198" s="208">
        <v>0</v>
      </c>
      <c r="E198" s="265">
        <f t="shared" si="3"/>
        <v>-1</v>
      </c>
    </row>
    <row r="199" s="249" customFormat="1" ht="36" customHeight="1" spans="1:5">
      <c r="A199" s="264" t="s">
        <v>1679</v>
      </c>
      <c r="B199" s="263" t="s">
        <v>1680</v>
      </c>
      <c r="C199" s="208"/>
      <c r="D199" s="205"/>
      <c r="E199" s="262" t="str">
        <f t="shared" si="3"/>
        <v/>
      </c>
    </row>
    <row r="200" s="249" customFormat="1" ht="36" customHeight="1" spans="1:5">
      <c r="A200" s="264" t="s">
        <v>1681</v>
      </c>
      <c r="B200" s="263" t="s">
        <v>1682</v>
      </c>
      <c r="C200" s="208"/>
      <c r="D200" s="205"/>
      <c r="E200" s="262" t="str">
        <f t="shared" ref="E200:E263" si="4">IF(C200&lt;&gt;0,D200/C200-1,"")</f>
        <v/>
      </c>
    </row>
    <row r="201" s="249" customFormat="1" ht="36" customHeight="1" spans="1:5">
      <c r="A201" s="264" t="s">
        <v>1683</v>
      </c>
      <c r="B201" s="263" t="s">
        <v>1684</v>
      </c>
      <c r="C201" s="208">
        <v>23</v>
      </c>
      <c r="D201" s="208">
        <v>0</v>
      </c>
      <c r="E201" s="265">
        <f t="shared" si="4"/>
        <v>-1</v>
      </c>
    </row>
    <row r="202" s="249" customFormat="1" ht="36" customHeight="1" spans="1:5">
      <c r="A202" s="264" t="s">
        <v>1685</v>
      </c>
      <c r="B202" s="263" t="s">
        <v>1686</v>
      </c>
      <c r="C202" s="208"/>
      <c r="D202" s="205"/>
      <c r="E202" s="262" t="str">
        <f t="shared" si="4"/>
        <v/>
      </c>
    </row>
    <row r="203" s="249" customFormat="1" ht="36" customHeight="1" spans="1:5">
      <c r="A203" s="264" t="s">
        <v>1687</v>
      </c>
      <c r="B203" s="263" t="s">
        <v>1688</v>
      </c>
      <c r="C203" s="208"/>
      <c r="D203" s="205"/>
      <c r="E203" s="262" t="str">
        <f t="shared" si="4"/>
        <v/>
      </c>
    </row>
    <row r="204" s="249" customFormat="1" ht="36" customHeight="1" spans="1:5">
      <c r="A204" s="264" t="s">
        <v>1689</v>
      </c>
      <c r="B204" s="263" t="s">
        <v>1690</v>
      </c>
      <c r="C204" s="208"/>
      <c r="D204" s="205"/>
      <c r="E204" s="262" t="str">
        <f t="shared" si="4"/>
        <v/>
      </c>
    </row>
    <row r="205" s="249" customFormat="1" ht="36" customHeight="1" spans="1:5">
      <c r="A205" s="264" t="s">
        <v>1691</v>
      </c>
      <c r="B205" s="263" t="s">
        <v>1692</v>
      </c>
      <c r="C205" s="208">
        <v>36</v>
      </c>
      <c r="D205" s="208">
        <v>0</v>
      </c>
      <c r="E205" s="265">
        <f t="shared" si="4"/>
        <v>-1</v>
      </c>
    </row>
    <row r="206" s="249" customFormat="1" ht="36" customHeight="1" spans="1:5">
      <c r="A206" s="264" t="s">
        <v>1693</v>
      </c>
      <c r="B206" s="263" t="s">
        <v>1694</v>
      </c>
      <c r="C206" s="208">
        <v>93</v>
      </c>
      <c r="D206" s="208">
        <v>0</v>
      </c>
      <c r="E206" s="265">
        <f t="shared" si="4"/>
        <v>-1</v>
      </c>
    </row>
    <row r="207" s="249" customFormat="1" ht="36" customHeight="1" spans="1:5">
      <c r="A207" s="260" t="s">
        <v>113</v>
      </c>
      <c r="B207" s="261" t="s">
        <v>1695</v>
      </c>
      <c r="C207" s="205">
        <v>35883</v>
      </c>
      <c r="D207" s="205">
        <v>25131</v>
      </c>
      <c r="E207" s="262">
        <f t="shared" si="4"/>
        <v>-0.3</v>
      </c>
    </row>
    <row r="208" s="249" customFormat="1" ht="36" customHeight="1" spans="1:5">
      <c r="A208" s="264" t="s">
        <v>1696</v>
      </c>
      <c r="B208" s="263" t="s">
        <v>1697</v>
      </c>
      <c r="C208" s="205"/>
      <c r="D208" s="205"/>
      <c r="E208" s="262" t="str">
        <f t="shared" si="4"/>
        <v/>
      </c>
    </row>
    <row r="209" s="249" customFormat="1" ht="36" customHeight="1" spans="1:5">
      <c r="A209" s="264" t="s">
        <v>1698</v>
      </c>
      <c r="B209" s="263" t="s">
        <v>1699</v>
      </c>
      <c r="C209" s="205"/>
      <c r="D209" s="205"/>
      <c r="E209" s="262" t="str">
        <f t="shared" si="4"/>
        <v/>
      </c>
    </row>
    <row r="210" s="249" customFormat="1" ht="36" customHeight="1" spans="1:5">
      <c r="A210" s="264" t="s">
        <v>1700</v>
      </c>
      <c r="B210" s="263" t="s">
        <v>1701</v>
      </c>
      <c r="C210" s="205"/>
      <c r="D210" s="205"/>
      <c r="E210" s="262" t="str">
        <f t="shared" si="4"/>
        <v/>
      </c>
    </row>
    <row r="211" s="249" customFormat="1" ht="36" customHeight="1" spans="1:5">
      <c r="A211" s="264" t="s">
        <v>1702</v>
      </c>
      <c r="B211" s="263" t="s">
        <v>1703</v>
      </c>
      <c r="C211" s="208">
        <v>4028</v>
      </c>
      <c r="D211" s="208">
        <v>3769</v>
      </c>
      <c r="E211" s="265">
        <f t="shared" si="4"/>
        <v>-0.064</v>
      </c>
    </row>
    <row r="212" s="249" customFormat="1" ht="36" customHeight="1" spans="1:5">
      <c r="A212" s="264" t="s">
        <v>1704</v>
      </c>
      <c r="B212" s="263" t="s">
        <v>1705</v>
      </c>
      <c r="C212" s="205"/>
      <c r="D212" s="205"/>
      <c r="E212" s="262" t="str">
        <f t="shared" si="4"/>
        <v/>
      </c>
    </row>
    <row r="213" s="249" customFormat="1" ht="36" customHeight="1" spans="1:5">
      <c r="A213" s="264" t="s">
        <v>1706</v>
      </c>
      <c r="B213" s="263" t="s">
        <v>1707</v>
      </c>
      <c r="C213" s="205"/>
      <c r="D213" s="205"/>
      <c r="E213" s="262" t="str">
        <f t="shared" si="4"/>
        <v/>
      </c>
    </row>
    <row r="214" s="249" customFormat="1" ht="36" customHeight="1" spans="1:5">
      <c r="A214" s="264" t="s">
        <v>1708</v>
      </c>
      <c r="B214" s="263" t="s">
        <v>1709</v>
      </c>
      <c r="C214" s="205"/>
      <c r="D214" s="205"/>
      <c r="E214" s="262" t="str">
        <f t="shared" si="4"/>
        <v/>
      </c>
    </row>
    <row r="215" s="249" customFormat="1" ht="36" customHeight="1" spans="1:5">
      <c r="A215" s="264" t="s">
        <v>1710</v>
      </c>
      <c r="B215" s="263" t="s">
        <v>1711</v>
      </c>
      <c r="C215" s="205"/>
      <c r="D215" s="205"/>
      <c r="E215" s="262" t="str">
        <f t="shared" si="4"/>
        <v/>
      </c>
    </row>
    <row r="216" s="249" customFormat="1" ht="36" customHeight="1" spans="1:5">
      <c r="A216" s="264" t="s">
        <v>1712</v>
      </c>
      <c r="B216" s="263" t="s">
        <v>1713</v>
      </c>
      <c r="C216" s="205"/>
      <c r="D216" s="205"/>
      <c r="E216" s="262" t="str">
        <f t="shared" si="4"/>
        <v/>
      </c>
    </row>
    <row r="217" s="249" customFormat="1" ht="36" customHeight="1" spans="1:5">
      <c r="A217" s="264" t="s">
        <v>1714</v>
      </c>
      <c r="B217" s="263" t="s">
        <v>1715</v>
      </c>
      <c r="C217" s="205"/>
      <c r="D217" s="205"/>
      <c r="E217" s="262" t="str">
        <f t="shared" si="4"/>
        <v/>
      </c>
    </row>
    <row r="218" s="249" customFormat="1" ht="36" customHeight="1" spans="1:5">
      <c r="A218" s="264" t="s">
        <v>1716</v>
      </c>
      <c r="B218" s="263" t="s">
        <v>1717</v>
      </c>
      <c r="C218" s="205"/>
      <c r="D218" s="205"/>
      <c r="E218" s="262" t="str">
        <f t="shared" si="4"/>
        <v/>
      </c>
    </row>
    <row r="219" s="249" customFormat="1" ht="36" customHeight="1" spans="1:5">
      <c r="A219" s="264" t="s">
        <v>1718</v>
      </c>
      <c r="B219" s="263" t="s">
        <v>1719</v>
      </c>
      <c r="C219" s="208">
        <v>2382</v>
      </c>
      <c r="D219" s="208">
        <v>1498</v>
      </c>
      <c r="E219" s="265">
        <f t="shared" si="4"/>
        <v>-0.371</v>
      </c>
    </row>
    <row r="220" s="249" customFormat="1" ht="36" customHeight="1" spans="1:5">
      <c r="A220" s="264" t="s">
        <v>1720</v>
      </c>
      <c r="B220" s="263" t="s">
        <v>1721</v>
      </c>
      <c r="C220" s="208">
        <v>2422</v>
      </c>
      <c r="D220" s="208">
        <v>1269</v>
      </c>
      <c r="E220" s="265">
        <f t="shared" si="4"/>
        <v>-0.476</v>
      </c>
    </row>
    <row r="221" s="249" customFormat="1" ht="36" customHeight="1" spans="1:5">
      <c r="A221" s="264" t="s">
        <v>1722</v>
      </c>
      <c r="B221" s="263" t="s">
        <v>1723</v>
      </c>
      <c r="C221" s="208">
        <v>14302</v>
      </c>
      <c r="D221" s="208">
        <v>14302</v>
      </c>
      <c r="E221" s="265">
        <f t="shared" si="4"/>
        <v>0</v>
      </c>
    </row>
    <row r="222" s="249" customFormat="1" ht="36" customHeight="1" spans="1:5">
      <c r="A222" s="264" t="s">
        <v>1724</v>
      </c>
      <c r="B222" s="263" t="s">
        <v>1725</v>
      </c>
      <c r="C222" s="208">
        <v>5789</v>
      </c>
      <c r="D222" s="208">
        <v>4293</v>
      </c>
      <c r="E222" s="265">
        <f t="shared" si="4"/>
        <v>-0.258</v>
      </c>
    </row>
    <row r="223" s="249" customFormat="1" ht="36" customHeight="1" spans="1:5">
      <c r="A223" s="264" t="s">
        <v>1726</v>
      </c>
      <c r="B223" s="263" t="s">
        <v>1727</v>
      </c>
      <c r="C223" s="208">
        <v>6960</v>
      </c>
      <c r="D223" s="208">
        <v>0</v>
      </c>
      <c r="E223" s="265">
        <f t="shared" si="4"/>
        <v>-1</v>
      </c>
    </row>
    <row r="224" s="249" customFormat="1" ht="36" customHeight="1" spans="1:5">
      <c r="A224" s="260" t="s">
        <v>115</v>
      </c>
      <c r="B224" s="261" t="s">
        <v>1728</v>
      </c>
      <c r="C224" s="205">
        <v>550</v>
      </c>
      <c r="D224" s="205">
        <v>227</v>
      </c>
      <c r="E224" s="262">
        <f t="shared" si="4"/>
        <v>-0.587</v>
      </c>
    </row>
    <row r="225" s="249" customFormat="1" ht="36" customHeight="1" spans="1:5">
      <c r="A225" s="268">
        <v>23304</v>
      </c>
      <c r="B225" s="261" t="s">
        <v>1729</v>
      </c>
      <c r="C225" s="205">
        <v>550</v>
      </c>
      <c r="D225" s="205">
        <v>227</v>
      </c>
      <c r="E225" s="262">
        <f t="shared" si="4"/>
        <v>-0.587</v>
      </c>
    </row>
    <row r="226" s="249" customFormat="1" ht="36" customHeight="1" spans="1:5">
      <c r="A226" s="264" t="s">
        <v>1730</v>
      </c>
      <c r="B226" s="263" t="s">
        <v>1731</v>
      </c>
      <c r="C226" s="205"/>
      <c r="D226" s="205"/>
      <c r="E226" s="262" t="str">
        <f t="shared" si="4"/>
        <v/>
      </c>
    </row>
    <row r="227" s="249" customFormat="1" ht="36" customHeight="1" spans="1:5">
      <c r="A227" s="264" t="s">
        <v>1732</v>
      </c>
      <c r="B227" s="263" t="s">
        <v>1733</v>
      </c>
      <c r="C227" s="205"/>
      <c r="D227" s="205"/>
      <c r="E227" s="262" t="str">
        <f t="shared" si="4"/>
        <v/>
      </c>
    </row>
    <row r="228" s="249" customFormat="1" ht="36" customHeight="1" spans="1:5">
      <c r="A228" s="264" t="s">
        <v>1734</v>
      </c>
      <c r="B228" s="263" t="s">
        <v>1735</v>
      </c>
      <c r="C228" s="205"/>
      <c r="D228" s="205"/>
      <c r="E228" s="262" t="str">
        <f t="shared" si="4"/>
        <v/>
      </c>
    </row>
    <row r="229" s="249" customFormat="1" ht="36" customHeight="1" spans="1:5">
      <c r="A229" s="264" t="s">
        <v>1736</v>
      </c>
      <c r="B229" s="263" t="s">
        <v>1737</v>
      </c>
      <c r="C229" s="208">
        <v>25</v>
      </c>
      <c r="D229" s="208">
        <v>7</v>
      </c>
      <c r="E229" s="265">
        <f t="shared" si="4"/>
        <v>-0.72</v>
      </c>
    </row>
    <row r="230" s="249" customFormat="1" ht="36" customHeight="1" spans="1:5">
      <c r="A230" s="264" t="s">
        <v>1738</v>
      </c>
      <c r="B230" s="263" t="s">
        <v>1739</v>
      </c>
      <c r="C230" s="205"/>
      <c r="D230" s="205"/>
      <c r="E230" s="262" t="str">
        <f t="shared" si="4"/>
        <v/>
      </c>
    </row>
    <row r="231" s="249" customFormat="1" ht="36" customHeight="1" spans="1:5">
      <c r="A231" s="264" t="s">
        <v>1740</v>
      </c>
      <c r="B231" s="263" t="s">
        <v>1741</v>
      </c>
      <c r="C231" s="205"/>
      <c r="D231" s="205"/>
      <c r="E231" s="262" t="str">
        <f t="shared" si="4"/>
        <v/>
      </c>
    </row>
    <row r="232" s="249" customFormat="1" ht="36" customHeight="1" spans="1:5">
      <c r="A232" s="264" t="s">
        <v>1742</v>
      </c>
      <c r="B232" s="263" t="s">
        <v>1743</v>
      </c>
      <c r="C232" s="205"/>
      <c r="D232" s="205"/>
      <c r="E232" s="262" t="str">
        <f t="shared" si="4"/>
        <v/>
      </c>
    </row>
    <row r="233" s="249" customFormat="1" ht="36" customHeight="1" spans="1:5">
      <c r="A233" s="264" t="s">
        <v>1744</v>
      </c>
      <c r="B233" s="263" t="s">
        <v>1745</v>
      </c>
      <c r="C233" s="205"/>
      <c r="D233" s="205"/>
      <c r="E233" s="262" t="str">
        <f t="shared" si="4"/>
        <v/>
      </c>
    </row>
    <row r="234" s="249" customFormat="1" ht="36" customHeight="1" spans="1:5">
      <c r="A234" s="264" t="s">
        <v>1746</v>
      </c>
      <c r="B234" s="263" t="s">
        <v>1747</v>
      </c>
      <c r="C234" s="205"/>
      <c r="D234" s="205"/>
      <c r="E234" s="262" t="str">
        <f t="shared" si="4"/>
        <v/>
      </c>
    </row>
    <row r="235" s="249" customFormat="1" ht="36" customHeight="1" spans="1:5">
      <c r="A235" s="264" t="s">
        <v>1748</v>
      </c>
      <c r="B235" s="263" t="s">
        <v>1749</v>
      </c>
      <c r="C235" s="205"/>
      <c r="D235" s="205"/>
      <c r="E235" s="262" t="str">
        <f t="shared" si="4"/>
        <v/>
      </c>
    </row>
    <row r="236" s="249" customFormat="1" ht="36" customHeight="1" spans="1:5">
      <c r="A236" s="264" t="s">
        <v>1750</v>
      </c>
      <c r="B236" s="263" t="s">
        <v>1751</v>
      </c>
      <c r="C236" s="205"/>
      <c r="D236" s="205"/>
      <c r="E236" s="262" t="str">
        <f t="shared" si="4"/>
        <v/>
      </c>
    </row>
    <row r="237" s="249" customFormat="1" ht="36" customHeight="1" spans="1:5">
      <c r="A237" s="264" t="s">
        <v>1752</v>
      </c>
      <c r="B237" s="263" t="s">
        <v>1753</v>
      </c>
      <c r="C237" s="205"/>
      <c r="D237" s="205"/>
      <c r="E237" s="262" t="str">
        <f t="shared" si="4"/>
        <v/>
      </c>
    </row>
    <row r="238" s="249" customFormat="1" ht="36" customHeight="1" spans="1:5">
      <c r="A238" s="264" t="s">
        <v>1754</v>
      </c>
      <c r="B238" s="263" t="s">
        <v>1755</v>
      </c>
      <c r="C238" s="208">
        <v>85</v>
      </c>
      <c r="D238" s="208">
        <v>0</v>
      </c>
      <c r="E238" s="265">
        <f t="shared" si="4"/>
        <v>-1</v>
      </c>
    </row>
    <row r="239" s="249" customFormat="1" ht="36" customHeight="1" spans="1:5">
      <c r="A239" s="264" t="s">
        <v>1756</v>
      </c>
      <c r="B239" s="263" t="s">
        <v>1757</v>
      </c>
      <c r="C239" s="208">
        <v>220</v>
      </c>
      <c r="D239" s="208">
        <v>0</v>
      </c>
      <c r="E239" s="265">
        <f t="shared" si="4"/>
        <v>-1</v>
      </c>
    </row>
    <row r="240" s="249" customFormat="1" ht="36" customHeight="1" spans="1:5">
      <c r="A240" s="264" t="s">
        <v>1758</v>
      </c>
      <c r="B240" s="263" t="s">
        <v>1759</v>
      </c>
      <c r="C240" s="208">
        <v>220</v>
      </c>
      <c r="D240" s="208">
        <v>220</v>
      </c>
      <c r="E240" s="265">
        <f t="shared" si="4"/>
        <v>0</v>
      </c>
    </row>
    <row r="241" s="249" customFormat="1" ht="36" customHeight="1" spans="1:5">
      <c r="A241" s="264" t="s">
        <v>1760</v>
      </c>
      <c r="B241" s="263" t="s">
        <v>1761</v>
      </c>
      <c r="C241" s="205"/>
      <c r="D241" s="205"/>
      <c r="E241" s="262" t="str">
        <f t="shared" si="4"/>
        <v/>
      </c>
    </row>
    <row r="242" s="249" customFormat="1" ht="36" customHeight="1" spans="1:5">
      <c r="A242" s="268" t="s">
        <v>1762</v>
      </c>
      <c r="B242" s="261" t="s">
        <v>1763</v>
      </c>
      <c r="C242" s="205"/>
      <c r="D242" s="205"/>
      <c r="E242" s="262" t="str">
        <f t="shared" si="4"/>
        <v/>
      </c>
    </row>
    <row r="243" s="249" customFormat="1" ht="36" customHeight="1" spans="1:5">
      <c r="A243" s="268" t="s">
        <v>1764</v>
      </c>
      <c r="B243" s="261" t="s">
        <v>1765</v>
      </c>
      <c r="C243" s="205"/>
      <c r="D243" s="205"/>
      <c r="E243" s="262" t="str">
        <f t="shared" si="4"/>
        <v/>
      </c>
    </row>
    <row r="244" s="249" customFormat="1" ht="36" customHeight="1" spans="1:5">
      <c r="A244" s="269" t="s">
        <v>1766</v>
      </c>
      <c r="B244" s="263" t="s">
        <v>1767</v>
      </c>
      <c r="C244" s="205"/>
      <c r="D244" s="205"/>
      <c r="E244" s="262" t="str">
        <f t="shared" si="4"/>
        <v/>
      </c>
    </row>
    <row r="245" s="249" customFormat="1" ht="36" customHeight="1" spans="1:5">
      <c r="A245" s="269" t="s">
        <v>1768</v>
      </c>
      <c r="B245" s="263" t="s">
        <v>1769</v>
      </c>
      <c r="C245" s="205"/>
      <c r="D245" s="205"/>
      <c r="E245" s="262" t="str">
        <f t="shared" si="4"/>
        <v/>
      </c>
    </row>
    <row r="246" s="249" customFormat="1" ht="36" customHeight="1" spans="1:5">
      <c r="A246" s="269" t="s">
        <v>1770</v>
      </c>
      <c r="B246" s="263" t="s">
        <v>1771</v>
      </c>
      <c r="C246" s="205"/>
      <c r="D246" s="205"/>
      <c r="E246" s="262" t="str">
        <f t="shared" si="4"/>
        <v/>
      </c>
    </row>
    <row r="247" s="249" customFormat="1" ht="36" customHeight="1" spans="1:5">
      <c r="A247" s="269" t="s">
        <v>1772</v>
      </c>
      <c r="B247" s="263" t="s">
        <v>1773</v>
      </c>
      <c r="C247" s="205"/>
      <c r="D247" s="205"/>
      <c r="E247" s="262" t="str">
        <f t="shared" si="4"/>
        <v/>
      </c>
    </row>
    <row r="248" s="249" customFormat="1" ht="36" customHeight="1" spans="1:5">
      <c r="A248" s="269" t="s">
        <v>1774</v>
      </c>
      <c r="B248" s="263" t="s">
        <v>1775</v>
      </c>
      <c r="C248" s="205"/>
      <c r="D248" s="205"/>
      <c r="E248" s="262" t="str">
        <f t="shared" si="4"/>
        <v/>
      </c>
    </row>
    <row r="249" s="249" customFormat="1" ht="36" customHeight="1" spans="1:5">
      <c r="A249" s="269" t="s">
        <v>1776</v>
      </c>
      <c r="B249" s="263" t="s">
        <v>1777</v>
      </c>
      <c r="C249" s="205"/>
      <c r="D249" s="205"/>
      <c r="E249" s="262" t="str">
        <f t="shared" si="4"/>
        <v/>
      </c>
    </row>
    <row r="250" s="249" customFormat="1" ht="36" customHeight="1" spans="1:5">
      <c r="A250" s="269" t="s">
        <v>1778</v>
      </c>
      <c r="B250" s="263" t="s">
        <v>1779</v>
      </c>
      <c r="C250" s="205"/>
      <c r="D250" s="205"/>
      <c r="E250" s="262" t="str">
        <f t="shared" si="4"/>
        <v/>
      </c>
    </row>
    <row r="251" s="249" customFormat="1" ht="36" customHeight="1" spans="1:5">
      <c r="A251" s="269" t="s">
        <v>1780</v>
      </c>
      <c r="B251" s="263" t="s">
        <v>1781</v>
      </c>
      <c r="C251" s="205"/>
      <c r="D251" s="205"/>
      <c r="E251" s="262" t="str">
        <f t="shared" si="4"/>
        <v/>
      </c>
    </row>
    <row r="252" s="249" customFormat="1" ht="36" customHeight="1" spans="1:5">
      <c r="A252" s="269" t="s">
        <v>1782</v>
      </c>
      <c r="B252" s="263" t="s">
        <v>1783</v>
      </c>
      <c r="C252" s="205"/>
      <c r="D252" s="205"/>
      <c r="E252" s="262" t="str">
        <f t="shared" si="4"/>
        <v/>
      </c>
    </row>
    <row r="253" s="249" customFormat="1" ht="36" customHeight="1" spans="1:5">
      <c r="A253" s="269" t="s">
        <v>1784</v>
      </c>
      <c r="B253" s="263" t="s">
        <v>1785</v>
      </c>
      <c r="C253" s="205"/>
      <c r="D253" s="205"/>
      <c r="E253" s="262" t="str">
        <f t="shared" si="4"/>
        <v/>
      </c>
    </row>
    <row r="254" s="249" customFormat="1" ht="36" customHeight="1" spans="1:5">
      <c r="A254" s="269" t="s">
        <v>1786</v>
      </c>
      <c r="B254" s="263" t="s">
        <v>1787</v>
      </c>
      <c r="C254" s="205"/>
      <c r="D254" s="205"/>
      <c r="E254" s="262" t="str">
        <f t="shared" si="4"/>
        <v/>
      </c>
    </row>
    <row r="255" s="249" customFormat="1" ht="36" customHeight="1" spans="1:5">
      <c r="A255" s="269" t="s">
        <v>1788</v>
      </c>
      <c r="B255" s="263" t="s">
        <v>1789</v>
      </c>
      <c r="C255" s="205"/>
      <c r="D255" s="205"/>
      <c r="E255" s="262" t="str">
        <f t="shared" si="4"/>
        <v/>
      </c>
    </row>
    <row r="256" s="249" customFormat="1" ht="36" customHeight="1" spans="1:5">
      <c r="A256" s="268" t="s">
        <v>1790</v>
      </c>
      <c r="B256" s="261" t="s">
        <v>1791</v>
      </c>
      <c r="C256" s="205"/>
      <c r="D256" s="205"/>
      <c r="E256" s="262" t="str">
        <f t="shared" si="4"/>
        <v/>
      </c>
    </row>
    <row r="257" s="249" customFormat="1" ht="36" customHeight="1" spans="1:5">
      <c r="A257" s="269" t="s">
        <v>1792</v>
      </c>
      <c r="B257" s="263" t="s">
        <v>1793</v>
      </c>
      <c r="C257" s="205"/>
      <c r="D257" s="205"/>
      <c r="E257" s="262" t="str">
        <f t="shared" si="4"/>
        <v/>
      </c>
    </row>
    <row r="258" s="249" customFormat="1" ht="36" customHeight="1" spans="1:5">
      <c r="A258" s="269" t="s">
        <v>1794</v>
      </c>
      <c r="B258" s="263" t="s">
        <v>1795</v>
      </c>
      <c r="C258" s="205"/>
      <c r="D258" s="205"/>
      <c r="E258" s="262" t="str">
        <f t="shared" si="4"/>
        <v/>
      </c>
    </row>
    <row r="259" s="249" customFormat="1" ht="36" customHeight="1" spans="1:5">
      <c r="A259" s="269" t="s">
        <v>1796</v>
      </c>
      <c r="B259" s="263" t="s">
        <v>1797</v>
      </c>
      <c r="C259" s="205"/>
      <c r="D259" s="205"/>
      <c r="E259" s="262" t="str">
        <f t="shared" si="4"/>
        <v/>
      </c>
    </row>
    <row r="260" s="249" customFormat="1" ht="36" customHeight="1" spans="1:5">
      <c r="A260" s="269" t="s">
        <v>1798</v>
      </c>
      <c r="B260" s="263" t="s">
        <v>1799</v>
      </c>
      <c r="C260" s="205"/>
      <c r="D260" s="205"/>
      <c r="E260" s="262" t="str">
        <f t="shared" si="4"/>
        <v/>
      </c>
    </row>
    <row r="261" s="249" customFormat="1" ht="36" customHeight="1" spans="1:5">
      <c r="A261" s="269" t="s">
        <v>1800</v>
      </c>
      <c r="B261" s="263" t="s">
        <v>1801</v>
      </c>
      <c r="C261" s="205"/>
      <c r="D261" s="205"/>
      <c r="E261" s="262" t="str">
        <f t="shared" si="4"/>
        <v/>
      </c>
    </row>
    <row r="262" s="249" customFormat="1" ht="36" customHeight="1" spans="1:5">
      <c r="A262" s="269" t="s">
        <v>1802</v>
      </c>
      <c r="B262" s="263" t="s">
        <v>1803</v>
      </c>
      <c r="C262" s="205"/>
      <c r="D262" s="205"/>
      <c r="E262" s="262" t="str">
        <f t="shared" si="4"/>
        <v/>
      </c>
    </row>
    <row r="263" s="249" customFormat="1" ht="36" customHeight="1" spans="1:5">
      <c r="A263" s="264"/>
      <c r="B263" s="263"/>
      <c r="C263" s="208"/>
      <c r="D263" s="208"/>
      <c r="E263" s="262" t="str">
        <f t="shared" si="4"/>
        <v/>
      </c>
    </row>
    <row r="264" s="249" customFormat="1" ht="36" customHeight="1" spans="1:5">
      <c r="A264" s="270"/>
      <c r="B264" s="271" t="s">
        <v>1829</v>
      </c>
      <c r="C264" s="205">
        <f>+C4+C20+C32+C43+C101+C125+C177+C181+C207+C224+C242</f>
        <v>147565</v>
      </c>
      <c r="D264" s="205">
        <f>+D4+D20+D32+D43+D101+D125+D177+D181+D207+D224+D242</f>
        <v>109580</v>
      </c>
      <c r="E264" s="262">
        <f t="shared" ref="E264:E273" si="5">IF(C264&lt;&gt;0,D264/C264-1,"")</f>
        <v>-0.257</v>
      </c>
    </row>
    <row r="265" s="249" customFormat="1" ht="36" customHeight="1" spans="1:5">
      <c r="A265" s="272" t="s">
        <v>1805</v>
      </c>
      <c r="B265" s="273" t="s">
        <v>120</v>
      </c>
      <c r="C265" s="81">
        <f>+C266+C267+C268+C269+C270</f>
        <v>47386</v>
      </c>
      <c r="D265" s="81">
        <f>+D266+D267+D268+D269+D270</f>
        <v>18873</v>
      </c>
      <c r="E265" s="262">
        <f t="shared" si="5"/>
        <v>-0.602</v>
      </c>
    </row>
    <row r="266" s="249" customFormat="1" ht="36" customHeight="1" spans="1:5">
      <c r="A266" s="274" t="s">
        <v>1806</v>
      </c>
      <c r="B266" s="275" t="s">
        <v>1807</v>
      </c>
      <c r="C266" s="87">
        <v>784</v>
      </c>
      <c r="D266" s="87">
        <v>0</v>
      </c>
      <c r="E266" s="265">
        <f t="shared" si="5"/>
        <v>-1</v>
      </c>
    </row>
    <row r="267" s="249" customFormat="1" ht="36" customHeight="1" spans="1:5">
      <c r="A267" s="274" t="s">
        <v>1830</v>
      </c>
      <c r="B267" s="275" t="s">
        <v>1831</v>
      </c>
      <c r="C267" s="87">
        <v>7195</v>
      </c>
      <c r="D267" s="87">
        <v>3873</v>
      </c>
      <c r="E267" s="265">
        <f t="shared" si="5"/>
        <v>-0.462</v>
      </c>
    </row>
    <row r="268" s="249" customFormat="1" ht="36" customHeight="1" spans="1:5">
      <c r="A268" s="276" t="s">
        <v>1812</v>
      </c>
      <c r="B268" s="275" t="s">
        <v>1813</v>
      </c>
      <c r="C268" s="87">
        <v>39407</v>
      </c>
      <c r="D268" s="87">
        <v>15000</v>
      </c>
      <c r="E268" s="265">
        <f t="shared" si="5"/>
        <v>-0.619</v>
      </c>
    </row>
    <row r="269" s="249" customFormat="1" ht="36" customHeight="1" spans="1:5">
      <c r="A269" s="276" t="s">
        <v>1814</v>
      </c>
      <c r="B269" s="275" t="s">
        <v>1815</v>
      </c>
      <c r="C269" s="87"/>
      <c r="D269" s="87"/>
      <c r="E269" s="265" t="str">
        <f t="shared" si="5"/>
        <v/>
      </c>
    </row>
    <row r="270" ht="36" customHeight="1" spans="1:5">
      <c r="A270" s="276" t="s">
        <v>1832</v>
      </c>
      <c r="B270" s="277" t="s">
        <v>1833</v>
      </c>
      <c r="C270" s="87"/>
      <c r="D270" s="87"/>
      <c r="E270" s="265" t="str">
        <f t="shared" si="5"/>
        <v/>
      </c>
    </row>
    <row r="271" ht="36" customHeight="1" spans="1:5">
      <c r="A271" s="272" t="s">
        <v>1816</v>
      </c>
      <c r="B271" s="278" t="s">
        <v>1817</v>
      </c>
      <c r="C271" s="81">
        <v>6920</v>
      </c>
      <c r="D271" s="81">
        <v>596</v>
      </c>
      <c r="E271" s="262">
        <f t="shared" si="5"/>
        <v>-0.914</v>
      </c>
    </row>
    <row r="272" ht="36" customHeight="1" spans="1:5">
      <c r="A272" s="279"/>
      <c r="B272" s="280" t="s">
        <v>127</v>
      </c>
      <c r="C272" s="81">
        <f>+C264+C265+C271</f>
        <v>201871</v>
      </c>
      <c r="D272" s="81">
        <f>+D264+D265+D271</f>
        <v>129049</v>
      </c>
      <c r="E272" s="262">
        <f t="shared" si="5"/>
        <v>-0.361</v>
      </c>
    </row>
    <row r="273" spans="3:4">
      <c r="C273" s="281"/>
      <c r="D273" s="281"/>
    </row>
    <row r="274" spans="3:4">
      <c r="C274" s="281"/>
      <c r="D274" s="281"/>
    </row>
    <row r="275" spans="3:4">
      <c r="C275" s="281"/>
      <c r="D275" s="281"/>
    </row>
  </sheetData>
  <mergeCells count="1">
    <mergeCell ref="B1:E1"/>
  </mergeCells>
  <conditionalFormatting sqref="B270">
    <cfRule type="expression" dxfId="1" priority="10" stopIfTrue="1">
      <formula>"len($A:$A)=3"</formula>
    </cfRule>
  </conditionalFormatting>
  <conditionalFormatting sqref="C270">
    <cfRule type="expression" dxfId="1" priority="4" stopIfTrue="1">
      <formula>"len($A:$A)=3"</formula>
    </cfRule>
  </conditionalFormatting>
  <conditionalFormatting sqref="D270">
    <cfRule type="expression" dxfId="1" priority="3" stopIfTrue="1">
      <formula>"len($A:$A)=3"</formula>
    </cfRule>
  </conditionalFormatting>
  <conditionalFormatting sqref="B271">
    <cfRule type="expression" dxfId="1" priority="8" stopIfTrue="1">
      <formula>"len($A:$A)=3"</formula>
    </cfRule>
  </conditionalFormatting>
  <conditionalFormatting sqref="C271">
    <cfRule type="expression" dxfId="1" priority="2" stopIfTrue="1">
      <formula>"len($A:$A)=3"</formula>
    </cfRule>
  </conditionalFormatting>
  <conditionalFormatting sqref="D271">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E15"/>
  <sheetViews>
    <sheetView showGridLines="0" showZeros="0" view="pageBreakPreview" zoomScaleNormal="100" workbookViewId="0">
      <selection activeCell="E7" sqref="E7"/>
    </sheetView>
  </sheetViews>
  <sheetFormatPr defaultColWidth="9" defaultRowHeight="13.5" outlineLevelCol="4"/>
  <cols>
    <col min="1" max="1" width="52.1333333333333" style="230" customWidth="1"/>
    <col min="2" max="4" width="20.6333333333333" customWidth="1"/>
    <col min="5" max="5" width="9" hidden="1" customWidth="1"/>
  </cols>
  <sheetData>
    <row r="1" s="229" customFormat="1" ht="45" customHeight="1" spans="1:5">
      <c r="A1" s="231" t="s">
        <v>1834</v>
      </c>
      <c r="B1" s="231"/>
      <c r="C1" s="231"/>
      <c r="D1" s="231"/>
      <c r="E1" s="232"/>
    </row>
    <row r="2" ht="20.1" customHeight="1" spans="1:5">
      <c r="A2" s="233"/>
      <c r="B2" s="234"/>
      <c r="C2" s="235"/>
      <c r="D2" s="235" t="s">
        <v>1</v>
      </c>
      <c r="E2" s="230"/>
    </row>
    <row r="3" ht="45" customHeight="1" spans="1:5">
      <c r="A3" s="159" t="s">
        <v>1165</v>
      </c>
      <c r="B3" s="78" t="s">
        <v>129</v>
      </c>
      <c r="C3" s="78" t="s">
        <v>5</v>
      </c>
      <c r="D3" s="78" t="s">
        <v>130</v>
      </c>
      <c r="E3" s="236" t="s">
        <v>1835</v>
      </c>
    </row>
    <row r="4" ht="36" customHeight="1" spans="1:5">
      <c r="A4" s="52" t="s">
        <v>1345</v>
      </c>
      <c r="B4" s="237"/>
      <c r="C4" s="237"/>
      <c r="D4" s="238"/>
      <c r="E4" s="239" t="str">
        <f>IF(A4&lt;&gt;"",IF(SUM(B4:C4)&lt;&gt;0,"是","否"),"是")</f>
        <v>否</v>
      </c>
    </row>
    <row r="5" ht="36" customHeight="1" spans="1:5">
      <c r="A5" s="52" t="s">
        <v>1376</v>
      </c>
      <c r="B5" s="237"/>
      <c r="C5" s="237"/>
      <c r="D5" s="238"/>
      <c r="E5" s="239" t="str">
        <f t="shared" ref="E5:E15" si="0">IF(A5&lt;&gt;"",IF(SUM(B5:C5)&lt;&gt;0,"是","否"),"是")</f>
        <v>否</v>
      </c>
    </row>
    <row r="6" ht="36" customHeight="1" spans="1:5">
      <c r="A6" s="52" t="s">
        <v>1396</v>
      </c>
      <c r="B6" s="237"/>
      <c r="C6" s="237"/>
      <c r="D6" s="238"/>
      <c r="E6" s="239" t="str">
        <f t="shared" si="0"/>
        <v>否</v>
      </c>
    </row>
    <row r="7" ht="36" customHeight="1" spans="1:5">
      <c r="A7" s="240" t="s">
        <v>1408</v>
      </c>
      <c r="B7" s="241">
        <v>784</v>
      </c>
      <c r="C7" s="241">
        <v>1500</v>
      </c>
      <c r="D7" s="242">
        <f>IF(B7&gt;0,C7/B7-1,IF(B7&lt;0,-(C7/B7-1),""))</f>
        <v>0.913</v>
      </c>
      <c r="E7" s="243" t="str">
        <f t="shared" si="0"/>
        <v>是</v>
      </c>
    </row>
    <row r="8" ht="36" customHeight="1" spans="1:5">
      <c r="A8" s="52" t="s">
        <v>1499</v>
      </c>
      <c r="B8" s="237"/>
      <c r="C8" s="237"/>
      <c r="D8" s="238"/>
      <c r="E8" s="239" t="str">
        <f t="shared" si="0"/>
        <v>否</v>
      </c>
    </row>
    <row r="9" ht="36" customHeight="1" spans="1:5">
      <c r="A9" s="244" t="s">
        <v>1540</v>
      </c>
      <c r="B9" s="241"/>
      <c r="C9" s="241"/>
      <c r="D9" s="242"/>
      <c r="E9" s="239" t="str">
        <f t="shared" si="0"/>
        <v>否</v>
      </c>
    </row>
    <row r="10" ht="36" customHeight="1" spans="1:5">
      <c r="A10" s="245" t="s">
        <v>1638</v>
      </c>
      <c r="B10" s="241"/>
      <c r="C10" s="241"/>
      <c r="D10" s="242"/>
      <c r="E10" s="243" t="str">
        <f t="shared" si="0"/>
        <v>否</v>
      </c>
    </row>
    <row r="11" ht="36" customHeight="1" spans="1:5">
      <c r="A11" s="244" t="s">
        <v>1645</v>
      </c>
      <c r="B11" s="241"/>
      <c r="C11" s="241"/>
      <c r="D11" s="242"/>
      <c r="E11" s="239" t="str">
        <f t="shared" si="0"/>
        <v>否</v>
      </c>
    </row>
    <row r="12" ht="36" customHeight="1" spans="1:5">
      <c r="A12" s="245" t="s">
        <v>1695</v>
      </c>
      <c r="B12" s="241"/>
      <c r="C12" s="241"/>
      <c r="D12" s="242"/>
      <c r="E12" s="243" t="str">
        <f t="shared" si="0"/>
        <v>否</v>
      </c>
    </row>
    <row r="13" ht="36" customHeight="1" spans="1:5">
      <c r="A13" s="245" t="s">
        <v>1728</v>
      </c>
      <c r="B13" s="241"/>
      <c r="C13" s="241"/>
      <c r="D13" s="242"/>
      <c r="E13" s="243" t="str">
        <f t="shared" si="0"/>
        <v>否</v>
      </c>
    </row>
    <row r="14" ht="36" customHeight="1" spans="1:5">
      <c r="A14" s="245" t="s">
        <v>1763</v>
      </c>
      <c r="B14" s="241"/>
      <c r="C14" s="241"/>
      <c r="D14" s="242"/>
      <c r="E14" s="243" t="str">
        <f t="shared" si="0"/>
        <v>否</v>
      </c>
    </row>
    <row r="15" ht="36" customHeight="1" spans="1:5">
      <c r="A15" s="246" t="s">
        <v>1836</v>
      </c>
      <c r="B15" s="247">
        <v>784</v>
      </c>
      <c r="C15" s="247">
        <v>1500</v>
      </c>
      <c r="D15" s="248">
        <f>IF(B15&gt;0,C15/B15-1,IF(B15&lt;0,-(C15/B15-1),""))</f>
        <v>0.913</v>
      </c>
      <c r="E15" s="239" t="str">
        <f t="shared" si="0"/>
        <v>是</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D54"/>
  <sheetViews>
    <sheetView showGridLines="0" view="pageBreakPreview" zoomScaleNormal="100" workbookViewId="0">
      <selection activeCell="E7" sqref="E7"/>
    </sheetView>
  </sheetViews>
  <sheetFormatPr defaultColWidth="9" defaultRowHeight="14.25" outlineLevelCol="3"/>
  <cols>
    <col min="1" max="1" width="50.775" style="179" customWidth="1"/>
    <col min="2" max="4" width="20.6333333333333" style="179" customWidth="1"/>
    <col min="5" max="5" width="13.775" style="179"/>
    <col min="6" max="16384" width="9" style="179"/>
  </cols>
  <sheetData>
    <row r="1" ht="45" customHeight="1" spans="1:4">
      <c r="A1" s="164" t="s">
        <v>1837</v>
      </c>
      <c r="B1" s="164"/>
      <c r="C1" s="164"/>
      <c r="D1" s="164"/>
    </row>
    <row r="2" ht="20.1" customHeight="1" spans="1:4">
      <c r="A2" s="215"/>
      <c r="B2" s="216"/>
      <c r="C2" s="217"/>
      <c r="D2" s="218" t="s">
        <v>1838</v>
      </c>
    </row>
    <row r="3" ht="45" customHeight="1" spans="1:4">
      <c r="A3" s="184" t="s">
        <v>1839</v>
      </c>
      <c r="B3" s="121" t="s">
        <v>4</v>
      </c>
      <c r="C3" s="121" t="s">
        <v>5</v>
      </c>
      <c r="D3" s="121" t="s">
        <v>6</v>
      </c>
    </row>
    <row r="4" ht="36" customHeight="1" spans="1:4">
      <c r="A4" s="154" t="s">
        <v>1840</v>
      </c>
      <c r="B4" s="219">
        <v>200</v>
      </c>
      <c r="C4" s="219">
        <v>500</v>
      </c>
      <c r="D4" s="82">
        <f>IF(B4&gt;0,C4/B4-1,IF(B4&lt;0,-(C4/B4-1),""))</f>
        <v>1.5</v>
      </c>
    </row>
    <row r="5" ht="36" customHeight="1" spans="1:4">
      <c r="A5" s="210" t="s">
        <v>1841</v>
      </c>
      <c r="B5" s="220"/>
      <c r="C5" s="221"/>
      <c r="D5" s="86"/>
    </row>
    <row r="6" ht="36" customHeight="1" spans="1:4">
      <c r="A6" s="210" t="s">
        <v>1842</v>
      </c>
      <c r="B6" s="220"/>
      <c r="C6" s="220"/>
      <c r="D6" s="86"/>
    </row>
    <row r="7" ht="36" customHeight="1" spans="1:4">
      <c r="A7" s="210" t="s">
        <v>1843</v>
      </c>
      <c r="B7" s="222"/>
      <c r="C7" s="221"/>
      <c r="D7" s="86"/>
    </row>
    <row r="8" ht="36" customHeight="1" spans="1:4">
      <c r="A8" s="210" t="s">
        <v>1844</v>
      </c>
      <c r="B8" s="220"/>
      <c r="C8" s="221"/>
      <c r="D8" s="86"/>
    </row>
    <row r="9" ht="36" customHeight="1" spans="1:4">
      <c r="A9" s="210" t="s">
        <v>1845</v>
      </c>
      <c r="B9" s="222"/>
      <c r="C9" s="221"/>
      <c r="D9" s="86"/>
    </row>
    <row r="10" ht="36" customHeight="1" spans="1:4">
      <c r="A10" s="210" t="s">
        <v>1846</v>
      </c>
      <c r="B10" s="220"/>
      <c r="C10" s="221"/>
      <c r="D10" s="86"/>
    </row>
    <row r="11" ht="36" customHeight="1" spans="1:4">
      <c r="A11" s="210" t="s">
        <v>1847</v>
      </c>
      <c r="B11" s="220"/>
      <c r="C11" s="221"/>
      <c r="D11" s="86"/>
    </row>
    <row r="12" ht="36" customHeight="1" spans="1:4">
      <c r="A12" s="210" t="s">
        <v>1848</v>
      </c>
      <c r="B12" s="220"/>
      <c r="C12" s="221"/>
      <c r="D12" s="86"/>
    </row>
    <row r="13" ht="36" customHeight="1" spans="1:4">
      <c r="A13" s="210" t="s">
        <v>1849</v>
      </c>
      <c r="B13" s="223"/>
      <c r="C13" s="220"/>
      <c r="D13" s="86"/>
    </row>
    <row r="14" ht="36" customHeight="1" spans="1:4">
      <c r="A14" s="210" t="s">
        <v>1850</v>
      </c>
      <c r="B14" s="223"/>
      <c r="C14" s="221"/>
      <c r="D14" s="86"/>
    </row>
    <row r="15" ht="36" customHeight="1" spans="1:4">
      <c r="A15" s="210" t="s">
        <v>1851</v>
      </c>
      <c r="B15" s="223"/>
      <c r="C15" s="224"/>
      <c r="D15" s="86"/>
    </row>
    <row r="16" ht="36" customHeight="1" spans="1:4">
      <c r="A16" s="210" t="s">
        <v>1852</v>
      </c>
      <c r="B16" s="223"/>
      <c r="C16" s="224"/>
      <c r="D16" s="86"/>
    </row>
    <row r="17" ht="36" customHeight="1" spans="1:4">
      <c r="A17" s="210" t="s">
        <v>1853</v>
      </c>
      <c r="B17" s="220"/>
      <c r="C17" s="221"/>
      <c r="D17" s="86"/>
    </row>
    <row r="18" ht="36" customHeight="1" spans="1:4">
      <c r="A18" s="210" t="s">
        <v>1854</v>
      </c>
      <c r="B18" s="223"/>
      <c r="C18" s="224"/>
      <c r="D18" s="86"/>
    </row>
    <row r="19" ht="36" customHeight="1" spans="1:4">
      <c r="A19" s="210" t="s">
        <v>1855</v>
      </c>
      <c r="B19" s="223"/>
      <c r="C19" s="224"/>
      <c r="D19" s="86"/>
    </row>
    <row r="20" ht="36" customHeight="1" spans="1:4">
      <c r="A20" s="210" t="s">
        <v>1856</v>
      </c>
      <c r="B20" s="220"/>
      <c r="C20" s="224"/>
      <c r="D20" s="86" t="str">
        <f>IF(B20&gt;0,C20/B20-1,IF(B20&lt;0,-(C20/B20-1),""))</f>
        <v/>
      </c>
    </row>
    <row r="21" ht="36" customHeight="1" spans="1:4">
      <c r="A21" s="210" t="s">
        <v>1857</v>
      </c>
      <c r="B21" s="223"/>
      <c r="C21" s="221"/>
      <c r="D21" s="86"/>
    </row>
    <row r="22" ht="36" customHeight="1" spans="1:4">
      <c r="A22" s="210" t="s">
        <v>1858</v>
      </c>
      <c r="B22" s="223">
        <v>200</v>
      </c>
      <c r="C22" s="221">
        <v>500</v>
      </c>
      <c r="D22" s="86">
        <f>IF(B22&gt;0,C22/B22-1,IF(B22&lt;0,-(C22/B22-1),""))</f>
        <v>1.5</v>
      </c>
    </row>
    <row r="23" ht="36" customHeight="1" spans="1:4">
      <c r="A23" s="154" t="s">
        <v>1859</v>
      </c>
      <c r="B23" s="219"/>
      <c r="C23" s="219"/>
      <c r="D23" s="82"/>
    </row>
    <row r="24" ht="36" customHeight="1" spans="1:4">
      <c r="A24" s="170" t="s">
        <v>1860</v>
      </c>
      <c r="B24" s="223"/>
      <c r="C24" s="221"/>
      <c r="D24" s="86"/>
    </row>
    <row r="25" ht="36" customHeight="1" spans="1:4">
      <c r="A25" s="170" t="s">
        <v>1861</v>
      </c>
      <c r="B25" s="223"/>
      <c r="C25" s="221"/>
      <c r="D25" s="86"/>
    </row>
    <row r="26" ht="36" customHeight="1" spans="1:4">
      <c r="A26" s="170" t="s">
        <v>1862</v>
      </c>
      <c r="B26" s="223"/>
      <c r="C26" s="221"/>
      <c r="D26" s="86"/>
    </row>
    <row r="27" ht="36" customHeight="1" spans="1:4">
      <c r="A27" s="170" t="s">
        <v>1863</v>
      </c>
      <c r="B27" s="223"/>
      <c r="C27" s="221"/>
      <c r="D27" s="86"/>
    </row>
    <row r="28" ht="36" customHeight="1" spans="1:4">
      <c r="A28" s="154" t="s">
        <v>1864</v>
      </c>
      <c r="B28" s="205">
        <v>0</v>
      </c>
      <c r="C28" s="219">
        <v>800</v>
      </c>
      <c r="D28" s="82">
        <v>1</v>
      </c>
    </row>
    <row r="29" ht="36" customHeight="1" spans="1:4">
      <c r="A29" s="170" t="s">
        <v>1865</v>
      </c>
      <c r="B29" s="223"/>
      <c r="C29" s="221"/>
      <c r="D29" s="86"/>
    </row>
    <row r="30" ht="36" customHeight="1" spans="1:4">
      <c r="A30" s="170" t="s">
        <v>1866</v>
      </c>
      <c r="B30" s="208">
        <v>0</v>
      </c>
      <c r="C30" s="221">
        <v>800</v>
      </c>
      <c r="D30" s="86">
        <v>1</v>
      </c>
    </row>
    <row r="31" ht="36" customHeight="1" spans="1:4">
      <c r="A31" s="170" t="s">
        <v>1867</v>
      </c>
      <c r="B31" s="223"/>
      <c r="C31" s="221"/>
      <c r="D31" s="86"/>
    </row>
    <row r="32" ht="36" customHeight="1" spans="1:4">
      <c r="A32" s="154" t="s">
        <v>1868</v>
      </c>
      <c r="B32" s="219"/>
      <c r="C32" s="219"/>
      <c r="D32" s="82"/>
    </row>
    <row r="33" ht="36" customHeight="1" spans="1:4">
      <c r="A33" s="170" t="s">
        <v>1869</v>
      </c>
      <c r="B33" s="220"/>
      <c r="C33" s="225"/>
      <c r="D33" s="86"/>
    </row>
    <row r="34" ht="36" customHeight="1" spans="1:4">
      <c r="A34" s="170" t="s">
        <v>1870</v>
      </c>
      <c r="B34" s="223"/>
      <c r="C34" s="225"/>
      <c r="D34" s="86"/>
    </row>
    <row r="35" ht="36" customHeight="1" spans="1:4">
      <c r="A35" s="170" t="s">
        <v>1871</v>
      </c>
      <c r="B35" s="223"/>
      <c r="C35" s="224"/>
      <c r="D35" s="86"/>
    </row>
    <row r="36" ht="36" customHeight="1" spans="1:4">
      <c r="A36" s="154" t="s">
        <v>1872</v>
      </c>
      <c r="B36" s="226"/>
      <c r="C36" s="227"/>
      <c r="D36" s="82"/>
    </row>
    <row r="37" ht="36" customHeight="1" spans="1:4">
      <c r="A37" s="228" t="s">
        <v>1873</v>
      </c>
      <c r="B37" s="219">
        <v>200</v>
      </c>
      <c r="C37" s="219">
        <v>1300</v>
      </c>
      <c r="D37" s="82">
        <f t="shared" ref="D37:D39" si="0">IF(B37&gt;0,C37/B37-1,IF(B37&lt;0,-(C37/B37-1),""))</f>
        <v>5.5</v>
      </c>
    </row>
    <row r="38" ht="36" customHeight="1" spans="1:4">
      <c r="A38" s="199" t="s">
        <v>1874</v>
      </c>
      <c r="B38" s="220">
        <v>9</v>
      </c>
      <c r="C38" s="225">
        <v>9</v>
      </c>
      <c r="D38" s="86">
        <f t="shared" si="0"/>
        <v>0</v>
      </c>
    </row>
    <row r="39" ht="36" customHeight="1" spans="1:4">
      <c r="A39" s="199" t="s">
        <v>1875</v>
      </c>
      <c r="B39" s="220">
        <v>1</v>
      </c>
      <c r="C39" s="225">
        <v>10</v>
      </c>
      <c r="D39" s="86">
        <f t="shared" si="0"/>
        <v>9</v>
      </c>
    </row>
    <row r="40" ht="36" customHeight="1" spans="1:4">
      <c r="A40" s="199" t="s">
        <v>1876</v>
      </c>
      <c r="B40" s="220"/>
      <c r="C40" s="225"/>
      <c r="D40" s="82"/>
    </row>
    <row r="41" ht="36" customHeight="1" spans="1:4">
      <c r="A41" s="228" t="s">
        <v>67</v>
      </c>
      <c r="B41" s="219">
        <v>210</v>
      </c>
      <c r="C41" s="219">
        <v>1319</v>
      </c>
      <c r="D41" s="82">
        <f>IF(B41&gt;0,C41/B41-1,IF(B41&lt;0,-(C41/B41-1),""))</f>
        <v>5.281</v>
      </c>
    </row>
    <row r="42" spans="2:2">
      <c r="B42" s="201"/>
    </row>
    <row r="43" spans="2:3">
      <c r="B43" s="201"/>
      <c r="C43" s="201"/>
    </row>
    <row r="44" spans="2:2">
      <c r="B44" s="201"/>
    </row>
    <row r="45" spans="2:3">
      <c r="B45" s="201"/>
      <c r="C45" s="201"/>
    </row>
    <row r="46" spans="2:2">
      <c r="B46" s="201"/>
    </row>
    <row r="47" spans="2:2">
      <c r="B47" s="201"/>
    </row>
    <row r="48" spans="2:3">
      <c r="B48" s="201"/>
      <c r="C48" s="201"/>
    </row>
    <row r="49" spans="2:2">
      <c r="B49" s="201"/>
    </row>
    <row r="50" spans="2:2">
      <c r="B50" s="201"/>
    </row>
    <row r="51" spans="2:2">
      <c r="B51" s="201"/>
    </row>
    <row r="52" spans="2:2">
      <c r="B52" s="201"/>
    </row>
    <row r="53" spans="2:3">
      <c r="B53" s="201"/>
      <c r="C53" s="201"/>
    </row>
    <row r="54" spans="2:2">
      <c r="B54" s="201"/>
    </row>
  </sheetData>
  <mergeCells count="1">
    <mergeCell ref="A1:D1"/>
  </mergeCells>
  <conditionalFormatting sqref="E3:E39">
    <cfRule type="cellIs" dxfId="3" priority="2" stopIfTrue="1" operator="lessThanOrEqual">
      <formula>-1</formula>
    </cfRule>
  </conditionalFormatting>
  <conditionalFormatting sqref="E4:E7">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D41"/>
  <sheetViews>
    <sheetView showGridLines="0" view="pageBreakPreview" zoomScaleNormal="100" topLeftCell="A16" workbookViewId="0">
      <selection activeCell="E7" sqref="E7"/>
    </sheetView>
  </sheetViews>
  <sheetFormatPr defaultColWidth="9" defaultRowHeight="14.25" outlineLevelCol="3"/>
  <cols>
    <col min="1" max="1" width="50.775" style="179" customWidth="1"/>
    <col min="2" max="4" width="20.6333333333333" style="179" customWidth="1"/>
    <col min="5" max="16384" width="9" style="179"/>
  </cols>
  <sheetData>
    <row r="1" ht="45" customHeight="1" spans="1:4">
      <c r="A1" s="164" t="s">
        <v>1877</v>
      </c>
      <c r="B1" s="164"/>
      <c r="C1" s="164"/>
      <c r="D1" s="164"/>
    </row>
    <row r="2" ht="20.1" customHeight="1" spans="1:4">
      <c r="A2" s="165"/>
      <c r="B2" s="165"/>
      <c r="C2" s="165"/>
      <c r="D2" s="183" t="s">
        <v>1</v>
      </c>
    </row>
    <row r="3" ht="45" customHeight="1" spans="1:4">
      <c r="A3" s="204" t="s">
        <v>3</v>
      </c>
      <c r="B3" s="78" t="s">
        <v>4</v>
      </c>
      <c r="C3" s="78" t="s">
        <v>5</v>
      </c>
      <c r="D3" s="78" t="s">
        <v>6</v>
      </c>
    </row>
    <row r="4" ht="35.1" customHeight="1" spans="1:4">
      <c r="A4" s="154" t="s">
        <v>1878</v>
      </c>
      <c r="B4" s="205">
        <v>0</v>
      </c>
      <c r="C4" s="206">
        <v>19</v>
      </c>
      <c r="D4" s="82">
        <v>1</v>
      </c>
    </row>
    <row r="5" ht="35.1" customHeight="1" spans="1:4">
      <c r="A5" s="156" t="s">
        <v>1879</v>
      </c>
      <c r="B5" s="207"/>
      <c r="C5" s="207"/>
      <c r="D5" s="82" t="str">
        <f t="shared" ref="D5:D28" si="0">IF(B5&gt;0,C5/B5-1,IF(B5&lt;0,-(C5/B5-1),""))</f>
        <v/>
      </c>
    </row>
    <row r="6" ht="35.1" customHeight="1" spans="1:4">
      <c r="A6" s="156" t="s">
        <v>1880</v>
      </c>
      <c r="B6" s="207"/>
      <c r="C6" s="207"/>
      <c r="D6" s="82" t="str">
        <f t="shared" si="0"/>
        <v/>
      </c>
    </row>
    <row r="7" ht="35.1" customHeight="1" spans="1:4">
      <c r="A7" s="156" t="s">
        <v>1881</v>
      </c>
      <c r="B7" s="208">
        <v>0</v>
      </c>
      <c r="C7" s="207">
        <v>19</v>
      </c>
      <c r="D7" s="86">
        <v>1</v>
      </c>
    </row>
    <row r="8" ht="35.1" customHeight="1" spans="1:4">
      <c r="A8" s="156" t="s">
        <v>1882</v>
      </c>
      <c r="B8" s="207"/>
      <c r="C8" s="207"/>
      <c r="D8" s="82" t="str">
        <f t="shared" si="0"/>
        <v/>
      </c>
    </row>
    <row r="9" ht="35.1" customHeight="1" spans="1:4">
      <c r="A9" s="156" t="s">
        <v>1883</v>
      </c>
      <c r="B9" s="207"/>
      <c r="C9" s="207"/>
      <c r="D9" s="82" t="str">
        <f t="shared" si="0"/>
        <v/>
      </c>
    </row>
    <row r="10" ht="35.1" customHeight="1" spans="1:4">
      <c r="A10" s="156" t="s">
        <v>1884</v>
      </c>
      <c r="B10" s="207"/>
      <c r="C10" s="207"/>
      <c r="D10" s="82" t="str">
        <f t="shared" si="0"/>
        <v/>
      </c>
    </row>
    <row r="11" ht="35.1" customHeight="1" spans="1:4">
      <c r="A11" s="154" t="s">
        <v>1885</v>
      </c>
      <c r="B11" s="209"/>
      <c r="C11" s="209"/>
      <c r="D11" s="82" t="str">
        <f t="shared" si="0"/>
        <v/>
      </c>
    </row>
    <row r="12" ht="35.1" customHeight="1" spans="1:4">
      <c r="A12" s="156" t="s">
        <v>1886</v>
      </c>
      <c r="B12" s="207"/>
      <c r="C12" s="207"/>
      <c r="D12" s="82" t="str">
        <f t="shared" si="0"/>
        <v/>
      </c>
    </row>
    <row r="13" ht="35.1" customHeight="1" spans="1:4">
      <c r="A13" s="156" t="s">
        <v>1887</v>
      </c>
      <c r="B13" s="207"/>
      <c r="C13" s="207"/>
      <c r="D13" s="82" t="str">
        <f t="shared" si="0"/>
        <v/>
      </c>
    </row>
    <row r="14" ht="35.1" customHeight="1" spans="1:4">
      <c r="A14" s="156" t="s">
        <v>1888</v>
      </c>
      <c r="B14" s="207"/>
      <c r="C14" s="207"/>
      <c r="D14" s="82" t="str">
        <f t="shared" si="0"/>
        <v/>
      </c>
    </row>
    <row r="15" ht="35.1" customHeight="1" spans="1:4">
      <c r="A15" s="156" t="s">
        <v>1889</v>
      </c>
      <c r="B15" s="207"/>
      <c r="C15" s="207"/>
      <c r="D15" s="82" t="str">
        <f t="shared" si="0"/>
        <v/>
      </c>
    </row>
    <row r="16" ht="35.1" customHeight="1" spans="1:4">
      <c r="A16" s="156" t="s">
        <v>1890</v>
      </c>
      <c r="B16" s="207"/>
      <c r="C16" s="207"/>
      <c r="D16" s="82" t="str">
        <f t="shared" si="0"/>
        <v/>
      </c>
    </row>
    <row r="17" s="203" customFormat="1" ht="35.1" customHeight="1" spans="1:4">
      <c r="A17" s="154" t="s">
        <v>1891</v>
      </c>
      <c r="B17" s="209"/>
      <c r="C17" s="209"/>
      <c r="D17" s="82" t="str">
        <f t="shared" si="0"/>
        <v/>
      </c>
    </row>
    <row r="18" ht="35.1" customHeight="1" spans="1:4">
      <c r="A18" s="156" t="s">
        <v>1892</v>
      </c>
      <c r="B18" s="207"/>
      <c r="C18" s="207"/>
      <c r="D18" s="82" t="str">
        <f t="shared" si="0"/>
        <v/>
      </c>
    </row>
    <row r="19" ht="35.1" customHeight="1" spans="1:4">
      <c r="A19" s="154" t="s">
        <v>1893</v>
      </c>
      <c r="B19" s="209"/>
      <c r="C19" s="209"/>
      <c r="D19" s="82" t="str">
        <f t="shared" si="0"/>
        <v/>
      </c>
    </row>
    <row r="20" ht="35.1" customHeight="1" spans="1:4">
      <c r="A20" s="210" t="s">
        <v>1894</v>
      </c>
      <c r="B20" s="207"/>
      <c r="C20" s="207"/>
      <c r="D20" s="82" t="str">
        <f t="shared" si="0"/>
        <v/>
      </c>
    </row>
    <row r="21" ht="35.1" customHeight="1" spans="1:4">
      <c r="A21" s="154" t="s">
        <v>1895</v>
      </c>
      <c r="B21" s="209"/>
      <c r="C21" s="209"/>
      <c r="D21" s="82" t="str">
        <f t="shared" si="0"/>
        <v/>
      </c>
    </row>
    <row r="22" ht="35.1" customHeight="1" spans="1:4">
      <c r="A22" s="156" t="s">
        <v>1896</v>
      </c>
      <c r="B22" s="207"/>
      <c r="C22" s="207"/>
      <c r="D22" s="82" t="str">
        <f t="shared" si="0"/>
        <v/>
      </c>
    </row>
    <row r="23" ht="35.1" customHeight="1" spans="1:4">
      <c r="A23" s="198" t="s">
        <v>1897</v>
      </c>
      <c r="B23" s="205">
        <v>0</v>
      </c>
      <c r="C23" s="209">
        <v>19</v>
      </c>
      <c r="D23" s="82">
        <v>1</v>
      </c>
    </row>
    <row r="24" ht="35.1" customHeight="1" spans="1:4">
      <c r="A24" s="211" t="s">
        <v>120</v>
      </c>
      <c r="B24" s="209">
        <v>200</v>
      </c>
      <c r="C24" s="209">
        <v>1300</v>
      </c>
      <c r="D24" s="82">
        <f t="shared" si="0"/>
        <v>5.5</v>
      </c>
    </row>
    <row r="25" ht="35.1" customHeight="1" spans="1:4">
      <c r="A25" s="212" t="s">
        <v>1898</v>
      </c>
      <c r="B25" s="207"/>
      <c r="C25" s="207"/>
      <c r="D25" s="82" t="str">
        <f t="shared" si="0"/>
        <v/>
      </c>
    </row>
    <row r="26" ht="35.1" customHeight="1" spans="1:4">
      <c r="A26" s="213" t="s">
        <v>1899</v>
      </c>
      <c r="B26" s="207">
        <v>200</v>
      </c>
      <c r="C26" s="207">
        <v>1300</v>
      </c>
      <c r="D26" s="86">
        <f t="shared" si="0"/>
        <v>5.5</v>
      </c>
    </row>
    <row r="27" ht="35.1" customHeight="1" spans="1:4">
      <c r="A27" s="214" t="s">
        <v>1900</v>
      </c>
      <c r="B27" s="209">
        <v>10</v>
      </c>
      <c r="C27" s="205">
        <v>0</v>
      </c>
      <c r="D27" s="82">
        <f t="shared" si="0"/>
        <v>-1</v>
      </c>
    </row>
    <row r="28" ht="35.1" customHeight="1" spans="1:4">
      <c r="A28" s="171" t="s">
        <v>127</v>
      </c>
      <c r="B28" s="209">
        <f>+B24+B27</f>
        <v>210</v>
      </c>
      <c r="C28" s="209">
        <f>+C23+C24</f>
        <v>1319</v>
      </c>
      <c r="D28" s="82">
        <f t="shared" si="0"/>
        <v>5.281</v>
      </c>
    </row>
    <row r="29" spans="2:2">
      <c r="B29" s="201"/>
    </row>
    <row r="30" spans="2:3">
      <c r="B30" s="201"/>
      <c r="C30" s="201"/>
    </row>
    <row r="31" spans="2:2">
      <c r="B31" s="201"/>
    </row>
    <row r="32" spans="2:3">
      <c r="B32" s="201"/>
      <c r="C32" s="201"/>
    </row>
    <row r="33" spans="2:2">
      <c r="B33" s="201"/>
    </row>
    <row r="34" spans="2:2">
      <c r="B34" s="201"/>
    </row>
    <row r="35" spans="2:3">
      <c r="B35" s="201"/>
      <c r="C35" s="201"/>
    </row>
    <row r="36" spans="2:2">
      <c r="B36" s="201"/>
    </row>
    <row r="37" spans="2:2">
      <c r="B37" s="201"/>
    </row>
    <row r="38" spans="2:2">
      <c r="B38" s="201"/>
    </row>
    <row r="39" spans="2:2">
      <c r="B39" s="201"/>
    </row>
    <row r="40" spans="2:3">
      <c r="B40" s="201"/>
      <c r="C40" s="201"/>
    </row>
    <row r="41" spans="2:2">
      <c r="B41" s="201"/>
    </row>
  </sheetData>
  <mergeCells count="1">
    <mergeCell ref="A1:D1"/>
  </mergeCells>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D48"/>
  <sheetViews>
    <sheetView showGridLines="0" view="pageBreakPreview" zoomScaleNormal="100" workbookViewId="0">
      <selection activeCell="E7" sqref="E7"/>
    </sheetView>
  </sheetViews>
  <sheetFormatPr defaultColWidth="9" defaultRowHeight="20.25" outlineLevelCol="3"/>
  <cols>
    <col min="1" max="1" width="52.6666666666667" style="179" customWidth="1"/>
    <col min="2" max="2" width="20.6333333333333" style="179" customWidth="1"/>
    <col min="3" max="3" width="20.6333333333333" style="180" customWidth="1"/>
    <col min="4" max="4" width="20.6333333333333" style="179" customWidth="1"/>
    <col min="5" max="16384" width="9" style="179"/>
  </cols>
  <sheetData>
    <row r="1" ht="45" customHeight="1" spans="1:4">
      <c r="A1" s="164" t="s">
        <v>1901</v>
      </c>
      <c r="B1" s="164"/>
      <c r="C1" s="181"/>
      <c r="D1" s="164"/>
    </row>
    <row r="2" ht="20.1" customHeight="1" spans="1:4">
      <c r="A2" s="165"/>
      <c r="B2" s="165"/>
      <c r="C2" s="182"/>
      <c r="D2" s="183" t="s">
        <v>1</v>
      </c>
    </row>
    <row r="3" ht="45" customHeight="1" spans="1:4">
      <c r="A3" s="184" t="s">
        <v>1839</v>
      </c>
      <c r="B3" s="78" t="s">
        <v>4</v>
      </c>
      <c r="C3" s="78" t="s">
        <v>5</v>
      </c>
      <c r="D3" s="78" t="s">
        <v>6</v>
      </c>
    </row>
    <row r="4" ht="36" customHeight="1" spans="1:4">
      <c r="A4" s="154" t="s">
        <v>1902</v>
      </c>
      <c r="B4" s="88">
        <v>200</v>
      </c>
      <c r="C4" s="88">
        <v>500</v>
      </c>
      <c r="D4" s="82">
        <f>IF(B4&gt;0,C4/B4-1,IF(B4&lt;0,-(C4/B4-1),""))</f>
        <v>1.5</v>
      </c>
    </row>
    <row r="5" ht="36" customHeight="1" spans="1:4">
      <c r="A5" s="170" t="s">
        <v>1841</v>
      </c>
      <c r="B5" s="88"/>
      <c r="C5" s="185"/>
      <c r="D5" s="186"/>
    </row>
    <row r="6" ht="36" customHeight="1" spans="1:4">
      <c r="A6" s="170" t="s">
        <v>1842</v>
      </c>
      <c r="B6" s="169"/>
      <c r="C6" s="185"/>
      <c r="D6" s="187"/>
    </row>
    <row r="7" ht="36" customHeight="1" spans="1:4">
      <c r="A7" s="170" t="s">
        <v>1843</v>
      </c>
      <c r="B7" s="188"/>
      <c r="C7" s="185"/>
      <c r="D7" s="189"/>
    </row>
    <row r="8" ht="36" customHeight="1" spans="1:4">
      <c r="A8" s="170" t="s">
        <v>1844</v>
      </c>
      <c r="B8" s="190"/>
      <c r="C8" s="185"/>
      <c r="D8" s="187"/>
    </row>
    <row r="9" ht="36" customHeight="1" spans="1:4">
      <c r="A9" s="170" t="s">
        <v>1845</v>
      </c>
      <c r="B9" s="188"/>
      <c r="C9" s="185"/>
      <c r="D9" s="189"/>
    </row>
    <row r="10" ht="36" customHeight="1" spans="1:4">
      <c r="A10" s="170" t="s">
        <v>1848</v>
      </c>
      <c r="B10" s="190"/>
      <c r="C10" s="185"/>
      <c r="D10" s="187"/>
    </row>
    <row r="11" ht="36" customHeight="1" spans="1:4">
      <c r="A11" s="170" t="s">
        <v>1849</v>
      </c>
      <c r="B11" s="190"/>
      <c r="C11" s="191"/>
      <c r="D11" s="189"/>
    </row>
    <row r="12" ht="36" customHeight="1" spans="1:4">
      <c r="A12" s="170" t="s">
        <v>1850</v>
      </c>
      <c r="B12" s="188"/>
      <c r="C12" s="192"/>
      <c r="D12" s="189"/>
    </row>
    <row r="13" ht="36" customHeight="1" spans="1:4">
      <c r="A13" s="170" t="s">
        <v>1851</v>
      </c>
      <c r="B13" s="188"/>
      <c r="C13" s="185"/>
      <c r="D13" s="189"/>
    </row>
    <row r="14" ht="36" customHeight="1" spans="1:4">
      <c r="A14" s="170" t="s">
        <v>1847</v>
      </c>
      <c r="B14" s="188"/>
      <c r="C14" s="185"/>
      <c r="D14" s="189"/>
    </row>
    <row r="15" ht="36" customHeight="1" spans="1:4">
      <c r="A15" s="170" t="s">
        <v>1903</v>
      </c>
      <c r="B15" s="188"/>
      <c r="C15" s="191"/>
      <c r="D15" s="189"/>
    </row>
    <row r="16" ht="36" customHeight="1" spans="1:4">
      <c r="A16" s="170" t="s">
        <v>1853</v>
      </c>
      <c r="B16" s="188"/>
      <c r="C16" s="185"/>
      <c r="D16" s="189"/>
    </row>
    <row r="17" ht="36" customHeight="1" spans="1:4">
      <c r="A17" s="170" t="s">
        <v>1854</v>
      </c>
      <c r="B17" s="188"/>
      <c r="C17" s="185"/>
      <c r="D17" s="189"/>
    </row>
    <row r="18" ht="36" customHeight="1" spans="1:4">
      <c r="A18" s="170" t="s">
        <v>1855</v>
      </c>
      <c r="B18" s="188"/>
      <c r="C18" s="185"/>
      <c r="D18" s="189"/>
    </row>
    <row r="19" ht="36" customHeight="1" spans="1:4">
      <c r="A19" s="170" t="s">
        <v>1857</v>
      </c>
      <c r="B19" s="190"/>
      <c r="C19" s="185"/>
      <c r="D19" s="187"/>
    </row>
    <row r="20" ht="36" customHeight="1" spans="1:4">
      <c r="A20" s="170" t="s">
        <v>1858</v>
      </c>
      <c r="B20" s="188">
        <v>200</v>
      </c>
      <c r="C20" s="185">
        <v>500</v>
      </c>
      <c r="D20" s="187">
        <f>IF(B20&gt;0,C20/B20-1,IF(B20&lt;0,-(C20/B20-1),""))</f>
        <v>1.5</v>
      </c>
    </row>
    <row r="21" ht="36" customHeight="1" spans="1:4">
      <c r="A21" s="154" t="s">
        <v>1904</v>
      </c>
      <c r="B21" s="193"/>
      <c r="C21" s="193"/>
      <c r="D21" s="187" t="str">
        <f t="shared" ref="D21:D35" si="0">IF(B21&gt;0,C21/B21-1,IF(B21&lt;0,-(C21/B21-1),""))</f>
        <v/>
      </c>
    </row>
    <row r="22" ht="36" customHeight="1" spans="1:4">
      <c r="A22" s="170" t="s">
        <v>1860</v>
      </c>
      <c r="B22" s="194"/>
      <c r="C22" s="194"/>
      <c r="D22" s="187" t="str">
        <f t="shared" si="0"/>
        <v/>
      </c>
    </row>
    <row r="23" ht="36" customHeight="1" spans="1:4">
      <c r="A23" s="170" t="s">
        <v>1861</v>
      </c>
      <c r="B23" s="194"/>
      <c r="C23" s="194"/>
      <c r="D23" s="187" t="str">
        <f t="shared" si="0"/>
        <v/>
      </c>
    </row>
    <row r="24" ht="36" customHeight="1" spans="1:4">
      <c r="A24" s="154" t="s">
        <v>1905</v>
      </c>
      <c r="B24" s="168">
        <v>0</v>
      </c>
      <c r="C24" s="168">
        <f>SUM(C25:C27)</f>
        <v>800</v>
      </c>
      <c r="D24" s="195">
        <v>1</v>
      </c>
    </row>
    <row r="25" ht="36" customHeight="1" spans="1:4">
      <c r="A25" s="170" t="s">
        <v>1906</v>
      </c>
      <c r="B25" s="169"/>
      <c r="C25" s="169"/>
      <c r="D25" s="187" t="str">
        <f t="shared" si="0"/>
        <v/>
      </c>
    </row>
    <row r="26" ht="36" customHeight="1" spans="1:4">
      <c r="A26" s="170" t="s">
        <v>1907</v>
      </c>
      <c r="B26" s="169"/>
      <c r="C26" s="169"/>
      <c r="D26" s="187" t="str">
        <f t="shared" si="0"/>
        <v/>
      </c>
    </row>
    <row r="27" ht="36" customHeight="1" spans="1:4">
      <c r="A27" s="170" t="s">
        <v>1908</v>
      </c>
      <c r="B27" s="89">
        <v>0</v>
      </c>
      <c r="C27" s="194">
        <v>800</v>
      </c>
      <c r="D27" s="187">
        <v>1</v>
      </c>
    </row>
    <row r="28" ht="36" customHeight="1" spans="1:4">
      <c r="A28" s="154" t="s">
        <v>1909</v>
      </c>
      <c r="B28" s="168"/>
      <c r="C28" s="168"/>
      <c r="D28" s="187" t="str">
        <f t="shared" si="0"/>
        <v/>
      </c>
    </row>
    <row r="29" ht="36" customHeight="1" spans="1:4">
      <c r="A29" s="170" t="s">
        <v>1870</v>
      </c>
      <c r="B29" s="89"/>
      <c r="C29" s="196"/>
      <c r="D29" s="187" t="str">
        <f t="shared" si="0"/>
        <v/>
      </c>
    </row>
    <row r="30" ht="36" customHeight="1" spans="1:4">
      <c r="A30" s="154" t="s">
        <v>1910</v>
      </c>
      <c r="B30" s="176"/>
      <c r="C30" s="197"/>
      <c r="D30" s="187" t="str">
        <f t="shared" si="0"/>
        <v/>
      </c>
    </row>
    <row r="31" ht="36" customHeight="1" spans="1:4">
      <c r="A31" s="198" t="s">
        <v>1911</v>
      </c>
      <c r="B31" s="88">
        <v>200</v>
      </c>
      <c r="C31" s="88">
        <v>1300</v>
      </c>
      <c r="D31" s="195">
        <f t="shared" si="0"/>
        <v>5.5</v>
      </c>
    </row>
    <row r="32" ht="36" customHeight="1" spans="1:4">
      <c r="A32" s="199" t="s">
        <v>1874</v>
      </c>
      <c r="B32" s="169">
        <v>9</v>
      </c>
      <c r="C32" s="169">
        <v>9</v>
      </c>
      <c r="D32" s="187">
        <f t="shared" si="0"/>
        <v>0</v>
      </c>
    </row>
    <row r="33" ht="36" customHeight="1" spans="1:4">
      <c r="A33" s="199" t="s">
        <v>1875</v>
      </c>
      <c r="B33" s="200">
        <v>1</v>
      </c>
      <c r="C33" s="169">
        <v>10</v>
      </c>
      <c r="D33" s="187">
        <f t="shared" si="0"/>
        <v>9</v>
      </c>
    </row>
    <row r="34" ht="36" customHeight="1" spans="1:4">
      <c r="A34" s="199" t="s">
        <v>1876</v>
      </c>
      <c r="B34" s="88"/>
      <c r="C34" s="88"/>
      <c r="D34" s="187" t="str">
        <f t="shared" si="0"/>
        <v/>
      </c>
    </row>
    <row r="35" ht="36" customHeight="1" spans="1:4">
      <c r="A35" s="171" t="s">
        <v>67</v>
      </c>
      <c r="B35" s="88">
        <f>+B31+B32+B33+B34</f>
        <v>210</v>
      </c>
      <c r="C35" s="88">
        <f>+C31+C32+C33+C34</f>
        <v>1319</v>
      </c>
      <c r="D35" s="195">
        <f t="shared" si="0"/>
        <v>5.281</v>
      </c>
    </row>
    <row r="36" spans="2:2">
      <c r="B36" s="201"/>
    </row>
    <row r="37" spans="2:2">
      <c r="B37" s="202"/>
    </row>
    <row r="38" spans="2:2">
      <c r="B38" s="201"/>
    </row>
    <row r="39" spans="2:2">
      <c r="B39" s="202"/>
    </row>
    <row r="40" spans="2:2">
      <c r="B40" s="201"/>
    </row>
    <row r="41" spans="2:2">
      <c r="B41" s="201"/>
    </row>
    <row r="42" spans="2:2">
      <c r="B42" s="202"/>
    </row>
    <row r="43" spans="2:2">
      <c r="B43" s="201"/>
    </row>
    <row r="44" spans="2:2">
      <c r="B44" s="201"/>
    </row>
    <row r="45" spans="2:2">
      <c r="B45" s="201"/>
    </row>
    <row r="46" spans="2:2">
      <c r="B46" s="201"/>
    </row>
    <row r="47" spans="2:2">
      <c r="B47" s="202"/>
    </row>
    <row r="48" spans="2:2">
      <c r="B48" s="201"/>
    </row>
  </sheetData>
  <mergeCells count="1">
    <mergeCell ref="A1:D1"/>
  </mergeCells>
  <conditionalFormatting sqref="D5 D7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D34"/>
  <sheetViews>
    <sheetView showGridLines="0" view="pageBreakPreview" zoomScaleNormal="100" topLeftCell="A10" workbookViewId="0">
      <selection activeCell="E7" sqref="E7"/>
    </sheetView>
  </sheetViews>
  <sheetFormatPr defaultColWidth="9" defaultRowHeight="13.5" outlineLevelCol="3"/>
  <cols>
    <col min="1" max="1" width="50.775" customWidth="1"/>
    <col min="2" max="4" width="20.6333333333333" customWidth="1"/>
  </cols>
  <sheetData>
    <row r="1" ht="45" customHeight="1" spans="1:4">
      <c r="A1" s="164" t="s">
        <v>1912</v>
      </c>
      <c r="B1" s="164"/>
      <c r="C1" s="164"/>
      <c r="D1" s="164"/>
    </row>
    <row r="2" ht="20.1" customHeight="1" spans="1:4">
      <c r="A2" s="165"/>
      <c r="B2" s="165"/>
      <c r="C2" s="165"/>
      <c r="D2" s="166" t="s">
        <v>1</v>
      </c>
    </row>
    <row r="3" ht="45" customHeight="1" spans="1:4">
      <c r="A3" s="167" t="s">
        <v>1913</v>
      </c>
      <c r="B3" s="78" t="s">
        <v>4</v>
      </c>
      <c r="C3" s="78" t="s">
        <v>5</v>
      </c>
      <c r="D3" s="78" t="s">
        <v>6</v>
      </c>
    </row>
    <row r="4" ht="36" customHeight="1" spans="1:4">
      <c r="A4" s="154" t="s">
        <v>1878</v>
      </c>
      <c r="B4" s="168">
        <v>0</v>
      </c>
      <c r="C4" s="168">
        <v>19</v>
      </c>
      <c r="D4" s="82">
        <v>1</v>
      </c>
    </row>
    <row r="5" ht="36" customHeight="1" spans="1:4">
      <c r="A5" s="156" t="s">
        <v>1914</v>
      </c>
      <c r="B5" s="169"/>
      <c r="C5" s="169"/>
      <c r="D5" s="82" t="str">
        <f t="shared" ref="D5:D21" si="0">IF(B5&gt;0,C5/B5-1,IF(B5&lt;0,-(C5/B5-1),""))</f>
        <v/>
      </c>
    </row>
    <row r="6" ht="36" customHeight="1" spans="1:4">
      <c r="A6" s="156" t="s">
        <v>1884</v>
      </c>
      <c r="B6" s="169">
        <v>0</v>
      </c>
      <c r="C6" s="169">
        <v>19</v>
      </c>
      <c r="D6" s="86">
        <v>1</v>
      </c>
    </row>
    <row r="7" ht="36" customHeight="1" spans="1:4">
      <c r="A7" s="154" t="s">
        <v>1885</v>
      </c>
      <c r="B7" s="168"/>
      <c r="C7" s="168"/>
      <c r="D7" s="82" t="str">
        <f t="shared" si="0"/>
        <v/>
      </c>
    </row>
    <row r="8" ht="36" customHeight="1" spans="1:4">
      <c r="A8" s="156" t="s">
        <v>1886</v>
      </c>
      <c r="B8" s="169"/>
      <c r="C8" s="169"/>
      <c r="D8" s="82" t="str">
        <f t="shared" si="0"/>
        <v/>
      </c>
    </row>
    <row r="9" ht="36" customHeight="1" spans="1:4">
      <c r="A9" s="156" t="s">
        <v>1890</v>
      </c>
      <c r="B9" s="169"/>
      <c r="C9" s="169"/>
      <c r="D9" s="82" t="str">
        <f t="shared" si="0"/>
        <v/>
      </c>
    </row>
    <row r="10" ht="36" customHeight="1" spans="1:4">
      <c r="A10" s="154" t="s">
        <v>1891</v>
      </c>
      <c r="B10" s="168"/>
      <c r="C10" s="168"/>
      <c r="D10" s="82" t="str">
        <f t="shared" si="0"/>
        <v/>
      </c>
    </row>
    <row r="11" ht="36" customHeight="1" spans="1:4">
      <c r="A11" s="156" t="s">
        <v>1892</v>
      </c>
      <c r="B11" s="169"/>
      <c r="C11" s="169"/>
      <c r="D11" s="82" t="str">
        <f t="shared" si="0"/>
        <v/>
      </c>
    </row>
    <row r="12" ht="36" customHeight="1" spans="1:4">
      <c r="A12" s="154" t="s">
        <v>1893</v>
      </c>
      <c r="B12" s="168"/>
      <c r="C12" s="168"/>
      <c r="D12" s="82" t="str">
        <f t="shared" si="0"/>
        <v/>
      </c>
    </row>
    <row r="13" ht="36" customHeight="1" spans="1:4">
      <c r="A13" s="170" t="s">
        <v>1915</v>
      </c>
      <c r="B13" s="169"/>
      <c r="C13" s="169"/>
      <c r="D13" s="82" t="str">
        <f t="shared" si="0"/>
        <v/>
      </c>
    </row>
    <row r="14" ht="36" customHeight="1" spans="1:4">
      <c r="A14" s="154" t="s">
        <v>1895</v>
      </c>
      <c r="B14" s="168"/>
      <c r="C14" s="168"/>
      <c r="D14" s="82" t="str">
        <f t="shared" si="0"/>
        <v/>
      </c>
    </row>
    <row r="15" ht="36" customHeight="1" spans="1:4">
      <c r="A15" s="156" t="s">
        <v>1896</v>
      </c>
      <c r="B15" s="169"/>
      <c r="C15" s="169"/>
      <c r="D15" s="82" t="str">
        <f t="shared" si="0"/>
        <v/>
      </c>
    </row>
    <row r="16" ht="36" customHeight="1" spans="1:4">
      <c r="A16" s="171" t="s">
        <v>1916</v>
      </c>
      <c r="B16" s="168">
        <v>0</v>
      </c>
      <c r="C16" s="168">
        <v>19</v>
      </c>
      <c r="D16" s="82">
        <v>1</v>
      </c>
    </row>
    <row r="17" ht="36" customHeight="1" spans="1:4">
      <c r="A17" s="172" t="s">
        <v>120</v>
      </c>
      <c r="B17" s="168">
        <v>200</v>
      </c>
      <c r="C17" s="168">
        <v>1300</v>
      </c>
      <c r="D17" s="82">
        <f t="shared" si="0"/>
        <v>5.5</v>
      </c>
    </row>
    <row r="18" ht="36" customHeight="1" spans="1:4">
      <c r="A18" s="173" t="s">
        <v>1898</v>
      </c>
      <c r="B18" s="174"/>
      <c r="C18" s="169"/>
      <c r="D18" s="82" t="str">
        <f t="shared" si="0"/>
        <v/>
      </c>
    </row>
    <row r="19" ht="36" customHeight="1" spans="1:4">
      <c r="A19" s="173" t="s">
        <v>1899</v>
      </c>
      <c r="B19" s="174">
        <v>200</v>
      </c>
      <c r="C19" s="174">
        <v>1300</v>
      </c>
      <c r="D19" s="86">
        <f t="shared" si="0"/>
        <v>5.5</v>
      </c>
    </row>
    <row r="20" ht="36" customHeight="1" spans="1:4">
      <c r="A20" s="175" t="s">
        <v>1900</v>
      </c>
      <c r="B20" s="176">
        <v>10</v>
      </c>
      <c r="C20" s="168">
        <v>0</v>
      </c>
      <c r="D20" s="82">
        <f t="shared" si="0"/>
        <v>-1</v>
      </c>
    </row>
    <row r="21" ht="36" customHeight="1" spans="1:4">
      <c r="A21" s="171" t="s">
        <v>127</v>
      </c>
      <c r="B21" s="168">
        <f>+B16+B17+B20</f>
        <v>210</v>
      </c>
      <c r="C21" s="168">
        <f>+C16+C17+C20</f>
        <v>1319</v>
      </c>
      <c r="D21" s="82">
        <f t="shared" si="0"/>
        <v>5.281</v>
      </c>
    </row>
    <row r="22" spans="2:2">
      <c r="B22" s="177"/>
    </row>
    <row r="23" spans="2:3">
      <c r="B23" s="178"/>
      <c r="C23" s="178"/>
    </row>
    <row r="24" spans="2:2">
      <c r="B24" s="177"/>
    </row>
    <row r="25" spans="2:3">
      <c r="B25" s="178"/>
      <c r="C25" s="178"/>
    </row>
    <row r="26" spans="2:2">
      <c r="B26" s="177"/>
    </row>
    <row r="27" spans="2:2">
      <c r="B27" s="177"/>
    </row>
    <row r="28" spans="2:3">
      <c r="B28" s="178"/>
      <c r="C28" s="178"/>
    </row>
    <row r="29" spans="2:2">
      <c r="B29" s="177"/>
    </row>
    <row r="30" spans="2:2">
      <c r="B30" s="177"/>
    </row>
    <row r="31" spans="2:2">
      <c r="B31" s="177"/>
    </row>
    <row r="32" spans="2:2">
      <c r="B32" s="177"/>
    </row>
    <row r="33" spans="2:3">
      <c r="B33" s="178"/>
      <c r="C33" s="178"/>
    </row>
    <row r="34" spans="2:2">
      <c r="B34" s="177"/>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20"/>
  <sheetViews>
    <sheetView view="pageBreakPreview" zoomScaleNormal="100" workbookViewId="0">
      <selection activeCell="E7" sqref="E7"/>
    </sheetView>
  </sheetViews>
  <sheetFormatPr defaultColWidth="9" defaultRowHeight="14.25" outlineLevelCol="1"/>
  <cols>
    <col min="1" max="1" width="36.25" style="144" customWidth="1"/>
    <col min="2" max="2" width="45.5" style="147" customWidth="1"/>
    <col min="3" max="3" width="12.6333333333333" style="144"/>
    <col min="4" max="16374" width="9" style="144"/>
    <col min="16375" max="16376" width="35.6333333333333" style="144"/>
    <col min="16377" max="16377" width="9" style="144"/>
    <col min="16378" max="16384" width="9" style="148"/>
  </cols>
  <sheetData>
    <row r="1" s="144" customFormat="1" ht="45" customHeight="1" spans="1:2">
      <c r="A1" s="149" t="s">
        <v>1917</v>
      </c>
      <c r="B1" s="150"/>
    </row>
    <row r="2" s="144" customFormat="1" ht="20.1" customHeight="1" spans="1:2">
      <c r="A2" s="151"/>
      <c r="B2" s="152" t="s">
        <v>1</v>
      </c>
    </row>
    <row r="3" s="145" customFormat="1" ht="45" customHeight="1" spans="1:2">
      <c r="A3" s="153" t="s">
        <v>1918</v>
      </c>
      <c r="B3" s="153" t="s">
        <v>1919</v>
      </c>
    </row>
    <row r="4" s="144" customFormat="1" ht="36" customHeight="1" spans="1:2">
      <c r="A4" s="37" t="s">
        <v>1920</v>
      </c>
      <c r="B4" s="155">
        <v>9</v>
      </c>
    </row>
    <row r="5" s="144" customFormat="1" ht="36" customHeight="1" spans="1:2">
      <c r="A5" s="162"/>
      <c r="B5" s="163"/>
    </row>
    <row r="6" s="144" customFormat="1" ht="36" customHeight="1" spans="1:2">
      <c r="A6" s="162"/>
      <c r="B6" s="163"/>
    </row>
    <row r="7" s="144" customFormat="1" ht="36" customHeight="1" spans="1:2">
      <c r="A7" s="157"/>
      <c r="B7" s="155"/>
    </row>
    <row r="8" s="144" customFormat="1" ht="36" customHeight="1" spans="1:2">
      <c r="A8" s="157"/>
      <c r="B8" s="155"/>
    </row>
    <row r="9" s="144" customFormat="1" ht="36" customHeight="1" spans="1:2">
      <c r="A9" s="157"/>
      <c r="B9" s="155"/>
    </row>
    <row r="10" s="144" customFormat="1" ht="36" customHeight="1" spans="1:2">
      <c r="A10" s="157"/>
      <c r="B10" s="155"/>
    </row>
    <row r="11" s="144" customFormat="1" ht="36" customHeight="1" spans="1:2">
      <c r="A11" s="157"/>
      <c r="B11" s="155"/>
    </row>
    <row r="12" s="144" customFormat="1" ht="36" customHeight="1" spans="1:2">
      <c r="A12" s="157"/>
      <c r="B12" s="155"/>
    </row>
    <row r="13" s="144" customFormat="1" ht="36" customHeight="1" spans="1:2">
      <c r="A13" s="157"/>
      <c r="B13" s="155"/>
    </row>
    <row r="14" s="144" customFormat="1" ht="36" customHeight="1" spans="1:2">
      <c r="A14" s="157"/>
      <c r="B14" s="155"/>
    </row>
    <row r="15" s="144" customFormat="1" ht="36" customHeight="1" spans="1:2">
      <c r="A15" s="157"/>
      <c r="B15" s="155"/>
    </row>
    <row r="16" s="144" customFormat="1" ht="36" customHeight="1" spans="1:2">
      <c r="A16" s="157"/>
      <c r="B16" s="155"/>
    </row>
    <row r="17" s="144" customFormat="1" ht="36" customHeight="1" spans="1:2">
      <c r="A17" s="157"/>
      <c r="B17" s="155"/>
    </row>
    <row r="18" s="144" customFormat="1" ht="36" customHeight="1" spans="1:2">
      <c r="A18" s="157"/>
      <c r="B18" s="155"/>
    </row>
    <row r="19" s="144" customFormat="1" ht="36" customHeight="1" spans="1:2">
      <c r="A19" s="157"/>
      <c r="B19" s="155"/>
    </row>
    <row r="20" s="144" customFormat="1" ht="31" customHeight="1" spans="1:2">
      <c r="A20" s="159" t="s">
        <v>1921</v>
      </c>
      <c r="B20" s="160">
        <f>SUM(B4:B19)</f>
        <v>9</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1"/>
  <sheetViews>
    <sheetView view="pageBreakPreview" zoomScaleNormal="100" workbookViewId="0">
      <selection activeCell="E7" sqref="E7"/>
    </sheetView>
  </sheetViews>
  <sheetFormatPr defaultColWidth="9" defaultRowHeight="14.25"/>
  <cols>
    <col min="1" max="1" width="46.6333333333333" style="144" customWidth="1"/>
    <col min="2" max="2" width="38" style="147" customWidth="1"/>
    <col min="3" max="16371" width="9" style="144"/>
    <col min="16372" max="16373" width="35.6333333333333" style="144"/>
    <col min="16374" max="16374" width="9" style="144"/>
    <col min="16375" max="16384" width="9" style="148"/>
  </cols>
  <sheetData>
    <row r="1" s="144" customFormat="1" ht="45" customHeight="1" spans="1:2">
      <c r="A1" s="149" t="s">
        <v>1922</v>
      </c>
      <c r="B1" s="150"/>
    </row>
    <row r="2" s="144" customFormat="1" ht="20.1" customHeight="1" spans="1:2">
      <c r="A2" s="151"/>
      <c r="B2" s="152" t="s">
        <v>1</v>
      </c>
    </row>
    <row r="3" s="145" customFormat="1" ht="45" customHeight="1" spans="1:2">
      <c r="A3" s="153" t="s">
        <v>1923</v>
      </c>
      <c r="B3" s="153" t="s">
        <v>1919</v>
      </c>
    </row>
    <row r="4" s="144" customFormat="1" ht="36" customHeight="1" spans="1:2">
      <c r="A4" s="154"/>
      <c r="B4" s="155"/>
    </row>
    <row r="5" s="144" customFormat="1" ht="36" customHeight="1" spans="1:2">
      <c r="A5" s="154"/>
      <c r="B5" s="155"/>
    </row>
    <row r="6" s="144" customFormat="1" ht="36" customHeight="1" spans="1:2">
      <c r="A6" s="154"/>
      <c r="B6" s="155"/>
    </row>
    <row r="7" s="144" customFormat="1" ht="36" customHeight="1" spans="1:2">
      <c r="A7" s="154"/>
      <c r="B7" s="155"/>
    </row>
    <row r="8" s="144" customFormat="1" ht="36" customHeight="1" spans="1:2">
      <c r="A8" s="154"/>
      <c r="B8" s="155"/>
    </row>
    <row r="9" s="144" customFormat="1" ht="36" customHeight="1" spans="1:2">
      <c r="A9" s="154"/>
      <c r="B9" s="155"/>
    </row>
    <row r="10" s="144" customFormat="1" ht="36" customHeight="1" spans="1:2">
      <c r="A10" s="156"/>
      <c r="B10" s="155"/>
    </row>
    <row r="11" s="144" customFormat="1" ht="36" customHeight="1" spans="1:2">
      <c r="A11" s="157"/>
      <c r="B11" s="155"/>
    </row>
    <row r="12" s="144" customFormat="1" ht="36" customHeight="1" spans="1:2">
      <c r="A12" s="158"/>
      <c r="B12" s="155"/>
    </row>
    <row r="13" s="144" customFormat="1" ht="36" customHeight="1" spans="1:2">
      <c r="A13" s="158"/>
      <c r="B13" s="155"/>
    </row>
    <row r="14" s="144" customFormat="1" ht="36" customHeight="1" spans="1:2">
      <c r="A14" s="158"/>
      <c r="B14" s="155"/>
    </row>
    <row r="15" s="144" customFormat="1" ht="36" customHeight="1" spans="1:2">
      <c r="A15" s="158"/>
      <c r="B15" s="155"/>
    </row>
    <row r="16" s="144" customFormat="1" ht="36" customHeight="1" spans="1:2">
      <c r="A16" s="158"/>
      <c r="B16" s="155"/>
    </row>
    <row r="17" s="144" customFormat="1" ht="36" customHeight="1" spans="1:2">
      <c r="A17" s="158"/>
      <c r="B17" s="155"/>
    </row>
    <row r="18" s="144" customFormat="1" ht="36" customHeight="1" spans="1:2">
      <c r="A18" s="158"/>
      <c r="B18" s="155"/>
    </row>
    <row r="19" s="144" customFormat="1" ht="31" customHeight="1" spans="1:2">
      <c r="A19" s="159" t="s">
        <v>1921</v>
      </c>
      <c r="B19" s="160"/>
    </row>
    <row r="20" s="146" customFormat="1" ht="27" customHeight="1" spans="1:1">
      <c r="A20" s="161" t="s">
        <v>1924</v>
      </c>
    </row>
    <row r="21" s="144" customFormat="1" spans="2:16377">
      <c r="B21" s="147"/>
      <c r="XEU21" s="148"/>
      <c r="XEV21" s="148"/>
      <c r="XEW21" s="148"/>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D42"/>
  <sheetViews>
    <sheetView showGridLines="0" view="pageBreakPreview" zoomScaleNormal="115" topLeftCell="A28" workbookViewId="0">
      <selection activeCell="E7" sqref="E7"/>
    </sheetView>
  </sheetViews>
  <sheetFormatPr defaultColWidth="9" defaultRowHeight="14.25" outlineLevelCol="3"/>
  <cols>
    <col min="1" max="1" width="52.4416666666667" style="115" customWidth="1"/>
    <col min="2" max="4" width="20.6333333333333" style="115" customWidth="1"/>
    <col min="5" max="16384" width="9" style="115"/>
  </cols>
  <sheetData>
    <row r="1" ht="45" customHeight="1" spans="1:4">
      <c r="A1" s="116" t="s">
        <v>1925</v>
      </c>
      <c r="B1" s="116"/>
      <c r="C1" s="116"/>
      <c r="D1" s="116"/>
    </row>
    <row r="2" s="128" customFormat="1" ht="20.1" customHeight="1" spans="1:4">
      <c r="A2" s="129"/>
      <c r="B2" s="130"/>
      <c r="C2" s="131"/>
      <c r="D2" s="132" t="s">
        <v>1</v>
      </c>
    </row>
    <row r="3" ht="45" customHeight="1" spans="1:4">
      <c r="A3" s="133" t="s">
        <v>1926</v>
      </c>
      <c r="B3" s="121" t="s">
        <v>4</v>
      </c>
      <c r="C3" s="121" t="s">
        <v>5</v>
      </c>
      <c r="D3" s="121" t="s">
        <v>6</v>
      </c>
    </row>
    <row r="4" ht="36" customHeight="1" spans="1:4">
      <c r="A4" s="134" t="s">
        <v>1927</v>
      </c>
      <c r="B4" s="135">
        <f>-300+25262</f>
        <v>24962</v>
      </c>
      <c r="C4" s="136">
        <f>-350+25863</f>
        <v>25513</v>
      </c>
      <c r="D4" s="82">
        <f>IF(B4&gt;0,C4/B4-1,IF(B4&lt;0,-(C4/B4-1),""))</f>
        <v>0.022</v>
      </c>
    </row>
    <row r="5" ht="36" customHeight="1" spans="1:4">
      <c r="A5" s="137" t="s">
        <v>1928</v>
      </c>
      <c r="B5" s="138">
        <v>14977</v>
      </c>
      <c r="C5" s="138">
        <v>14703</v>
      </c>
      <c r="D5" s="86">
        <f t="shared" ref="D5:D15" si="0">IF(B5&gt;0,C5/B5-1,IF(B5&lt;0,-(C5/B5-1),""))</f>
        <v>-0.018</v>
      </c>
    </row>
    <row r="6" ht="36" customHeight="1" spans="1:4">
      <c r="A6" s="137" t="s">
        <v>1929</v>
      </c>
      <c r="B6" s="138">
        <v>506</v>
      </c>
      <c r="C6" s="139">
        <v>20</v>
      </c>
      <c r="D6" s="86">
        <f t="shared" si="0"/>
        <v>-0.96</v>
      </c>
    </row>
    <row r="7" s="114" customFormat="1" ht="36" customHeight="1" spans="1:4">
      <c r="A7" s="137" t="s">
        <v>1930</v>
      </c>
      <c r="B7" s="138"/>
      <c r="C7" s="139"/>
      <c r="D7" s="82" t="str">
        <f t="shared" si="0"/>
        <v/>
      </c>
    </row>
    <row r="8" ht="36" customHeight="1" spans="1:4">
      <c r="A8" s="134" t="s">
        <v>1931</v>
      </c>
      <c r="B8" s="135">
        <f>-200+17510</f>
        <v>17310</v>
      </c>
      <c r="C8" s="135">
        <f>-260+18908</f>
        <v>18648</v>
      </c>
      <c r="D8" s="82">
        <f t="shared" si="0"/>
        <v>0.077</v>
      </c>
    </row>
    <row r="9" ht="36" customHeight="1" spans="1:4">
      <c r="A9" s="137" t="s">
        <v>1928</v>
      </c>
      <c r="B9" s="138">
        <v>11145</v>
      </c>
      <c r="C9" s="139">
        <v>12269</v>
      </c>
      <c r="D9" s="86">
        <f t="shared" si="0"/>
        <v>0.101</v>
      </c>
    </row>
    <row r="10" ht="36" customHeight="1" spans="1:4">
      <c r="A10" s="137" t="s">
        <v>1929</v>
      </c>
      <c r="B10" s="138">
        <v>10</v>
      </c>
      <c r="C10" s="139">
        <v>10</v>
      </c>
      <c r="D10" s="86">
        <v>0</v>
      </c>
    </row>
    <row r="11" ht="36" customHeight="1" spans="1:4">
      <c r="A11" s="137" t="s">
        <v>1930</v>
      </c>
      <c r="B11" s="138">
        <v>6154</v>
      </c>
      <c r="C11" s="139">
        <v>6369</v>
      </c>
      <c r="D11" s="86">
        <f t="shared" si="0"/>
        <v>0.035</v>
      </c>
    </row>
    <row r="12" ht="36" customHeight="1" spans="1:4">
      <c r="A12" s="134" t="s">
        <v>1932</v>
      </c>
      <c r="B12" s="135">
        <v>1509</v>
      </c>
      <c r="C12" s="136">
        <v>1577</v>
      </c>
      <c r="D12" s="82">
        <f t="shared" si="0"/>
        <v>0.045</v>
      </c>
    </row>
    <row r="13" ht="36" customHeight="1" spans="1:4">
      <c r="A13" s="137" t="s">
        <v>1928</v>
      </c>
      <c r="B13" s="138">
        <v>702</v>
      </c>
      <c r="C13" s="139">
        <v>781</v>
      </c>
      <c r="D13" s="86">
        <f t="shared" si="0"/>
        <v>0.113</v>
      </c>
    </row>
    <row r="14" ht="36" customHeight="1" spans="1:4">
      <c r="A14" s="137" t="s">
        <v>1929</v>
      </c>
      <c r="B14" s="138">
        <v>7</v>
      </c>
      <c r="C14" s="139">
        <v>9</v>
      </c>
      <c r="D14" s="86">
        <f t="shared" si="0"/>
        <v>0.286</v>
      </c>
    </row>
    <row r="15" ht="36" customHeight="1" spans="1:4">
      <c r="A15" s="137" t="s">
        <v>1930</v>
      </c>
      <c r="B15" s="138"/>
      <c r="C15" s="139"/>
      <c r="D15" s="82" t="str">
        <f t="shared" si="0"/>
        <v/>
      </c>
    </row>
    <row r="16" ht="36" customHeight="1" spans="1:4">
      <c r="A16" s="134" t="s">
        <v>1933</v>
      </c>
      <c r="B16" s="135">
        <f>-5+10839</f>
        <v>10834</v>
      </c>
      <c r="C16" s="136">
        <f>-5+11695</f>
        <v>11690</v>
      </c>
      <c r="D16" s="82">
        <f t="shared" ref="D16:D38" si="1">IF(B16&gt;0,C16/B16-1,IF(B16&lt;0,-(C16/B16-1),""))</f>
        <v>0.079</v>
      </c>
    </row>
    <row r="17" ht="36" customHeight="1" spans="1:4">
      <c r="A17" s="137" t="s">
        <v>1928</v>
      </c>
      <c r="B17" s="138">
        <v>1078</v>
      </c>
      <c r="C17" s="140">
        <v>11499</v>
      </c>
      <c r="D17" s="86">
        <f t="shared" si="1"/>
        <v>9.667</v>
      </c>
    </row>
    <row r="18" ht="36" customHeight="1" spans="1:4">
      <c r="A18" s="137" t="s">
        <v>1929</v>
      </c>
      <c r="B18" s="138">
        <v>39</v>
      </c>
      <c r="C18" s="140">
        <v>50</v>
      </c>
      <c r="D18" s="86">
        <f t="shared" si="1"/>
        <v>0.282</v>
      </c>
    </row>
    <row r="19" ht="36" customHeight="1" spans="1:4">
      <c r="A19" s="137" t="s">
        <v>1930</v>
      </c>
      <c r="B19" s="138">
        <v>5</v>
      </c>
      <c r="C19" s="140">
        <v>131</v>
      </c>
      <c r="D19" s="86">
        <f t="shared" si="1"/>
        <v>25.2</v>
      </c>
    </row>
    <row r="20" ht="36" customHeight="1" spans="1:4">
      <c r="A20" s="134" t="s">
        <v>1934</v>
      </c>
      <c r="B20" s="135">
        <v>1755</v>
      </c>
      <c r="C20" s="136">
        <v>1470</v>
      </c>
      <c r="D20" s="82">
        <f t="shared" si="1"/>
        <v>-0.162</v>
      </c>
    </row>
    <row r="21" ht="36" customHeight="1" spans="1:4">
      <c r="A21" s="137" t="s">
        <v>1928</v>
      </c>
      <c r="B21" s="138">
        <v>566</v>
      </c>
      <c r="C21" s="139">
        <v>593</v>
      </c>
      <c r="D21" s="86">
        <f t="shared" si="1"/>
        <v>0.048</v>
      </c>
    </row>
    <row r="22" ht="36" customHeight="1" spans="1:4">
      <c r="A22" s="137" t="s">
        <v>1929</v>
      </c>
      <c r="B22" s="138">
        <v>4</v>
      </c>
      <c r="C22" s="138">
        <v>2</v>
      </c>
      <c r="D22" s="86">
        <f t="shared" si="1"/>
        <v>-0.5</v>
      </c>
    </row>
    <row r="23" ht="36" customHeight="1" spans="1:4">
      <c r="A23" s="137" t="s">
        <v>1930</v>
      </c>
      <c r="B23" s="138"/>
      <c r="C23" s="140"/>
      <c r="D23" s="82" t="str">
        <f t="shared" si="1"/>
        <v/>
      </c>
    </row>
    <row r="24" ht="36" customHeight="1" spans="1:4">
      <c r="A24" s="134" t="s">
        <v>1935</v>
      </c>
      <c r="B24" s="141">
        <f>-15+10277</f>
        <v>10262</v>
      </c>
      <c r="C24" s="112">
        <f>-300+14769</f>
        <v>14469</v>
      </c>
      <c r="D24" s="82">
        <f t="shared" si="1"/>
        <v>0.41</v>
      </c>
    </row>
    <row r="25" ht="36" customHeight="1" spans="1:4">
      <c r="A25" s="137" t="s">
        <v>1928</v>
      </c>
      <c r="B25" s="138">
        <v>4837</v>
      </c>
      <c r="C25" s="140">
        <v>3459</v>
      </c>
      <c r="D25" s="86">
        <f t="shared" si="1"/>
        <v>-0.285</v>
      </c>
    </row>
    <row r="26" ht="36" customHeight="1" spans="1:4">
      <c r="A26" s="137" t="s">
        <v>1929</v>
      </c>
      <c r="B26" s="138">
        <v>350</v>
      </c>
      <c r="C26" s="142">
        <v>200</v>
      </c>
      <c r="D26" s="86">
        <f t="shared" si="1"/>
        <v>-0.429</v>
      </c>
    </row>
    <row r="27" ht="36" customHeight="1" spans="1:4">
      <c r="A27" s="137" t="s">
        <v>1930</v>
      </c>
      <c r="B27" s="138">
        <v>4756</v>
      </c>
      <c r="C27" s="142">
        <v>5177</v>
      </c>
      <c r="D27" s="86">
        <f t="shared" si="1"/>
        <v>0.089</v>
      </c>
    </row>
    <row r="28" ht="36" customHeight="1" spans="1:4">
      <c r="A28" s="134" t="s">
        <v>1936</v>
      </c>
      <c r="B28" s="135">
        <v>14703</v>
      </c>
      <c r="C28" s="112">
        <v>15212</v>
      </c>
      <c r="D28" s="82">
        <f t="shared" si="1"/>
        <v>0.035</v>
      </c>
    </row>
    <row r="29" ht="36" customHeight="1" spans="1:4">
      <c r="A29" s="137" t="s">
        <v>1928</v>
      </c>
      <c r="B29" s="138">
        <v>5815</v>
      </c>
      <c r="C29" s="140">
        <v>6400</v>
      </c>
      <c r="D29" s="86">
        <f t="shared" si="1"/>
        <v>0.101</v>
      </c>
    </row>
    <row r="30" ht="36" customHeight="1" spans="1:4">
      <c r="A30" s="137" t="s">
        <v>1929</v>
      </c>
      <c r="B30" s="138">
        <v>14</v>
      </c>
      <c r="C30" s="140">
        <v>10</v>
      </c>
      <c r="D30" s="86">
        <f t="shared" si="1"/>
        <v>-0.286</v>
      </c>
    </row>
    <row r="31" ht="36" customHeight="1" spans="1:4">
      <c r="A31" s="137" t="s">
        <v>1930</v>
      </c>
      <c r="B31" s="138">
        <v>365</v>
      </c>
      <c r="C31" s="140">
        <v>398</v>
      </c>
      <c r="D31" s="86">
        <f t="shared" si="1"/>
        <v>0.09</v>
      </c>
    </row>
    <row r="32" ht="36" customHeight="1" spans="1:4">
      <c r="A32" s="94" t="s">
        <v>1937</v>
      </c>
      <c r="B32" s="141">
        <f>+B4+B8+B12+B16+B20+B24+B28</f>
        <v>81335</v>
      </c>
      <c r="C32" s="141">
        <f>+C4+C8+C12+C16+C20+C24+C28</f>
        <v>88579</v>
      </c>
      <c r="D32" s="82">
        <f t="shared" si="1"/>
        <v>0.089</v>
      </c>
    </row>
    <row r="33" ht="36" customHeight="1" spans="1:4">
      <c r="A33" s="137" t="s">
        <v>1938</v>
      </c>
      <c r="B33" s="138">
        <f>+B5+B9+B13+B17+B21+B25+B29</f>
        <v>39120</v>
      </c>
      <c r="C33" s="138">
        <f>+C5+C9+C13+C17+C21+C25+C29</f>
        <v>49704</v>
      </c>
      <c r="D33" s="86">
        <f t="shared" si="1"/>
        <v>0.271</v>
      </c>
    </row>
    <row r="34" ht="36" customHeight="1" spans="1:4">
      <c r="A34" s="137" t="s">
        <v>1939</v>
      </c>
      <c r="B34" s="138">
        <f>+B6+B10+B14+B18+B22+B26+B30</f>
        <v>930</v>
      </c>
      <c r="C34" s="138">
        <f>+C6+C10+C14+C18+C22+C26+C30</f>
        <v>301</v>
      </c>
      <c r="D34" s="86">
        <f t="shared" si="1"/>
        <v>-0.676</v>
      </c>
    </row>
    <row r="35" ht="36" customHeight="1" spans="1:4">
      <c r="A35" s="137" t="s">
        <v>1940</v>
      </c>
      <c r="B35" s="138">
        <f>+B7+B11+B15+B19+B23+B27+B31</f>
        <v>11280</v>
      </c>
      <c r="C35" s="138">
        <f>+C7+C11+C15+C19+C23+C27+C31</f>
        <v>12075</v>
      </c>
      <c r="D35" s="86">
        <f t="shared" si="1"/>
        <v>0.07</v>
      </c>
    </row>
    <row r="36" ht="36" customHeight="1" spans="1:4">
      <c r="A36" s="95" t="s">
        <v>1941</v>
      </c>
      <c r="B36" s="135">
        <v>520</v>
      </c>
      <c r="C36" s="135">
        <v>915</v>
      </c>
      <c r="D36" s="82">
        <f t="shared" si="1"/>
        <v>0.76</v>
      </c>
    </row>
    <row r="37" ht="36" customHeight="1" spans="1:4">
      <c r="A37" s="143" t="s">
        <v>1942</v>
      </c>
      <c r="B37" s="135"/>
      <c r="C37" s="136"/>
      <c r="D37" s="82" t="str">
        <f t="shared" si="1"/>
        <v/>
      </c>
    </row>
    <row r="38" ht="36" customHeight="1" spans="1:4">
      <c r="A38" s="94" t="s">
        <v>1943</v>
      </c>
      <c r="B38" s="135">
        <f>+B32+B36+B37</f>
        <v>81855</v>
      </c>
      <c r="C38" s="135">
        <f>+C32+C36+C37</f>
        <v>89494</v>
      </c>
      <c r="D38" s="82">
        <f t="shared" si="1"/>
        <v>0.093</v>
      </c>
    </row>
    <row r="39" spans="2:3">
      <c r="B39" s="127"/>
      <c r="C39" s="127"/>
    </row>
    <row r="40" spans="2:3">
      <c r="B40" s="127"/>
      <c r="C40" s="127"/>
    </row>
    <row r="41" spans="2:3">
      <c r="B41" s="127"/>
      <c r="C41" s="127"/>
    </row>
    <row r="42" spans="2:3">
      <c r="B42" s="127"/>
      <c r="C42" s="127"/>
    </row>
  </sheetData>
  <mergeCells count="1">
    <mergeCell ref="A1:D1"/>
  </mergeCells>
  <conditionalFormatting sqref="C25 C29:C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E26"/>
  <sheetViews>
    <sheetView showGridLines="0" showZeros="0" view="pageBreakPreview" zoomScaleNormal="100" workbookViewId="0">
      <pane ySplit="3" topLeftCell="A4" activePane="bottomLeft" state="frozen"/>
      <selection/>
      <selection pane="bottomLeft" activeCell="E7" sqref="E7"/>
    </sheetView>
  </sheetViews>
  <sheetFormatPr defaultColWidth="9" defaultRowHeight="14.25" outlineLevelCol="4"/>
  <cols>
    <col min="1" max="1" width="45.6333333333333" style="115" customWidth="1"/>
    <col min="2" max="4" width="20.6333333333333" style="115" customWidth="1"/>
    <col min="5" max="5" width="12.75" style="115" hidden="1" customWidth="1"/>
    <col min="6" max="16384" width="9" style="115"/>
  </cols>
  <sheetData>
    <row r="1" ht="45" customHeight="1" spans="1:4">
      <c r="A1" s="116" t="s">
        <v>1944</v>
      </c>
      <c r="B1" s="116"/>
      <c r="C1" s="116"/>
      <c r="D1" s="116"/>
    </row>
    <row r="2" ht="20.1" customHeight="1" spans="1:4">
      <c r="A2" s="117"/>
      <c r="B2" s="118"/>
      <c r="C2" s="119"/>
      <c r="D2" s="120" t="s">
        <v>1945</v>
      </c>
    </row>
    <row r="3" ht="45" customHeight="1" spans="1:5">
      <c r="A3" s="77" t="s">
        <v>1165</v>
      </c>
      <c r="B3" s="121" t="s">
        <v>4</v>
      </c>
      <c r="C3" s="121" t="s">
        <v>5</v>
      </c>
      <c r="D3" s="121" t="s">
        <v>6</v>
      </c>
      <c r="E3" s="122" t="s">
        <v>1835</v>
      </c>
    </row>
    <row r="4" ht="36" customHeight="1" spans="1:5">
      <c r="A4" s="79" t="s">
        <v>1946</v>
      </c>
      <c r="B4" s="88">
        <v>27762</v>
      </c>
      <c r="C4" s="88">
        <v>25863</v>
      </c>
      <c r="D4" s="82">
        <f>IF(B4&gt;0,C4/B4-1,IF(B4&lt;0,-(C4/B4-1),""))</f>
        <v>-0.068</v>
      </c>
      <c r="E4" s="123" t="str">
        <f t="shared" ref="E4:E22" si="0">IF(A4&lt;&gt;"",IF(SUM(B4:C4)&lt;&gt;0,"是","否"),"是")</f>
        <v>是</v>
      </c>
    </row>
    <row r="5" ht="36" customHeight="1" spans="1:5">
      <c r="A5" s="83" t="s">
        <v>1947</v>
      </c>
      <c r="B5" s="89">
        <v>9171</v>
      </c>
      <c r="C5" s="89">
        <v>10530</v>
      </c>
      <c r="D5" s="86">
        <f t="shared" ref="D5:D22" si="1">IF(B5&gt;0,C5/B5-1,IF(B5&lt;0,-(C5/B5-1),""))</f>
        <v>0.148</v>
      </c>
      <c r="E5" s="123" t="str">
        <f t="shared" si="0"/>
        <v>是</v>
      </c>
    </row>
    <row r="6" ht="36" customHeight="1" spans="1:5">
      <c r="A6" s="124" t="s">
        <v>1948</v>
      </c>
      <c r="B6" s="88">
        <v>16852</v>
      </c>
      <c r="C6" s="88">
        <v>18292</v>
      </c>
      <c r="D6" s="82">
        <f t="shared" si="1"/>
        <v>0.085</v>
      </c>
      <c r="E6" s="123" t="str">
        <f t="shared" si="0"/>
        <v>是</v>
      </c>
    </row>
    <row r="7" ht="36" customHeight="1" spans="1:5">
      <c r="A7" s="83" t="s">
        <v>1947</v>
      </c>
      <c r="B7" s="89">
        <v>16852</v>
      </c>
      <c r="C7" s="125">
        <v>18292</v>
      </c>
      <c r="D7" s="86">
        <f t="shared" si="1"/>
        <v>0.085</v>
      </c>
      <c r="E7" s="123" t="str">
        <f t="shared" si="0"/>
        <v>是</v>
      </c>
    </row>
    <row r="8" s="114" customFormat="1" ht="36" customHeight="1" spans="1:5">
      <c r="A8" s="79" t="s">
        <v>1949</v>
      </c>
      <c r="B8" s="88">
        <v>1499</v>
      </c>
      <c r="C8" s="88">
        <v>1577</v>
      </c>
      <c r="D8" s="82">
        <f t="shared" si="1"/>
        <v>0.052</v>
      </c>
      <c r="E8" s="123" t="str">
        <f t="shared" si="0"/>
        <v>是</v>
      </c>
    </row>
    <row r="9" s="114" customFormat="1" ht="36" customHeight="1" spans="1:5">
      <c r="A9" s="83" t="s">
        <v>1947</v>
      </c>
      <c r="B9" s="89">
        <v>387</v>
      </c>
      <c r="C9" s="125">
        <v>404</v>
      </c>
      <c r="D9" s="86">
        <f t="shared" si="1"/>
        <v>0.044</v>
      </c>
      <c r="E9" s="123" t="str">
        <f t="shared" si="0"/>
        <v>是</v>
      </c>
    </row>
    <row r="10" s="114" customFormat="1" ht="36" customHeight="1" spans="1:5">
      <c r="A10" s="79" t="s">
        <v>1950</v>
      </c>
      <c r="B10" s="88">
        <v>10839</v>
      </c>
      <c r="C10" s="88">
        <v>11696</v>
      </c>
      <c r="D10" s="82">
        <f t="shared" si="1"/>
        <v>0.079</v>
      </c>
      <c r="E10" s="123" t="str">
        <f t="shared" si="0"/>
        <v>是</v>
      </c>
    </row>
    <row r="11" s="114" customFormat="1" ht="36" customHeight="1" spans="1:5">
      <c r="A11" s="83" t="s">
        <v>1947</v>
      </c>
      <c r="B11" s="89">
        <v>5175</v>
      </c>
      <c r="C11" s="87">
        <v>5209</v>
      </c>
      <c r="D11" s="86">
        <f t="shared" si="1"/>
        <v>0.007</v>
      </c>
      <c r="E11" s="123" t="str">
        <f t="shared" si="0"/>
        <v>是</v>
      </c>
    </row>
    <row r="12" s="114" customFormat="1" ht="36" customHeight="1" spans="1:5">
      <c r="A12" s="79" t="s">
        <v>1951</v>
      </c>
      <c r="B12" s="88">
        <v>1755</v>
      </c>
      <c r="C12" s="88">
        <v>1470</v>
      </c>
      <c r="D12" s="82">
        <f t="shared" si="1"/>
        <v>-0.162</v>
      </c>
      <c r="E12" s="123" t="str">
        <f t="shared" si="0"/>
        <v>是</v>
      </c>
    </row>
    <row r="13" s="114" customFormat="1" ht="36" customHeight="1" spans="1:5">
      <c r="A13" s="83" t="s">
        <v>1947</v>
      </c>
      <c r="B13" s="89">
        <v>1185</v>
      </c>
      <c r="C13" s="87">
        <v>875</v>
      </c>
      <c r="D13" s="86">
        <f t="shared" si="1"/>
        <v>-0.262</v>
      </c>
      <c r="E13" s="123" t="str">
        <f t="shared" si="0"/>
        <v>是</v>
      </c>
    </row>
    <row r="14" s="114" customFormat="1" ht="36" customHeight="1" spans="1:5">
      <c r="A14" s="79" t="s">
        <v>1952</v>
      </c>
      <c r="B14" s="88">
        <v>5666</v>
      </c>
      <c r="C14" s="88">
        <v>6301</v>
      </c>
      <c r="D14" s="82">
        <f t="shared" si="1"/>
        <v>0.112</v>
      </c>
      <c r="E14" s="123" t="str">
        <f t="shared" si="0"/>
        <v>是</v>
      </c>
    </row>
    <row r="15" ht="36" customHeight="1" spans="1:5">
      <c r="A15" s="83" t="s">
        <v>1947</v>
      </c>
      <c r="B15" s="89">
        <v>4121</v>
      </c>
      <c r="C15" s="125">
        <v>4580</v>
      </c>
      <c r="D15" s="86">
        <f t="shared" si="1"/>
        <v>0.111</v>
      </c>
      <c r="E15" s="123" t="str">
        <f t="shared" si="0"/>
        <v>是</v>
      </c>
    </row>
    <row r="16" ht="36" customHeight="1" spans="1:5">
      <c r="A16" s="79" t="s">
        <v>1953</v>
      </c>
      <c r="B16" s="88">
        <v>14703</v>
      </c>
      <c r="C16" s="88">
        <v>15212</v>
      </c>
      <c r="D16" s="82">
        <f t="shared" si="1"/>
        <v>0.035</v>
      </c>
      <c r="E16" s="123" t="str">
        <f t="shared" si="0"/>
        <v>是</v>
      </c>
    </row>
    <row r="17" ht="36" customHeight="1" spans="1:5">
      <c r="A17" s="83" t="s">
        <v>1947</v>
      </c>
      <c r="B17" s="89">
        <v>7311</v>
      </c>
      <c r="C17" s="87">
        <v>7223</v>
      </c>
      <c r="D17" s="86">
        <f t="shared" si="1"/>
        <v>-0.012</v>
      </c>
      <c r="E17" s="123" t="str">
        <f t="shared" si="0"/>
        <v>是</v>
      </c>
    </row>
    <row r="18" ht="36" customHeight="1" spans="1:5">
      <c r="A18" s="94" t="s">
        <v>1954</v>
      </c>
      <c r="B18" s="88">
        <f>B4+B6+B8+B10+B12+B14+B16</f>
        <v>79076</v>
      </c>
      <c r="C18" s="88">
        <f>C4+C6+C8+C10+C12+C14+C16</f>
        <v>80411</v>
      </c>
      <c r="D18" s="82">
        <f t="shared" si="1"/>
        <v>0.017</v>
      </c>
      <c r="E18" s="123" t="str">
        <f t="shared" si="0"/>
        <v>是</v>
      </c>
    </row>
    <row r="19" ht="36" customHeight="1" spans="1:5">
      <c r="A19" s="83" t="s">
        <v>1955</v>
      </c>
      <c r="B19" s="89">
        <f>B5+B7+B9+B11+B13+B15+B17</f>
        <v>44202</v>
      </c>
      <c r="C19" s="89">
        <f>C5+C7+C9+C11+C13+C15+C17</f>
        <v>47113</v>
      </c>
      <c r="D19" s="86">
        <f t="shared" si="1"/>
        <v>0.066</v>
      </c>
      <c r="E19" s="123" t="str">
        <f t="shared" si="0"/>
        <v>是</v>
      </c>
    </row>
    <row r="20" ht="36" customHeight="1" spans="1:5">
      <c r="A20" s="126" t="s">
        <v>1956</v>
      </c>
      <c r="B20" s="88"/>
      <c r="C20" s="88"/>
      <c r="D20" s="86" t="str">
        <f t="shared" si="1"/>
        <v/>
      </c>
      <c r="E20" s="123" t="str">
        <f t="shared" si="0"/>
        <v>否</v>
      </c>
    </row>
    <row r="21" ht="36" customHeight="1" spans="1:5">
      <c r="A21" s="95" t="s">
        <v>1957</v>
      </c>
      <c r="B21" s="88"/>
      <c r="C21" s="88"/>
      <c r="D21" s="86" t="str">
        <f t="shared" si="1"/>
        <v/>
      </c>
      <c r="E21" s="123" t="str">
        <f t="shared" si="0"/>
        <v>否</v>
      </c>
    </row>
    <row r="22" ht="36" customHeight="1" spans="1:5">
      <c r="A22" s="94" t="s">
        <v>1958</v>
      </c>
      <c r="B22" s="88">
        <f>B18+B20+B21</f>
        <v>79076</v>
      </c>
      <c r="C22" s="88">
        <f>C18+C20+C21</f>
        <v>80411</v>
      </c>
      <c r="D22" s="82">
        <f t="shared" si="1"/>
        <v>0.017</v>
      </c>
      <c r="E22" s="123" t="str">
        <f t="shared" si="0"/>
        <v>是</v>
      </c>
    </row>
    <row r="23" spans="2:3">
      <c r="B23" s="127"/>
      <c r="C23" s="127"/>
    </row>
    <row r="24" spans="2:3">
      <c r="B24" s="127"/>
      <c r="C24" s="127"/>
    </row>
    <row r="25" spans="2:3">
      <c r="B25" s="127"/>
      <c r="C25" s="127"/>
    </row>
    <row r="26" spans="2:3">
      <c r="B26" s="127"/>
      <c r="C26" s="127"/>
    </row>
  </sheetData>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D42"/>
  <sheetViews>
    <sheetView showGridLines="0" view="pageBreakPreview" zoomScaleNormal="100" workbookViewId="0">
      <pane ySplit="3" topLeftCell="A31" activePane="bottomLeft" state="frozen"/>
      <selection/>
      <selection pane="bottomLeft" activeCell="E7" sqref="E7"/>
    </sheetView>
  </sheetViews>
  <sheetFormatPr defaultColWidth="9" defaultRowHeight="14.25" outlineLevelCol="3"/>
  <cols>
    <col min="1" max="1" width="46.1333333333333" style="97" customWidth="1"/>
    <col min="2" max="4" width="20.6333333333333" style="97" customWidth="1"/>
    <col min="5" max="16384" width="9" style="97"/>
  </cols>
  <sheetData>
    <row r="1" s="97" customFormat="1" ht="45" customHeight="1" spans="1:4">
      <c r="A1" s="99" t="s">
        <v>1959</v>
      </c>
      <c r="B1" s="99"/>
      <c r="C1" s="99"/>
      <c r="D1" s="99"/>
    </row>
    <row r="2" s="97" customFormat="1" ht="20.1" customHeight="1" spans="1:4">
      <c r="A2" s="100"/>
      <c r="B2" s="101"/>
      <c r="C2" s="102"/>
      <c r="D2" s="103" t="s">
        <v>1</v>
      </c>
    </row>
    <row r="3" s="97" customFormat="1" ht="45" customHeight="1" spans="1:4">
      <c r="A3" s="104" t="s">
        <v>1926</v>
      </c>
      <c r="B3" s="78" t="s">
        <v>4</v>
      </c>
      <c r="C3" s="78" t="s">
        <v>5</v>
      </c>
      <c r="D3" s="78" t="s">
        <v>6</v>
      </c>
    </row>
    <row r="4" s="97" customFormat="1" ht="36" customHeight="1" spans="1:4">
      <c r="A4" s="105" t="s">
        <v>1927</v>
      </c>
      <c r="B4" s="106">
        <v>24962</v>
      </c>
      <c r="C4" s="107">
        <v>25513</v>
      </c>
      <c r="D4" s="82">
        <f>IF(B4&gt;0,C4/B4-1,IF(B4&lt;0,-(C4/B4-1),""))</f>
        <v>0.022</v>
      </c>
    </row>
    <row r="5" s="97" customFormat="1" ht="36" customHeight="1" spans="1:4">
      <c r="A5" s="108" t="s">
        <v>1928</v>
      </c>
      <c r="B5" s="109">
        <v>14977</v>
      </c>
      <c r="C5" s="109">
        <v>14703</v>
      </c>
      <c r="D5" s="86">
        <f t="shared" ref="D5:D12" si="0">IF(B5&gt;0,C5/B5-1,IF(B5&lt;0,-(C5/B5-1),""))</f>
        <v>-0.018</v>
      </c>
    </row>
    <row r="6" s="97" customFormat="1" ht="36" customHeight="1" spans="1:4">
      <c r="A6" s="108" t="s">
        <v>1929</v>
      </c>
      <c r="B6" s="109">
        <v>506</v>
      </c>
      <c r="C6" s="109">
        <v>20</v>
      </c>
      <c r="D6" s="86">
        <f t="shared" si="0"/>
        <v>-0.96</v>
      </c>
    </row>
    <row r="7" s="97" customFormat="1" ht="36" customHeight="1" spans="1:4">
      <c r="A7" s="108" t="s">
        <v>1930</v>
      </c>
      <c r="B7" s="109"/>
      <c r="C7" s="109"/>
      <c r="D7" s="86" t="str">
        <f t="shared" si="0"/>
        <v/>
      </c>
    </row>
    <row r="8" s="97" customFormat="1" ht="36" customHeight="1" spans="1:4">
      <c r="A8" s="110" t="s">
        <v>1931</v>
      </c>
      <c r="B8" s="106">
        <v>17310</v>
      </c>
      <c r="C8" s="106">
        <v>18648</v>
      </c>
      <c r="D8" s="82">
        <f t="shared" si="0"/>
        <v>0.077</v>
      </c>
    </row>
    <row r="9" s="97" customFormat="1" ht="36" customHeight="1" spans="1:4">
      <c r="A9" s="108" t="s">
        <v>1928</v>
      </c>
      <c r="B9" s="109">
        <v>11145</v>
      </c>
      <c r="C9" s="109">
        <v>12269</v>
      </c>
      <c r="D9" s="86">
        <f t="shared" si="0"/>
        <v>0.101</v>
      </c>
    </row>
    <row r="10" s="97" customFormat="1" ht="36" customHeight="1" spans="1:4">
      <c r="A10" s="108" t="s">
        <v>1929</v>
      </c>
      <c r="B10" s="109">
        <v>10</v>
      </c>
      <c r="C10" s="109">
        <v>10</v>
      </c>
      <c r="D10" s="86">
        <v>0</v>
      </c>
    </row>
    <row r="11" s="97" customFormat="1" ht="36" customHeight="1" spans="1:4">
      <c r="A11" s="108" t="s">
        <v>1930</v>
      </c>
      <c r="B11" s="109">
        <v>6154</v>
      </c>
      <c r="C11" s="109">
        <v>6369</v>
      </c>
      <c r="D11" s="86">
        <f t="shared" si="0"/>
        <v>0.035</v>
      </c>
    </row>
    <row r="12" s="97" customFormat="1" ht="36" customHeight="1" spans="1:4">
      <c r="A12" s="105" t="s">
        <v>1932</v>
      </c>
      <c r="B12" s="106">
        <v>1509</v>
      </c>
      <c r="C12" s="106">
        <v>1577</v>
      </c>
      <c r="D12" s="82">
        <f t="shared" si="0"/>
        <v>0.045</v>
      </c>
    </row>
    <row r="13" s="98" customFormat="1" ht="36" customHeight="1" spans="1:4">
      <c r="A13" s="108" t="s">
        <v>1928</v>
      </c>
      <c r="B13" s="109">
        <v>702</v>
      </c>
      <c r="C13" s="111">
        <v>781</v>
      </c>
      <c r="D13" s="86">
        <f t="shared" ref="D13:D38" si="1">IF(B13&gt;0,C13/B13-1,IF(B13&lt;0,-(C13/B13-1),""))</f>
        <v>0.113</v>
      </c>
    </row>
    <row r="14" s="97" customFormat="1" ht="36" customHeight="1" spans="1:4">
      <c r="A14" s="108" t="s">
        <v>1929</v>
      </c>
      <c r="B14" s="109">
        <v>7</v>
      </c>
      <c r="C14" s="109">
        <v>9</v>
      </c>
      <c r="D14" s="86">
        <f t="shared" si="1"/>
        <v>0.286</v>
      </c>
    </row>
    <row r="15" s="98" customFormat="1" ht="36" customHeight="1" spans="1:4">
      <c r="A15" s="108" t="s">
        <v>1930</v>
      </c>
      <c r="B15" s="109"/>
      <c r="C15" s="111"/>
      <c r="D15" s="86" t="str">
        <f t="shared" si="1"/>
        <v/>
      </c>
    </row>
    <row r="16" s="97" customFormat="1" ht="36" customHeight="1" spans="1:4">
      <c r="A16" s="105" t="s">
        <v>1933</v>
      </c>
      <c r="B16" s="106">
        <v>10834</v>
      </c>
      <c r="C16" s="106">
        <v>11690</v>
      </c>
      <c r="D16" s="82">
        <f t="shared" si="1"/>
        <v>0.079</v>
      </c>
    </row>
    <row r="17" s="97" customFormat="1" ht="36" customHeight="1" spans="1:4">
      <c r="A17" s="108" t="s">
        <v>1928</v>
      </c>
      <c r="B17" s="109">
        <v>1078</v>
      </c>
      <c r="C17" s="109">
        <v>11499</v>
      </c>
      <c r="D17" s="86">
        <f t="shared" si="1"/>
        <v>9.667</v>
      </c>
    </row>
    <row r="18" s="97" customFormat="1" ht="36" customHeight="1" spans="1:4">
      <c r="A18" s="108" t="s">
        <v>1929</v>
      </c>
      <c r="B18" s="109">
        <v>39</v>
      </c>
      <c r="C18" s="109">
        <v>50</v>
      </c>
      <c r="D18" s="86">
        <f t="shared" si="1"/>
        <v>0.282</v>
      </c>
    </row>
    <row r="19" s="97" customFormat="1" ht="36" customHeight="1" spans="1:4">
      <c r="A19" s="108" t="s">
        <v>1930</v>
      </c>
      <c r="B19" s="109">
        <v>5</v>
      </c>
      <c r="C19" s="109">
        <v>131</v>
      </c>
      <c r="D19" s="86">
        <f t="shared" si="1"/>
        <v>25.2</v>
      </c>
    </row>
    <row r="20" s="97" customFormat="1" ht="36" customHeight="1" spans="1:4">
      <c r="A20" s="105" t="s">
        <v>1934</v>
      </c>
      <c r="B20" s="106">
        <v>1755</v>
      </c>
      <c r="C20" s="106">
        <v>1470</v>
      </c>
      <c r="D20" s="82">
        <f t="shared" si="1"/>
        <v>-0.162</v>
      </c>
    </row>
    <row r="21" s="97" customFormat="1" ht="36" customHeight="1" spans="1:4">
      <c r="A21" s="108" t="s">
        <v>1928</v>
      </c>
      <c r="B21" s="109">
        <v>566</v>
      </c>
      <c r="C21" s="85">
        <v>593</v>
      </c>
      <c r="D21" s="86">
        <f t="shared" si="1"/>
        <v>0.048</v>
      </c>
    </row>
    <row r="22" s="97" customFormat="1" ht="36" customHeight="1" spans="1:4">
      <c r="A22" s="108" t="s">
        <v>1929</v>
      </c>
      <c r="B22" s="109">
        <v>4</v>
      </c>
      <c r="C22" s="109">
        <v>2</v>
      </c>
      <c r="D22" s="86">
        <f t="shared" si="1"/>
        <v>-0.5</v>
      </c>
    </row>
    <row r="23" s="98" customFormat="1" ht="36" customHeight="1" spans="1:4">
      <c r="A23" s="108" t="s">
        <v>1930</v>
      </c>
      <c r="B23" s="109"/>
      <c r="C23" s="85"/>
      <c r="D23" s="86" t="str">
        <f t="shared" si="1"/>
        <v/>
      </c>
    </row>
    <row r="24" s="98" customFormat="1" ht="36" customHeight="1" spans="1:4">
      <c r="A24" s="105" t="s">
        <v>1935</v>
      </c>
      <c r="B24" s="106">
        <v>10262</v>
      </c>
      <c r="C24" s="107">
        <v>14469</v>
      </c>
      <c r="D24" s="82">
        <f t="shared" si="1"/>
        <v>0.41</v>
      </c>
    </row>
    <row r="25" s="98" customFormat="1" ht="36" customHeight="1" spans="1:4">
      <c r="A25" s="108" t="s">
        <v>1928</v>
      </c>
      <c r="B25" s="109">
        <v>4837</v>
      </c>
      <c r="C25" s="85">
        <v>3459</v>
      </c>
      <c r="D25" s="86">
        <f t="shared" si="1"/>
        <v>-0.285</v>
      </c>
    </row>
    <row r="26" s="98" customFormat="1" ht="36" customHeight="1" spans="1:4">
      <c r="A26" s="108" t="s">
        <v>1929</v>
      </c>
      <c r="B26" s="109">
        <v>350</v>
      </c>
      <c r="C26" s="85">
        <v>200</v>
      </c>
      <c r="D26" s="86">
        <f t="shared" si="1"/>
        <v>-0.429</v>
      </c>
    </row>
    <row r="27" s="98" customFormat="1" ht="36" customHeight="1" spans="1:4">
      <c r="A27" s="108" t="s">
        <v>1930</v>
      </c>
      <c r="B27" s="109">
        <v>4756</v>
      </c>
      <c r="C27" s="85">
        <v>5177</v>
      </c>
      <c r="D27" s="86">
        <f t="shared" si="1"/>
        <v>0.089</v>
      </c>
    </row>
    <row r="28" ht="36" customHeight="1" spans="1:4">
      <c r="A28" s="105" t="s">
        <v>1936</v>
      </c>
      <c r="B28" s="106">
        <v>14703</v>
      </c>
      <c r="C28" s="107">
        <v>15212</v>
      </c>
      <c r="D28" s="82">
        <f t="shared" si="1"/>
        <v>0.035</v>
      </c>
    </row>
    <row r="29" ht="36" customHeight="1" spans="1:4">
      <c r="A29" s="108" t="s">
        <v>1928</v>
      </c>
      <c r="B29" s="109">
        <v>5815</v>
      </c>
      <c r="C29" s="109">
        <v>6400</v>
      </c>
      <c r="D29" s="86">
        <f t="shared" si="1"/>
        <v>0.101</v>
      </c>
    </row>
    <row r="30" ht="36" customHeight="1" spans="1:4">
      <c r="A30" s="108" t="s">
        <v>1929</v>
      </c>
      <c r="B30" s="109">
        <v>14</v>
      </c>
      <c r="C30" s="109">
        <v>10</v>
      </c>
      <c r="D30" s="86">
        <f t="shared" si="1"/>
        <v>-0.286</v>
      </c>
    </row>
    <row r="31" ht="36" customHeight="1" spans="1:4">
      <c r="A31" s="108" t="s">
        <v>1930</v>
      </c>
      <c r="B31" s="109">
        <v>365</v>
      </c>
      <c r="C31" s="109">
        <v>398</v>
      </c>
      <c r="D31" s="86">
        <f t="shared" si="1"/>
        <v>0.09</v>
      </c>
    </row>
    <row r="32" ht="36" customHeight="1" spans="1:4">
      <c r="A32" s="94" t="s">
        <v>1937</v>
      </c>
      <c r="B32" s="106">
        <v>81335</v>
      </c>
      <c r="C32" s="106">
        <v>88579</v>
      </c>
      <c r="D32" s="82">
        <f t="shared" si="1"/>
        <v>0.089</v>
      </c>
    </row>
    <row r="33" ht="36" customHeight="1" spans="1:4">
      <c r="A33" s="108" t="s">
        <v>1938</v>
      </c>
      <c r="B33" s="109">
        <v>39120</v>
      </c>
      <c r="C33" s="109">
        <v>49704</v>
      </c>
      <c r="D33" s="86">
        <f t="shared" si="1"/>
        <v>0.271</v>
      </c>
    </row>
    <row r="34" ht="36" customHeight="1" spans="1:4">
      <c r="A34" s="108" t="s">
        <v>1939</v>
      </c>
      <c r="B34" s="109">
        <v>930</v>
      </c>
      <c r="C34" s="109">
        <v>301</v>
      </c>
      <c r="D34" s="86">
        <f t="shared" si="1"/>
        <v>-0.676</v>
      </c>
    </row>
    <row r="35" ht="36" customHeight="1" spans="1:4">
      <c r="A35" s="108" t="s">
        <v>1940</v>
      </c>
      <c r="B35" s="109">
        <v>11280</v>
      </c>
      <c r="C35" s="109">
        <v>12075</v>
      </c>
      <c r="D35" s="86">
        <f t="shared" si="1"/>
        <v>0.07</v>
      </c>
    </row>
    <row r="36" ht="36" customHeight="1" spans="1:4">
      <c r="A36" s="95" t="s">
        <v>1941</v>
      </c>
      <c r="B36" s="106">
        <v>520</v>
      </c>
      <c r="C36" s="106">
        <v>915</v>
      </c>
      <c r="D36" s="82">
        <f t="shared" si="1"/>
        <v>0.76</v>
      </c>
    </row>
    <row r="37" ht="36" customHeight="1" spans="1:4">
      <c r="A37" s="95" t="s">
        <v>1942</v>
      </c>
      <c r="B37" s="112"/>
      <c r="C37" s="81"/>
      <c r="D37" s="86" t="str">
        <f t="shared" si="1"/>
        <v/>
      </c>
    </row>
    <row r="38" ht="36" customHeight="1" spans="1:4">
      <c r="A38" s="94" t="s">
        <v>1943</v>
      </c>
      <c r="B38" s="112">
        <f>B32+B36+B37</f>
        <v>81855</v>
      </c>
      <c r="C38" s="112">
        <f>C32+C36+C37</f>
        <v>89494</v>
      </c>
      <c r="D38" s="82">
        <f t="shared" si="1"/>
        <v>0.093</v>
      </c>
    </row>
    <row r="39" spans="2:3">
      <c r="B39" s="113"/>
      <c r="C39" s="113"/>
    </row>
    <row r="40" spans="2:3">
      <c r="B40" s="113"/>
      <c r="C40" s="113"/>
    </row>
    <row r="41" spans="2:3">
      <c r="B41" s="113"/>
      <c r="C41" s="113"/>
    </row>
    <row r="42" spans="2:3">
      <c r="B42" s="113"/>
      <c r="C42" s="113"/>
    </row>
  </sheetData>
  <mergeCells count="1">
    <mergeCell ref="A1:D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D26"/>
  <sheetViews>
    <sheetView showGridLines="0" showZeros="0" view="pageBreakPreview" zoomScaleNormal="100" workbookViewId="0">
      <selection activeCell="E7" sqref="E7"/>
    </sheetView>
  </sheetViews>
  <sheetFormatPr defaultColWidth="9" defaultRowHeight="14.25" outlineLevelCol="3"/>
  <cols>
    <col min="1" max="1" width="50.75" style="70" customWidth="1"/>
    <col min="2" max="3" width="20.6333333333333" style="71" customWidth="1"/>
    <col min="4" max="4" width="20.6333333333333" style="70" customWidth="1"/>
    <col min="5" max="6" width="12.6333333333333" style="70"/>
    <col min="7" max="245" width="9" style="70"/>
    <col min="246" max="246" width="41.6333333333333" style="70" customWidth="1"/>
    <col min="247" max="248" width="14.5" style="70" customWidth="1"/>
    <col min="249" max="249" width="13.8833333333333" style="70" customWidth="1"/>
    <col min="250" max="252" width="9" style="70"/>
    <col min="253" max="254" width="10.5" style="70" customWidth="1"/>
    <col min="255" max="501" width="9" style="70"/>
    <col min="502" max="502" width="41.6333333333333" style="70" customWidth="1"/>
    <col min="503" max="504" width="14.5" style="70" customWidth="1"/>
    <col min="505" max="505" width="13.8833333333333" style="70" customWidth="1"/>
    <col min="506" max="508" width="9" style="70"/>
    <col min="509" max="510" width="10.5" style="70" customWidth="1"/>
    <col min="511" max="757" width="9" style="70"/>
    <col min="758" max="758" width="41.6333333333333" style="70" customWidth="1"/>
    <col min="759" max="760" width="14.5" style="70" customWidth="1"/>
    <col min="761" max="761" width="13.8833333333333" style="70" customWidth="1"/>
    <col min="762" max="764" width="9" style="70"/>
    <col min="765" max="766" width="10.5" style="70" customWidth="1"/>
    <col min="767" max="1013" width="9" style="70"/>
    <col min="1014" max="1014" width="41.6333333333333" style="70" customWidth="1"/>
    <col min="1015" max="1016" width="14.5" style="70" customWidth="1"/>
    <col min="1017" max="1017" width="13.8833333333333" style="70" customWidth="1"/>
    <col min="1018" max="1020" width="9" style="70"/>
    <col min="1021" max="1022" width="10.5" style="70" customWidth="1"/>
    <col min="1023" max="1269" width="9" style="70"/>
    <col min="1270" max="1270" width="41.6333333333333" style="70" customWidth="1"/>
    <col min="1271" max="1272" width="14.5" style="70" customWidth="1"/>
    <col min="1273" max="1273" width="13.8833333333333" style="70" customWidth="1"/>
    <col min="1274" max="1276" width="9" style="70"/>
    <col min="1277" max="1278" width="10.5" style="70" customWidth="1"/>
    <col min="1279" max="1525" width="9" style="70"/>
    <col min="1526" max="1526" width="41.6333333333333" style="70" customWidth="1"/>
    <col min="1527" max="1528" width="14.5" style="70" customWidth="1"/>
    <col min="1529" max="1529" width="13.8833333333333" style="70" customWidth="1"/>
    <col min="1530" max="1532" width="9" style="70"/>
    <col min="1533" max="1534" width="10.5" style="70" customWidth="1"/>
    <col min="1535" max="1781" width="9" style="70"/>
    <col min="1782" max="1782" width="41.6333333333333" style="70" customWidth="1"/>
    <col min="1783" max="1784" width="14.5" style="70" customWidth="1"/>
    <col min="1785" max="1785" width="13.8833333333333" style="70" customWidth="1"/>
    <col min="1786" max="1788" width="9" style="70"/>
    <col min="1789" max="1790" width="10.5" style="70" customWidth="1"/>
    <col min="1791" max="2037" width="9" style="70"/>
    <col min="2038" max="2038" width="41.6333333333333" style="70" customWidth="1"/>
    <col min="2039" max="2040" width="14.5" style="70" customWidth="1"/>
    <col min="2041" max="2041" width="13.8833333333333" style="70" customWidth="1"/>
    <col min="2042" max="2044" width="9" style="70"/>
    <col min="2045" max="2046" width="10.5" style="70" customWidth="1"/>
    <col min="2047" max="2293" width="9" style="70"/>
    <col min="2294" max="2294" width="41.6333333333333" style="70" customWidth="1"/>
    <col min="2295" max="2296" width="14.5" style="70" customWidth="1"/>
    <col min="2297" max="2297" width="13.8833333333333" style="70" customWidth="1"/>
    <col min="2298" max="2300" width="9" style="70"/>
    <col min="2301" max="2302" width="10.5" style="70" customWidth="1"/>
    <col min="2303" max="2549" width="9" style="70"/>
    <col min="2550" max="2550" width="41.6333333333333" style="70" customWidth="1"/>
    <col min="2551" max="2552" width="14.5" style="70" customWidth="1"/>
    <col min="2553" max="2553" width="13.8833333333333" style="70" customWidth="1"/>
    <col min="2554" max="2556" width="9" style="70"/>
    <col min="2557" max="2558" width="10.5" style="70" customWidth="1"/>
    <col min="2559" max="2805" width="9" style="70"/>
    <col min="2806" max="2806" width="41.6333333333333" style="70" customWidth="1"/>
    <col min="2807" max="2808" width="14.5" style="70" customWidth="1"/>
    <col min="2809" max="2809" width="13.8833333333333" style="70" customWidth="1"/>
    <col min="2810" max="2812" width="9" style="70"/>
    <col min="2813" max="2814" width="10.5" style="70" customWidth="1"/>
    <col min="2815" max="3061" width="9" style="70"/>
    <col min="3062" max="3062" width="41.6333333333333" style="70" customWidth="1"/>
    <col min="3063" max="3064" width="14.5" style="70" customWidth="1"/>
    <col min="3065" max="3065" width="13.8833333333333" style="70" customWidth="1"/>
    <col min="3066" max="3068" width="9" style="70"/>
    <col min="3069" max="3070" width="10.5" style="70" customWidth="1"/>
    <col min="3071" max="3317" width="9" style="70"/>
    <col min="3318" max="3318" width="41.6333333333333" style="70" customWidth="1"/>
    <col min="3319" max="3320" width="14.5" style="70" customWidth="1"/>
    <col min="3321" max="3321" width="13.8833333333333" style="70" customWidth="1"/>
    <col min="3322" max="3324" width="9" style="70"/>
    <col min="3325" max="3326" width="10.5" style="70" customWidth="1"/>
    <col min="3327" max="3573" width="9" style="70"/>
    <col min="3574" max="3574" width="41.6333333333333" style="70" customWidth="1"/>
    <col min="3575" max="3576" width="14.5" style="70" customWidth="1"/>
    <col min="3577" max="3577" width="13.8833333333333" style="70" customWidth="1"/>
    <col min="3578" max="3580" width="9" style="70"/>
    <col min="3581" max="3582" width="10.5" style="70" customWidth="1"/>
    <col min="3583" max="3829" width="9" style="70"/>
    <col min="3830" max="3830" width="41.6333333333333" style="70" customWidth="1"/>
    <col min="3831" max="3832" width="14.5" style="70" customWidth="1"/>
    <col min="3833" max="3833" width="13.8833333333333" style="70" customWidth="1"/>
    <col min="3834" max="3836" width="9" style="70"/>
    <col min="3837" max="3838" width="10.5" style="70" customWidth="1"/>
    <col min="3839" max="4085" width="9" style="70"/>
    <col min="4086" max="4086" width="41.6333333333333" style="70" customWidth="1"/>
    <col min="4087" max="4088" width="14.5" style="70" customWidth="1"/>
    <col min="4089" max="4089" width="13.8833333333333" style="70" customWidth="1"/>
    <col min="4090" max="4092" width="9" style="70"/>
    <col min="4093" max="4094" width="10.5" style="70" customWidth="1"/>
    <col min="4095" max="4341" width="9" style="70"/>
    <col min="4342" max="4342" width="41.6333333333333" style="70" customWidth="1"/>
    <col min="4343" max="4344" width="14.5" style="70" customWidth="1"/>
    <col min="4345" max="4345" width="13.8833333333333" style="70" customWidth="1"/>
    <col min="4346" max="4348" width="9" style="70"/>
    <col min="4349" max="4350" width="10.5" style="70" customWidth="1"/>
    <col min="4351" max="4597" width="9" style="70"/>
    <col min="4598" max="4598" width="41.6333333333333" style="70" customWidth="1"/>
    <col min="4599" max="4600" width="14.5" style="70" customWidth="1"/>
    <col min="4601" max="4601" width="13.8833333333333" style="70" customWidth="1"/>
    <col min="4602" max="4604" width="9" style="70"/>
    <col min="4605" max="4606" width="10.5" style="70" customWidth="1"/>
    <col min="4607" max="4853" width="9" style="70"/>
    <col min="4854" max="4854" width="41.6333333333333" style="70" customWidth="1"/>
    <col min="4855" max="4856" width="14.5" style="70" customWidth="1"/>
    <col min="4857" max="4857" width="13.8833333333333" style="70" customWidth="1"/>
    <col min="4858" max="4860" width="9" style="70"/>
    <col min="4861" max="4862" width="10.5" style="70" customWidth="1"/>
    <col min="4863" max="5109" width="9" style="70"/>
    <col min="5110" max="5110" width="41.6333333333333" style="70" customWidth="1"/>
    <col min="5111" max="5112" width="14.5" style="70" customWidth="1"/>
    <col min="5113" max="5113" width="13.8833333333333" style="70" customWidth="1"/>
    <col min="5114" max="5116" width="9" style="70"/>
    <col min="5117" max="5118" width="10.5" style="70" customWidth="1"/>
    <col min="5119" max="5365" width="9" style="70"/>
    <col min="5366" max="5366" width="41.6333333333333" style="70" customWidth="1"/>
    <col min="5367" max="5368" width="14.5" style="70" customWidth="1"/>
    <col min="5369" max="5369" width="13.8833333333333" style="70" customWidth="1"/>
    <col min="5370" max="5372" width="9" style="70"/>
    <col min="5373" max="5374" width="10.5" style="70" customWidth="1"/>
    <col min="5375" max="5621" width="9" style="70"/>
    <col min="5622" max="5622" width="41.6333333333333" style="70" customWidth="1"/>
    <col min="5623" max="5624" width="14.5" style="70" customWidth="1"/>
    <col min="5625" max="5625" width="13.8833333333333" style="70" customWidth="1"/>
    <col min="5626" max="5628" width="9" style="70"/>
    <col min="5629" max="5630" width="10.5" style="70" customWidth="1"/>
    <col min="5631" max="5877" width="9" style="70"/>
    <col min="5878" max="5878" width="41.6333333333333" style="70" customWidth="1"/>
    <col min="5879" max="5880" width="14.5" style="70" customWidth="1"/>
    <col min="5881" max="5881" width="13.8833333333333" style="70" customWidth="1"/>
    <col min="5882" max="5884" width="9" style="70"/>
    <col min="5885" max="5886" width="10.5" style="70" customWidth="1"/>
    <col min="5887" max="6133" width="9" style="70"/>
    <col min="6134" max="6134" width="41.6333333333333" style="70" customWidth="1"/>
    <col min="6135" max="6136" width="14.5" style="70" customWidth="1"/>
    <col min="6137" max="6137" width="13.8833333333333" style="70" customWidth="1"/>
    <col min="6138" max="6140" width="9" style="70"/>
    <col min="6141" max="6142" width="10.5" style="70" customWidth="1"/>
    <col min="6143" max="6389" width="9" style="70"/>
    <col min="6390" max="6390" width="41.6333333333333" style="70" customWidth="1"/>
    <col min="6391" max="6392" width="14.5" style="70" customWidth="1"/>
    <col min="6393" max="6393" width="13.8833333333333" style="70" customWidth="1"/>
    <col min="6394" max="6396" width="9" style="70"/>
    <col min="6397" max="6398" width="10.5" style="70" customWidth="1"/>
    <col min="6399" max="6645" width="9" style="70"/>
    <col min="6646" max="6646" width="41.6333333333333" style="70" customWidth="1"/>
    <col min="6647" max="6648" width="14.5" style="70" customWidth="1"/>
    <col min="6649" max="6649" width="13.8833333333333" style="70" customWidth="1"/>
    <col min="6650" max="6652" width="9" style="70"/>
    <col min="6653" max="6654" width="10.5" style="70" customWidth="1"/>
    <col min="6655" max="6901" width="9" style="70"/>
    <col min="6902" max="6902" width="41.6333333333333" style="70" customWidth="1"/>
    <col min="6903" max="6904" width="14.5" style="70" customWidth="1"/>
    <col min="6905" max="6905" width="13.8833333333333" style="70" customWidth="1"/>
    <col min="6906" max="6908" width="9" style="70"/>
    <col min="6909" max="6910" width="10.5" style="70" customWidth="1"/>
    <col min="6911" max="7157" width="9" style="70"/>
    <col min="7158" max="7158" width="41.6333333333333" style="70" customWidth="1"/>
    <col min="7159" max="7160" width="14.5" style="70" customWidth="1"/>
    <col min="7161" max="7161" width="13.8833333333333" style="70" customWidth="1"/>
    <col min="7162" max="7164" width="9" style="70"/>
    <col min="7165" max="7166" width="10.5" style="70" customWidth="1"/>
    <col min="7167" max="7413" width="9" style="70"/>
    <col min="7414" max="7414" width="41.6333333333333" style="70" customWidth="1"/>
    <col min="7415" max="7416" width="14.5" style="70" customWidth="1"/>
    <col min="7417" max="7417" width="13.8833333333333" style="70" customWidth="1"/>
    <col min="7418" max="7420" width="9" style="70"/>
    <col min="7421" max="7422" width="10.5" style="70" customWidth="1"/>
    <col min="7423" max="7669" width="9" style="70"/>
    <col min="7670" max="7670" width="41.6333333333333" style="70" customWidth="1"/>
    <col min="7671" max="7672" width="14.5" style="70" customWidth="1"/>
    <col min="7673" max="7673" width="13.8833333333333" style="70" customWidth="1"/>
    <col min="7674" max="7676" width="9" style="70"/>
    <col min="7677" max="7678" width="10.5" style="70" customWidth="1"/>
    <col min="7679" max="7925" width="9" style="70"/>
    <col min="7926" max="7926" width="41.6333333333333" style="70" customWidth="1"/>
    <col min="7927" max="7928" width="14.5" style="70" customWidth="1"/>
    <col min="7929" max="7929" width="13.8833333333333" style="70" customWidth="1"/>
    <col min="7930" max="7932" width="9" style="70"/>
    <col min="7933" max="7934" width="10.5" style="70" customWidth="1"/>
    <col min="7935" max="8181" width="9" style="70"/>
    <col min="8182" max="8182" width="41.6333333333333" style="70" customWidth="1"/>
    <col min="8183" max="8184" width="14.5" style="70" customWidth="1"/>
    <col min="8185" max="8185" width="13.8833333333333" style="70" customWidth="1"/>
    <col min="8186" max="8188" width="9" style="70"/>
    <col min="8189" max="8190" width="10.5" style="70" customWidth="1"/>
    <col min="8191" max="8437" width="9" style="70"/>
    <col min="8438" max="8438" width="41.6333333333333" style="70" customWidth="1"/>
    <col min="8439" max="8440" width="14.5" style="70" customWidth="1"/>
    <col min="8441" max="8441" width="13.8833333333333" style="70" customWidth="1"/>
    <col min="8442" max="8444" width="9" style="70"/>
    <col min="8445" max="8446" width="10.5" style="70" customWidth="1"/>
    <col min="8447" max="8693" width="9" style="70"/>
    <col min="8694" max="8694" width="41.6333333333333" style="70" customWidth="1"/>
    <col min="8695" max="8696" width="14.5" style="70" customWidth="1"/>
    <col min="8697" max="8697" width="13.8833333333333" style="70" customWidth="1"/>
    <col min="8698" max="8700" width="9" style="70"/>
    <col min="8701" max="8702" width="10.5" style="70" customWidth="1"/>
    <col min="8703" max="8949" width="9" style="70"/>
    <col min="8950" max="8950" width="41.6333333333333" style="70" customWidth="1"/>
    <col min="8951" max="8952" width="14.5" style="70" customWidth="1"/>
    <col min="8953" max="8953" width="13.8833333333333" style="70" customWidth="1"/>
    <col min="8954" max="8956" width="9" style="70"/>
    <col min="8957" max="8958" width="10.5" style="70" customWidth="1"/>
    <col min="8959" max="9205" width="9" style="70"/>
    <col min="9206" max="9206" width="41.6333333333333" style="70" customWidth="1"/>
    <col min="9207" max="9208" width="14.5" style="70" customWidth="1"/>
    <col min="9209" max="9209" width="13.8833333333333" style="70" customWidth="1"/>
    <col min="9210" max="9212" width="9" style="70"/>
    <col min="9213" max="9214" width="10.5" style="70" customWidth="1"/>
    <col min="9215" max="9461" width="9" style="70"/>
    <col min="9462" max="9462" width="41.6333333333333" style="70" customWidth="1"/>
    <col min="9463" max="9464" width="14.5" style="70" customWidth="1"/>
    <col min="9465" max="9465" width="13.8833333333333" style="70" customWidth="1"/>
    <col min="9466" max="9468" width="9" style="70"/>
    <col min="9469" max="9470" width="10.5" style="70" customWidth="1"/>
    <col min="9471" max="9717" width="9" style="70"/>
    <col min="9718" max="9718" width="41.6333333333333" style="70" customWidth="1"/>
    <col min="9719" max="9720" width="14.5" style="70" customWidth="1"/>
    <col min="9721" max="9721" width="13.8833333333333" style="70" customWidth="1"/>
    <col min="9722" max="9724" width="9" style="70"/>
    <col min="9725" max="9726" width="10.5" style="70" customWidth="1"/>
    <col min="9727" max="9973" width="9" style="70"/>
    <col min="9974" max="9974" width="41.6333333333333" style="70" customWidth="1"/>
    <col min="9975" max="9976" width="14.5" style="70" customWidth="1"/>
    <col min="9977" max="9977" width="13.8833333333333" style="70" customWidth="1"/>
    <col min="9978" max="9980" width="9" style="70"/>
    <col min="9981" max="9982" width="10.5" style="70" customWidth="1"/>
    <col min="9983" max="10229" width="9" style="70"/>
    <col min="10230" max="10230" width="41.6333333333333" style="70" customWidth="1"/>
    <col min="10231" max="10232" width="14.5" style="70" customWidth="1"/>
    <col min="10233" max="10233" width="13.8833333333333" style="70" customWidth="1"/>
    <col min="10234" max="10236" width="9" style="70"/>
    <col min="10237" max="10238" width="10.5" style="70" customWidth="1"/>
    <col min="10239" max="10485" width="9" style="70"/>
    <col min="10486" max="10486" width="41.6333333333333" style="70" customWidth="1"/>
    <col min="10487" max="10488" width="14.5" style="70" customWidth="1"/>
    <col min="10489" max="10489" width="13.8833333333333" style="70" customWidth="1"/>
    <col min="10490" max="10492" width="9" style="70"/>
    <col min="10493" max="10494" width="10.5" style="70" customWidth="1"/>
    <col min="10495" max="10741" width="9" style="70"/>
    <col min="10742" max="10742" width="41.6333333333333" style="70" customWidth="1"/>
    <col min="10743" max="10744" width="14.5" style="70" customWidth="1"/>
    <col min="10745" max="10745" width="13.8833333333333" style="70" customWidth="1"/>
    <col min="10746" max="10748" width="9" style="70"/>
    <col min="10749" max="10750" width="10.5" style="70" customWidth="1"/>
    <col min="10751" max="10997" width="9" style="70"/>
    <col min="10998" max="10998" width="41.6333333333333" style="70" customWidth="1"/>
    <col min="10999" max="11000" width="14.5" style="70" customWidth="1"/>
    <col min="11001" max="11001" width="13.8833333333333" style="70" customWidth="1"/>
    <col min="11002" max="11004" width="9" style="70"/>
    <col min="11005" max="11006" width="10.5" style="70" customWidth="1"/>
    <col min="11007" max="11253" width="9" style="70"/>
    <col min="11254" max="11254" width="41.6333333333333" style="70" customWidth="1"/>
    <col min="11255" max="11256" width="14.5" style="70" customWidth="1"/>
    <col min="11257" max="11257" width="13.8833333333333" style="70" customWidth="1"/>
    <col min="11258" max="11260" width="9" style="70"/>
    <col min="11261" max="11262" width="10.5" style="70" customWidth="1"/>
    <col min="11263" max="11509" width="9" style="70"/>
    <col min="11510" max="11510" width="41.6333333333333" style="70" customWidth="1"/>
    <col min="11511" max="11512" width="14.5" style="70" customWidth="1"/>
    <col min="11513" max="11513" width="13.8833333333333" style="70" customWidth="1"/>
    <col min="11514" max="11516" width="9" style="70"/>
    <col min="11517" max="11518" width="10.5" style="70" customWidth="1"/>
    <col min="11519" max="11765" width="9" style="70"/>
    <col min="11766" max="11766" width="41.6333333333333" style="70" customWidth="1"/>
    <col min="11767" max="11768" width="14.5" style="70" customWidth="1"/>
    <col min="11769" max="11769" width="13.8833333333333" style="70" customWidth="1"/>
    <col min="11770" max="11772" width="9" style="70"/>
    <col min="11773" max="11774" width="10.5" style="70" customWidth="1"/>
    <col min="11775" max="12021" width="9" style="70"/>
    <col min="12022" max="12022" width="41.6333333333333" style="70" customWidth="1"/>
    <col min="12023" max="12024" width="14.5" style="70" customWidth="1"/>
    <col min="12025" max="12025" width="13.8833333333333" style="70" customWidth="1"/>
    <col min="12026" max="12028" width="9" style="70"/>
    <col min="12029" max="12030" width="10.5" style="70" customWidth="1"/>
    <col min="12031" max="12277" width="9" style="70"/>
    <col min="12278" max="12278" width="41.6333333333333" style="70" customWidth="1"/>
    <col min="12279" max="12280" width="14.5" style="70" customWidth="1"/>
    <col min="12281" max="12281" width="13.8833333333333" style="70" customWidth="1"/>
    <col min="12282" max="12284" width="9" style="70"/>
    <col min="12285" max="12286" width="10.5" style="70" customWidth="1"/>
    <col min="12287" max="12533" width="9" style="70"/>
    <col min="12534" max="12534" width="41.6333333333333" style="70" customWidth="1"/>
    <col min="12535" max="12536" width="14.5" style="70" customWidth="1"/>
    <col min="12537" max="12537" width="13.8833333333333" style="70" customWidth="1"/>
    <col min="12538" max="12540" width="9" style="70"/>
    <col min="12541" max="12542" width="10.5" style="70" customWidth="1"/>
    <col min="12543" max="12789" width="9" style="70"/>
    <col min="12790" max="12790" width="41.6333333333333" style="70" customWidth="1"/>
    <col min="12791" max="12792" width="14.5" style="70" customWidth="1"/>
    <col min="12793" max="12793" width="13.8833333333333" style="70" customWidth="1"/>
    <col min="12794" max="12796" width="9" style="70"/>
    <col min="12797" max="12798" width="10.5" style="70" customWidth="1"/>
    <col min="12799" max="13045" width="9" style="70"/>
    <col min="13046" max="13046" width="41.6333333333333" style="70" customWidth="1"/>
    <col min="13047" max="13048" width="14.5" style="70" customWidth="1"/>
    <col min="13049" max="13049" width="13.8833333333333" style="70" customWidth="1"/>
    <col min="13050" max="13052" width="9" style="70"/>
    <col min="13053" max="13054" width="10.5" style="70" customWidth="1"/>
    <col min="13055" max="13301" width="9" style="70"/>
    <col min="13302" max="13302" width="41.6333333333333" style="70" customWidth="1"/>
    <col min="13303" max="13304" width="14.5" style="70" customWidth="1"/>
    <col min="13305" max="13305" width="13.8833333333333" style="70" customWidth="1"/>
    <col min="13306" max="13308" width="9" style="70"/>
    <col min="13309" max="13310" width="10.5" style="70" customWidth="1"/>
    <col min="13311" max="13557" width="9" style="70"/>
    <col min="13558" max="13558" width="41.6333333333333" style="70" customWidth="1"/>
    <col min="13559" max="13560" width="14.5" style="70" customWidth="1"/>
    <col min="13561" max="13561" width="13.8833333333333" style="70" customWidth="1"/>
    <col min="13562" max="13564" width="9" style="70"/>
    <col min="13565" max="13566" width="10.5" style="70" customWidth="1"/>
    <col min="13567" max="13813" width="9" style="70"/>
    <col min="13814" max="13814" width="41.6333333333333" style="70" customWidth="1"/>
    <col min="13815" max="13816" width="14.5" style="70" customWidth="1"/>
    <col min="13817" max="13817" width="13.8833333333333" style="70" customWidth="1"/>
    <col min="13818" max="13820" width="9" style="70"/>
    <col min="13821" max="13822" width="10.5" style="70" customWidth="1"/>
    <col min="13823" max="14069" width="9" style="70"/>
    <col min="14070" max="14070" width="41.6333333333333" style="70" customWidth="1"/>
    <col min="14071" max="14072" width="14.5" style="70" customWidth="1"/>
    <col min="14073" max="14073" width="13.8833333333333" style="70" customWidth="1"/>
    <col min="14074" max="14076" width="9" style="70"/>
    <col min="14077" max="14078" width="10.5" style="70" customWidth="1"/>
    <col min="14079" max="14325" width="9" style="70"/>
    <col min="14326" max="14326" width="41.6333333333333" style="70" customWidth="1"/>
    <col min="14327" max="14328" width="14.5" style="70" customWidth="1"/>
    <col min="14329" max="14329" width="13.8833333333333" style="70" customWidth="1"/>
    <col min="14330" max="14332" width="9" style="70"/>
    <col min="14333" max="14334" width="10.5" style="70" customWidth="1"/>
    <col min="14335" max="14581" width="9" style="70"/>
    <col min="14582" max="14582" width="41.6333333333333" style="70" customWidth="1"/>
    <col min="14583" max="14584" width="14.5" style="70" customWidth="1"/>
    <col min="14585" max="14585" width="13.8833333333333" style="70" customWidth="1"/>
    <col min="14586" max="14588" width="9" style="70"/>
    <col min="14589" max="14590" width="10.5" style="70" customWidth="1"/>
    <col min="14591" max="14837" width="9" style="70"/>
    <col min="14838" max="14838" width="41.6333333333333" style="70" customWidth="1"/>
    <col min="14839" max="14840" width="14.5" style="70" customWidth="1"/>
    <col min="14841" max="14841" width="13.8833333333333" style="70" customWidth="1"/>
    <col min="14842" max="14844" width="9" style="70"/>
    <col min="14845" max="14846" width="10.5" style="70" customWidth="1"/>
    <col min="14847" max="15093" width="9" style="70"/>
    <col min="15094" max="15094" width="41.6333333333333" style="70" customWidth="1"/>
    <col min="15095" max="15096" width="14.5" style="70" customWidth="1"/>
    <col min="15097" max="15097" width="13.8833333333333" style="70" customWidth="1"/>
    <col min="15098" max="15100" width="9" style="70"/>
    <col min="15101" max="15102" width="10.5" style="70" customWidth="1"/>
    <col min="15103" max="15349" width="9" style="70"/>
    <col min="15350" max="15350" width="41.6333333333333" style="70" customWidth="1"/>
    <col min="15351" max="15352" width="14.5" style="70" customWidth="1"/>
    <col min="15353" max="15353" width="13.8833333333333" style="70" customWidth="1"/>
    <col min="15354" max="15356" width="9" style="70"/>
    <col min="15357" max="15358" width="10.5" style="70" customWidth="1"/>
    <col min="15359" max="15605" width="9" style="70"/>
    <col min="15606" max="15606" width="41.6333333333333" style="70" customWidth="1"/>
    <col min="15607" max="15608" width="14.5" style="70" customWidth="1"/>
    <col min="15609" max="15609" width="13.8833333333333" style="70" customWidth="1"/>
    <col min="15610" max="15612" width="9" style="70"/>
    <col min="15613" max="15614" width="10.5" style="70" customWidth="1"/>
    <col min="15615" max="15861" width="9" style="70"/>
    <col min="15862" max="15862" width="41.6333333333333" style="70" customWidth="1"/>
    <col min="15863" max="15864" width="14.5" style="70" customWidth="1"/>
    <col min="15865" max="15865" width="13.8833333333333" style="70" customWidth="1"/>
    <col min="15866" max="15868" width="9" style="70"/>
    <col min="15869" max="15870" width="10.5" style="70" customWidth="1"/>
    <col min="15871" max="16117" width="9" style="70"/>
    <col min="16118" max="16118" width="41.6333333333333" style="70" customWidth="1"/>
    <col min="16119" max="16120" width="14.5" style="70" customWidth="1"/>
    <col min="16121" max="16121" width="13.8833333333333" style="70" customWidth="1"/>
    <col min="16122" max="16124" width="9" style="70"/>
    <col min="16125" max="16126" width="10.5" style="70" customWidth="1"/>
    <col min="16127" max="16384" width="9" style="70"/>
  </cols>
  <sheetData>
    <row r="1" ht="45" customHeight="1" spans="1:4">
      <c r="A1" s="69" t="s">
        <v>1960</v>
      </c>
      <c r="B1" s="72"/>
      <c r="C1" s="72"/>
      <c r="D1" s="69"/>
    </row>
    <row r="2" ht="20.1" customHeight="1" spans="1:4">
      <c r="A2" s="73"/>
      <c r="B2" s="74"/>
      <c r="C2" s="75"/>
      <c r="D2" s="76" t="s">
        <v>1838</v>
      </c>
    </row>
    <row r="3" ht="45" customHeight="1" spans="1:4">
      <c r="A3" s="77" t="s">
        <v>1165</v>
      </c>
      <c r="B3" s="78" t="s">
        <v>4</v>
      </c>
      <c r="C3" s="78" t="s">
        <v>5</v>
      </c>
      <c r="D3" s="78" t="s">
        <v>6</v>
      </c>
    </row>
    <row r="4" ht="36" customHeight="1" spans="1:4">
      <c r="A4" s="79" t="s">
        <v>1946</v>
      </c>
      <c r="B4" s="80">
        <v>27762</v>
      </c>
      <c r="C4" s="81">
        <v>25863</v>
      </c>
      <c r="D4" s="82">
        <f>IF(B4&gt;0,C4/B4-1,IF(B4&lt;0,-(C4/B4-1),""))</f>
        <v>-0.068</v>
      </c>
    </row>
    <row r="5" ht="36" customHeight="1" spans="1:4">
      <c r="A5" s="83" t="s">
        <v>1947</v>
      </c>
      <c r="B5" s="84">
        <v>9171</v>
      </c>
      <c r="C5" s="85">
        <v>10530</v>
      </c>
      <c r="D5" s="86">
        <f>IF(B5&gt;0,C5/B5-1,IF(B5&lt;0,-(C5/B5-1),""))</f>
        <v>0.148</v>
      </c>
    </row>
    <row r="6" ht="36" customHeight="1" spans="1:4">
      <c r="A6" s="79" t="s">
        <v>1948</v>
      </c>
      <c r="B6" s="80">
        <v>16852</v>
      </c>
      <c r="C6" s="81">
        <v>18292</v>
      </c>
      <c r="D6" s="82">
        <f>IF(B6&gt;0,C6/B6-1,IF(B6&lt;0,-(C6/B6-1),""))</f>
        <v>0.085</v>
      </c>
    </row>
    <row r="7" ht="36" customHeight="1" spans="1:4">
      <c r="A7" s="83" t="s">
        <v>1947</v>
      </c>
      <c r="B7" s="84">
        <v>16852</v>
      </c>
      <c r="C7" s="87">
        <v>18292</v>
      </c>
      <c r="D7" s="86">
        <f>IF(B7&gt;0,C7/B7-1,IF(B7&lt;0,-(C7/B7-1),""))</f>
        <v>0.085</v>
      </c>
    </row>
    <row r="8" ht="36" customHeight="1" spans="1:4">
      <c r="A8" s="79" t="s">
        <v>1949</v>
      </c>
      <c r="B8" s="80">
        <v>1499</v>
      </c>
      <c r="C8" s="88">
        <v>1577</v>
      </c>
      <c r="D8" s="82">
        <f t="shared" ref="D8:D22" si="0">IF(B8&gt;0,C8/B8-1,IF(B8&lt;0,-(C8/B8-1),""))</f>
        <v>0.052</v>
      </c>
    </row>
    <row r="9" ht="36" customHeight="1" spans="1:4">
      <c r="A9" s="83" t="s">
        <v>1947</v>
      </c>
      <c r="B9" s="84">
        <v>387</v>
      </c>
      <c r="C9" s="89">
        <v>404</v>
      </c>
      <c r="D9" s="86">
        <f t="shared" si="0"/>
        <v>0.044</v>
      </c>
    </row>
    <row r="10" ht="36" customHeight="1" spans="1:4">
      <c r="A10" s="79" t="s">
        <v>1950</v>
      </c>
      <c r="B10" s="80">
        <v>10839</v>
      </c>
      <c r="C10" s="81">
        <v>11696</v>
      </c>
      <c r="D10" s="82">
        <f t="shared" si="0"/>
        <v>0.079</v>
      </c>
    </row>
    <row r="11" ht="36" customHeight="1" spans="1:4">
      <c r="A11" s="83" t="s">
        <v>1947</v>
      </c>
      <c r="B11" s="84">
        <v>5175</v>
      </c>
      <c r="C11" s="87">
        <v>5209</v>
      </c>
      <c r="D11" s="86">
        <f t="shared" si="0"/>
        <v>0.007</v>
      </c>
    </row>
    <row r="12" ht="36" customHeight="1" spans="1:4">
      <c r="A12" s="79" t="s">
        <v>1951</v>
      </c>
      <c r="B12" s="80">
        <v>1755</v>
      </c>
      <c r="C12" s="81">
        <v>1470</v>
      </c>
      <c r="D12" s="82">
        <f t="shared" si="0"/>
        <v>-0.162</v>
      </c>
    </row>
    <row r="13" ht="36" customHeight="1" spans="1:4">
      <c r="A13" s="83" t="s">
        <v>1947</v>
      </c>
      <c r="B13" s="84">
        <v>1185</v>
      </c>
      <c r="C13" s="87">
        <v>875</v>
      </c>
      <c r="D13" s="86">
        <f t="shared" si="0"/>
        <v>-0.262</v>
      </c>
    </row>
    <row r="14" s="70" customFormat="1" ht="36" customHeight="1" spans="1:4">
      <c r="A14" s="79" t="s">
        <v>1952</v>
      </c>
      <c r="B14" s="90">
        <v>5666</v>
      </c>
      <c r="C14" s="88">
        <v>6301</v>
      </c>
      <c r="D14" s="82">
        <f t="shared" si="0"/>
        <v>0.112</v>
      </c>
    </row>
    <row r="15" ht="36" customHeight="1" spans="1:4">
      <c r="A15" s="83" t="s">
        <v>1947</v>
      </c>
      <c r="B15" s="91">
        <v>4121</v>
      </c>
      <c r="C15" s="89">
        <v>4580</v>
      </c>
      <c r="D15" s="86">
        <f t="shared" si="0"/>
        <v>0.111</v>
      </c>
    </row>
    <row r="16" ht="36" customHeight="1" spans="1:4">
      <c r="A16" s="79" t="s">
        <v>1953</v>
      </c>
      <c r="B16" s="92">
        <v>14703</v>
      </c>
      <c r="C16" s="81">
        <v>15212</v>
      </c>
      <c r="D16" s="82">
        <f t="shared" si="0"/>
        <v>0.035</v>
      </c>
    </row>
    <row r="17" ht="36" customHeight="1" spans="1:4">
      <c r="A17" s="83" t="s">
        <v>1947</v>
      </c>
      <c r="B17" s="93">
        <v>7311</v>
      </c>
      <c r="C17" s="87">
        <v>7223</v>
      </c>
      <c r="D17" s="86">
        <f t="shared" si="0"/>
        <v>-0.012</v>
      </c>
    </row>
    <row r="18" ht="36" customHeight="1" spans="1:4">
      <c r="A18" s="94" t="s">
        <v>1954</v>
      </c>
      <c r="B18" s="92">
        <f>B4+B6+B8+B10+B12+B14+B16</f>
        <v>79076</v>
      </c>
      <c r="C18" s="92">
        <f>C4+C6+C8+C10+C12+C14+C16</f>
        <v>80411</v>
      </c>
      <c r="D18" s="82">
        <f t="shared" si="0"/>
        <v>0.017</v>
      </c>
    </row>
    <row r="19" ht="36" customHeight="1" spans="1:4">
      <c r="A19" s="83" t="s">
        <v>1955</v>
      </c>
      <c r="B19" s="93">
        <f>B5+B7+B9+B11+B13+B15+B17</f>
        <v>44202</v>
      </c>
      <c r="C19" s="93">
        <f>C5+C7+C9+C11+C13+C15+C17</f>
        <v>47113</v>
      </c>
      <c r="D19" s="86">
        <f t="shared" si="0"/>
        <v>0.066</v>
      </c>
    </row>
    <row r="20" ht="36" customHeight="1" spans="1:4">
      <c r="A20" s="79" t="s">
        <v>1956</v>
      </c>
      <c r="B20" s="92"/>
      <c r="C20" s="88"/>
      <c r="D20" s="86" t="str">
        <f t="shared" si="0"/>
        <v/>
      </c>
    </row>
    <row r="21" ht="36" customHeight="1" spans="1:4">
      <c r="A21" s="95" t="s">
        <v>1957</v>
      </c>
      <c r="B21" s="92"/>
      <c r="C21" s="88"/>
      <c r="D21" s="86" t="str">
        <f t="shared" si="0"/>
        <v/>
      </c>
    </row>
    <row r="22" ht="36" customHeight="1" spans="1:4">
      <c r="A22" s="94" t="s">
        <v>1958</v>
      </c>
      <c r="B22" s="92">
        <f>B18+B20+B21</f>
        <v>79076</v>
      </c>
      <c r="C22" s="92">
        <f>C18+C20+C21</f>
        <v>80411</v>
      </c>
      <c r="D22" s="82">
        <f t="shared" si="0"/>
        <v>0.017</v>
      </c>
    </row>
    <row r="23" spans="2:3">
      <c r="B23" s="96"/>
      <c r="C23" s="96"/>
    </row>
    <row r="24" spans="2:3">
      <c r="B24" s="96"/>
      <c r="C24" s="96"/>
    </row>
    <row r="25" spans="2:3">
      <c r="B25" s="96"/>
      <c r="C25" s="96"/>
    </row>
    <row r="26" spans="2:3">
      <c r="B26" s="96"/>
      <c r="C26" s="96"/>
    </row>
  </sheetData>
  <mergeCells count="1">
    <mergeCell ref="A1:D1"/>
  </mergeCells>
  <conditionalFormatting sqref="E16">
    <cfRule type="cellIs" dxfId="5" priority="6" stopIfTrue="1" operator="lessThan">
      <formula>0</formula>
    </cfRule>
  </conditionalFormatting>
  <conditionalFormatting sqref="B14: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18"/>
  <sheetViews>
    <sheetView view="pageBreakPreview" zoomScaleNormal="100" workbookViewId="0">
      <selection activeCell="E7" sqref="E7"/>
    </sheetView>
  </sheetViews>
  <sheetFormatPr defaultColWidth="10" defaultRowHeight="13.5" outlineLevelCol="6"/>
  <cols>
    <col min="1" max="1" width="24.6333333333333" style="29" customWidth="1"/>
    <col min="2" max="7" width="15.6333333333333" style="29" customWidth="1"/>
    <col min="8" max="8" width="9.76666666666667" style="29" customWidth="1"/>
    <col min="9" max="16384" width="10" style="29"/>
  </cols>
  <sheetData>
    <row r="1" s="29" customFormat="1" ht="28.6" customHeight="1" spans="1:7">
      <c r="A1" s="69" t="s">
        <v>1961</v>
      </c>
      <c r="B1" s="69"/>
      <c r="C1" s="69"/>
      <c r="D1" s="69"/>
      <c r="E1" s="69"/>
      <c r="F1" s="69"/>
      <c r="G1" s="69"/>
    </row>
    <row r="2" s="29" customFormat="1" ht="23" customHeight="1" spans="1:7">
      <c r="A2" s="60"/>
      <c r="B2" s="60"/>
      <c r="F2" s="68" t="s">
        <v>1962</v>
      </c>
      <c r="G2" s="68"/>
    </row>
    <row r="3" s="29" customFormat="1" ht="30" customHeight="1" spans="1:7">
      <c r="A3" s="36" t="s">
        <v>1963</v>
      </c>
      <c r="B3" s="36" t="s">
        <v>1964</v>
      </c>
      <c r="C3" s="36"/>
      <c r="D3" s="36"/>
      <c r="E3" s="36" t="s">
        <v>1965</v>
      </c>
      <c r="F3" s="36"/>
      <c r="G3" s="36"/>
    </row>
    <row r="4" s="29" customFormat="1" ht="30" customHeight="1" spans="1:7">
      <c r="A4" s="36"/>
      <c r="B4" s="64"/>
      <c r="C4" s="36" t="s">
        <v>1966</v>
      </c>
      <c r="D4" s="36" t="s">
        <v>1967</v>
      </c>
      <c r="E4" s="64"/>
      <c r="F4" s="36" t="s">
        <v>1966</v>
      </c>
      <c r="G4" s="36" t="s">
        <v>1967</v>
      </c>
    </row>
    <row r="5" s="29" customFormat="1" ht="30" customHeight="1" spans="1:7">
      <c r="A5" s="36" t="s">
        <v>1968</v>
      </c>
      <c r="B5" s="36" t="s">
        <v>1969</v>
      </c>
      <c r="C5" s="36" t="s">
        <v>1970</v>
      </c>
      <c r="D5" s="36" t="s">
        <v>1971</v>
      </c>
      <c r="E5" s="36" t="s">
        <v>1972</v>
      </c>
      <c r="F5" s="36" t="s">
        <v>1973</v>
      </c>
      <c r="G5" s="36" t="s">
        <v>1974</v>
      </c>
    </row>
    <row r="6" s="29" customFormat="1" ht="30" customHeight="1" spans="1:7">
      <c r="A6" s="52" t="s">
        <v>1920</v>
      </c>
      <c r="B6" s="57">
        <f>C6+D6</f>
        <v>111.24</v>
      </c>
      <c r="C6" s="57">
        <v>31.98</v>
      </c>
      <c r="D6" s="57">
        <v>79.26</v>
      </c>
      <c r="E6" s="57">
        <f>F6+G6</f>
        <v>104.84</v>
      </c>
      <c r="F6" s="57">
        <v>26.71</v>
      </c>
      <c r="G6" s="57">
        <v>78.13</v>
      </c>
    </row>
    <row r="7" s="29" customFormat="1" ht="30" customHeight="1" spans="1:7">
      <c r="A7" s="52"/>
      <c r="B7" s="64"/>
      <c r="C7" s="64"/>
      <c r="D7" s="64"/>
      <c r="E7" s="64"/>
      <c r="F7" s="64"/>
      <c r="G7" s="64"/>
    </row>
    <row r="8" s="29" customFormat="1" ht="30" customHeight="1" spans="1:7">
      <c r="A8" s="38"/>
      <c r="B8" s="64"/>
      <c r="C8" s="64"/>
      <c r="D8" s="64"/>
      <c r="E8" s="64"/>
      <c r="F8" s="64"/>
      <c r="G8" s="64"/>
    </row>
    <row r="9" s="29" customFormat="1" ht="30" customHeight="1" spans="1:7">
      <c r="A9" s="38"/>
      <c r="B9" s="64"/>
      <c r="C9" s="64"/>
      <c r="D9" s="64"/>
      <c r="E9" s="64"/>
      <c r="F9" s="64"/>
      <c r="G9" s="64"/>
    </row>
    <row r="10" s="29" customFormat="1" ht="30" customHeight="1" spans="1:7">
      <c r="A10" s="38"/>
      <c r="B10" s="64"/>
      <c r="C10" s="64"/>
      <c r="D10" s="64"/>
      <c r="E10" s="64"/>
      <c r="F10" s="64"/>
      <c r="G10" s="64"/>
    </row>
    <row r="11" s="29" customFormat="1" ht="30" customHeight="1" spans="1:7">
      <c r="A11" s="38"/>
      <c r="B11" s="64"/>
      <c r="C11" s="64"/>
      <c r="D11" s="64"/>
      <c r="E11" s="64"/>
      <c r="F11" s="64"/>
      <c r="G11" s="64"/>
    </row>
    <row r="12" s="31" customFormat="1" ht="25" customHeight="1" spans="1:7">
      <c r="A12" s="65" t="s">
        <v>1975</v>
      </c>
      <c r="B12" s="65"/>
      <c r="C12" s="65"/>
      <c r="D12" s="65"/>
      <c r="E12" s="65"/>
      <c r="F12" s="65"/>
      <c r="G12" s="65"/>
    </row>
    <row r="13" s="31" customFormat="1" ht="25" customHeight="1" spans="1:7">
      <c r="A13" s="65" t="s">
        <v>1976</v>
      </c>
      <c r="B13" s="65"/>
      <c r="C13" s="65"/>
      <c r="D13" s="65"/>
      <c r="E13" s="65"/>
      <c r="F13" s="65"/>
      <c r="G13" s="65"/>
    </row>
    <row r="14" s="29" customFormat="1" ht="18" customHeight="1" spans="1:7">
      <c r="A14" s="54"/>
      <c r="B14" s="54"/>
      <c r="C14" s="54"/>
      <c r="D14" s="54"/>
      <c r="E14" s="54"/>
      <c r="F14" s="54"/>
      <c r="G14" s="54"/>
    </row>
    <row r="15" s="29" customFormat="1" ht="18" customHeight="1" spans="1:7">
      <c r="A15" s="54"/>
      <c r="B15" s="54"/>
      <c r="C15" s="54"/>
      <c r="D15" s="54"/>
      <c r="E15" s="54"/>
      <c r="F15" s="54"/>
      <c r="G15" s="54"/>
    </row>
    <row r="16" s="29" customFormat="1" ht="18" customHeight="1" spans="1:7">
      <c r="A16" s="54"/>
      <c r="B16" s="54"/>
      <c r="C16" s="54"/>
      <c r="D16" s="54"/>
      <c r="E16" s="54"/>
      <c r="F16" s="54"/>
      <c r="G16" s="54"/>
    </row>
    <row r="17" s="29" customFormat="1" ht="18" customHeight="1" spans="1:7">
      <c r="A17" s="54"/>
      <c r="B17" s="54"/>
      <c r="C17" s="54"/>
      <c r="D17" s="54"/>
      <c r="E17" s="54"/>
      <c r="F17" s="54"/>
      <c r="G17" s="54"/>
    </row>
    <row r="18" s="29" customFormat="1" ht="14" customHeight="1" spans="1:7">
      <c r="A18" s="54"/>
      <c r="B18" s="54"/>
      <c r="C18" s="54"/>
      <c r="D18" s="54"/>
      <c r="E18" s="54"/>
      <c r="F18" s="54"/>
      <c r="G18" s="54"/>
    </row>
  </sheetData>
  <mergeCells count="7">
    <mergeCell ref="A1:G1"/>
    <mergeCell ref="F2:G2"/>
    <mergeCell ref="B3:D3"/>
    <mergeCell ref="E3:G3"/>
    <mergeCell ref="A12:G12"/>
    <mergeCell ref="A13:G13"/>
    <mergeCell ref="A3:A4"/>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workbookViewId="0">
      <selection activeCell="E7" sqref="E7"/>
    </sheetView>
  </sheetViews>
  <sheetFormatPr defaultColWidth="10" defaultRowHeight="13.5" outlineLevelCol="2"/>
  <cols>
    <col min="1" max="1" width="24.625" style="29" customWidth="1"/>
    <col min="2" max="2" width="30.125" style="29" customWidth="1"/>
    <col min="3" max="3" width="38.625" style="29" customWidth="1"/>
    <col min="4" max="4" width="9.75" style="29" customWidth="1"/>
    <col min="5" max="16384" width="10" style="29"/>
  </cols>
  <sheetData>
    <row r="1" s="29" customFormat="1" ht="51" customHeight="1" spans="1:3">
      <c r="A1" s="62" t="s">
        <v>1977</v>
      </c>
      <c r="B1" s="62"/>
      <c r="C1" s="62"/>
    </row>
    <row r="2" s="29" customFormat="1" ht="23.1" customHeight="1" spans="1:3">
      <c r="A2" s="60"/>
      <c r="B2" s="60"/>
      <c r="C2" s="63" t="s">
        <v>1962</v>
      </c>
    </row>
    <row r="3" s="29" customFormat="1" ht="45.75" customHeight="1" spans="1:3">
      <c r="A3" s="64" t="s">
        <v>1963</v>
      </c>
      <c r="B3" s="36" t="s">
        <v>1978</v>
      </c>
      <c r="C3" s="36" t="s">
        <v>1979</v>
      </c>
    </row>
    <row r="4" s="29" customFormat="1" ht="30" customHeight="1" spans="1:3">
      <c r="A4" s="52" t="s">
        <v>1920</v>
      </c>
      <c r="B4" s="57">
        <v>31.98</v>
      </c>
      <c r="C4" s="57">
        <v>26.71</v>
      </c>
    </row>
    <row r="5" s="29" customFormat="1" ht="30" customHeight="1" spans="1:3">
      <c r="A5" s="38"/>
      <c r="B5" s="64"/>
      <c r="C5" s="64"/>
    </row>
    <row r="6" s="29" customFormat="1" ht="30" customHeight="1" spans="1:3">
      <c r="A6" s="38"/>
      <c r="B6" s="64"/>
      <c r="C6" s="64"/>
    </row>
    <row r="7" s="29" customFormat="1" ht="30" customHeight="1" spans="1:3">
      <c r="A7" s="38"/>
      <c r="B7" s="64"/>
      <c r="C7" s="64"/>
    </row>
    <row r="8" s="29" customFormat="1" ht="30" customHeight="1" spans="1:3">
      <c r="A8" s="38"/>
      <c r="B8" s="64"/>
      <c r="C8" s="64"/>
    </row>
    <row r="9" s="31" customFormat="1" ht="24.95" customHeight="1" spans="1:3">
      <c r="A9" s="65" t="s">
        <v>1975</v>
      </c>
      <c r="B9" s="65"/>
      <c r="C9" s="65"/>
    </row>
    <row r="10" s="31" customFormat="1" ht="24.95" customHeight="1" spans="1:3">
      <c r="A10" s="65" t="s">
        <v>1976</v>
      </c>
      <c r="B10" s="65"/>
      <c r="C10" s="65"/>
    </row>
    <row r="11" s="29" customFormat="1" ht="18" customHeight="1" spans="1:3">
      <c r="A11" s="54"/>
      <c r="B11" s="54"/>
      <c r="C11" s="54"/>
    </row>
    <row r="12" s="29" customFormat="1" ht="18" customHeight="1" spans="1:3">
      <c r="A12" s="54"/>
      <c r="B12" s="54"/>
      <c r="C12" s="54"/>
    </row>
    <row r="13" s="29" customFormat="1" ht="18" customHeight="1" spans="1:3">
      <c r="A13" s="54"/>
      <c r="B13" s="54"/>
      <c r="C13" s="54"/>
    </row>
    <row r="14" s="29" customFormat="1" ht="18" customHeight="1" spans="1:3">
      <c r="A14" s="54"/>
      <c r="B14" s="54"/>
      <c r="C14" s="54"/>
    </row>
    <row r="15" s="29" customFormat="1" ht="14.1" customHeight="1" spans="1:3">
      <c r="A15" s="54"/>
      <c r="B15" s="54"/>
      <c r="C15" s="54"/>
    </row>
    <row r="16" s="29" customFormat="1" ht="33" customHeight="1" spans="1:3">
      <c r="A16" s="60"/>
      <c r="B16" s="60"/>
      <c r="C16" s="60"/>
    </row>
  </sheetData>
  <mergeCells count="3">
    <mergeCell ref="A1:C1"/>
    <mergeCell ref="A9:C9"/>
    <mergeCell ref="A10:C10"/>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4"/>
  <sheetViews>
    <sheetView workbookViewId="0">
      <selection activeCell="E7" sqref="E7"/>
    </sheetView>
  </sheetViews>
  <sheetFormatPr defaultColWidth="10" defaultRowHeight="13.5" outlineLevelCol="6"/>
  <cols>
    <col min="1" max="1" width="62.25" style="29" customWidth="1"/>
    <col min="2" max="3" width="28.6333333333333" style="29" customWidth="1"/>
    <col min="4" max="4" width="9.76666666666667" style="29" customWidth="1"/>
    <col min="5" max="16384" width="10" style="29"/>
  </cols>
  <sheetData>
    <row r="1" s="29" customFormat="1" ht="28.6" customHeight="1" spans="1:3">
      <c r="A1" s="49" t="s">
        <v>1980</v>
      </c>
      <c r="B1" s="49"/>
      <c r="C1" s="49"/>
    </row>
    <row r="2" s="29" customFormat="1" ht="27" customHeight="1" spans="1:3">
      <c r="A2" s="60"/>
      <c r="B2" s="60"/>
      <c r="C2" s="68" t="s">
        <v>1962</v>
      </c>
    </row>
    <row r="3" s="66" customFormat="1" ht="24" customHeight="1" spans="1:3">
      <c r="A3" s="36" t="s">
        <v>1981</v>
      </c>
      <c r="B3" s="36" t="s">
        <v>1919</v>
      </c>
      <c r="C3" s="36" t="s">
        <v>1982</v>
      </c>
    </row>
    <row r="4" s="66" customFormat="1" ht="32" customHeight="1" spans="1:3">
      <c r="A4" s="57" t="s">
        <v>1983</v>
      </c>
      <c r="B4" s="58">
        <v>24.37</v>
      </c>
      <c r="C4" s="58">
        <v>24.37</v>
      </c>
    </row>
    <row r="5" s="66" customFormat="1" ht="32" customHeight="1" spans="1:3">
      <c r="A5" s="57" t="s">
        <v>1984</v>
      </c>
      <c r="B5" s="58">
        <v>31.98</v>
      </c>
      <c r="C5" s="58">
        <v>31.98</v>
      </c>
    </row>
    <row r="6" s="66" customFormat="1" ht="32" customHeight="1" spans="1:3">
      <c r="A6" s="57" t="s">
        <v>1985</v>
      </c>
      <c r="B6" s="58">
        <v>1.5</v>
      </c>
      <c r="C6" s="58">
        <v>3.84</v>
      </c>
    </row>
    <row r="7" s="66" customFormat="1" ht="30" customHeight="1" spans="1:3">
      <c r="A7" s="52" t="s">
        <v>1986</v>
      </c>
      <c r="B7" s="58"/>
      <c r="C7" s="58"/>
    </row>
    <row r="8" s="66" customFormat="1" ht="32" customHeight="1" spans="1:3">
      <c r="A8" s="52" t="s">
        <v>1987</v>
      </c>
      <c r="B8" s="58">
        <v>1.5</v>
      </c>
      <c r="C8" s="58">
        <v>3.84</v>
      </c>
    </row>
    <row r="9" s="66" customFormat="1" ht="32" customHeight="1" spans="1:3">
      <c r="A9" s="57" t="s">
        <v>1988</v>
      </c>
      <c r="B9" s="58">
        <v>1.5</v>
      </c>
      <c r="C9" s="58">
        <v>1.5</v>
      </c>
    </row>
    <row r="10" s="66" customFormat="1" ht="32" customHeight="1" spans="1:3">
      <c r="A10" s="57" t="s">
        <v>1989</v>
      </c>
      <c r="B10" s="58">
        <v>24.37</v>
      </c>
      <c r="C10" s="58">
        <v>26.71</v>
      </c>
    </row>
    <row r="11" s="66" customFormat="1" ht="32" customHeight="1" spans="1:3">
      <c r="A11" s="57" t="s">
        <v>1990</v>
      </c>
      <c r="B11" s="58"/>
      <c r="C11" s="58"/>
    </row>
    <row r="12" s="66" customFormat="1" ht="32" customHeight="1" spans="1:3">
      <c r="A12" s="57" t="s">
        <v>1991</v>
      </c>
      <c r="B12" s="58">
        <v>31.98</v>
      </c>
      <c r="C12" s="58"/>
    </row>
    <row r="13" s="67" customFormat="1" ht="57" customHeight="1" spans="1:7">
      <c r="A13" s="41" t="s">
        <v>1992</v>
      </c>
      <c r="B13" s="41"/>
      <c r="C13" s="41"/>
      <c r="D13" s="53"/>
      <c r="E13" s="53"/>
      <c r="F13" s="53"/>
      <c r="G13" s="53"/>
    </row>
    <row r="14" s="29" customFormat="1" spans="1:3">
      <c r="A14" s="60"/>
      <c r="B14" s="60"/>
      <c r="C14" s="60"/>
    </row>
  </sheetData>
  <mergeCells count="2">
    <mergeCell ref="A1:C1"/>
    <mergeCell ref="A13:C13"/>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4"/>
  <sheetViews>
    <sheetView workbookViewId="0">
      <selection activeCell="E7" sqref="E7"/>
    </sheetView>
  </sheetViews>
  <sheetFormatPr defaultColWidth="10" defaultRowHeight="13.5" outlineLevelCol="6"/>
  <cols>
    <col min="1" max="1" width="60" style="29" customWidth="1"/>
    <col min="2" max="3" width="25.6333333333333" style="29" customWidth="1"/>
    <col min="4" max="4" width="9.76666666666667" style="29" customWidth="1"/>
    <col min="5" max="16384" width="10" style="29"/>
  </cols>
  <sheetData>
    <row r="1" s="29" customFormat="1" ht="28.6" customHeight="1" spans="1:3">
      <c r="A1" s="49" t="s">
        <v>1993</v>
      </c>
      <c r="B1" s="49"/>
      <c r="C1" s="49"/>
    </row>
    <row r="2" s="29" customFormat="1" ht="27" customHeight="1" spans="1:3">
      <c r="A2" s="60"/>
      <c r="B2" s="60"/>
      <c r="C2" s="42" t="s">
        <v>1962</v>
      </c>
    </row>
    <row r="3" s="29" customFormat="1" ht="24" customHeight="1" spans="1:3">
      <c r="A3" s="36" t="s">
        <v>1981</v>
      </c>
      <c r="B3" s="36" t="s">
        <v>1919</v>
      </c>
      <c r="C3" s="36" t="s">
        <v>1982</v>
      </c>
    </row>
    <row r="4" s="29" customFormat="1" ht="32" customHeight="1" spans="1:3">
      <c r="A4" s="57" t="s">
        <v>1983</v>
      </c>
      <c r="B4" s="58">
        <v>24.37</v>
      </c>
      <c r="C4" s="58">
        <v>24.37</v>
      </c>
    </row>
    <row r="5" s="29" customFormat="1" ht="32" customHeight="1" spans="1:3">
      <c r="A5" s="57" t="s">
        <v>1984</v>
      </c>
      <c r="B5" s="58">
        <v>31.98</v>
      </c>
      <c r="C5" s="58">
        <v>31.98</v>
      </c>
    </row>
    <row r="6" s="29" customFormat="1" ht="32" customHeight="1" spans="1:3">
      <c r="A6" s="57" t="s">
        <v>1985</v>
      </c>
      <c r="B6" s="58">
        <v>1.5</v>
      </c>
      <c r="C6" s="58">
        <v>3.84</v>
      </c>
    </row>
    <row r="7" s="29" customFormat="1" ht="32" customHeight="1" spans="1:3">
      <c r="A7" s="57" t="s">
        <v>1994</v>
      </c>
      <c r="B7" s="58"/>
      <c r="C7" s="58"/>
    </row>
    <row r="8" s="29" customFormat="1" ht="32" customHeight="1" spans="1:3">
      <c r="A8" s="57" t="s">
        <v>1995</v>
      </c>
      <c r="B8" s="58">
        <v>1.5</v>
      </c>
      <c r="C8" s="58">
        <v>3.84</v>
      </c>
    </row>
    <row r="9" s="29" customFormat="1" ht="32" customHeight="1" spans="1:3">
      <c r="A9" s="57" t="s">
        <v>1988</v>
      </c>
      <c r="B9" s="58">
        <v>1.5</v>
      </c>
      <c r="C9" s="58">
        <v>1.5</v>
      </c>
    </row>
    <row r="10" s="29" customFormat="1" ht="32" customHeight="1" spans="1:3">
      <c r="A10" s="57" t="s">
        <v>1989</v>
      </c>
      <c r="B10" s="58">
        <v>24.37</v>
      </c>
      <c r="C10" s="58">
        <v>26.71</v>
      </c>
    </row>
    <row r="11" s="29" customFormat="1" ht="32" customHeight="1" spans="1:3">
      <c r="A11" s="57" t="s">
        <v>1990</v>
      </c>
      <c r="B11" s="58"/>
      <c r="C11" s="58"/>
    </row>
    <row r="12" s="29" customFormat="1" ht="32" customHeight="1" spans="1:3">
      <c r="A12" s="57" t="s">
        <v>1991</v>
      </c>
      <c r="B12" s="58">
        <v>31.98</v>
      </c>
      <c r="C12" s="58"/>
    </row>
    <row r="13" s="31" customFormat="1" ht="69" customHeight="1" spans="1:7">
      <c r="A13" s="41" t="s">
        <v>1992</v>
      </c>
      <c r="B13" s="41"/>
      <c r="C13" s="41"/>
      <c r="D13" s="65"/>
      <c r="E13" s="65"/>
      <c r="F13" s="65"/>
      <c r="G13" s="65"/>
    </row>
    <row r="14" s="29" customFormat="1" spans="1:3">
      <c r="A14" s="60"/>
      <c r="B14" s="60"/>
      <c r="C14" s="60"/>
    </row>
  </sheetData>
  <mergeCells count="2">
    <mergeCell ref="A1:C1"/>
    <mergeCell ref="A13:C13"/>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workbookViewId="0">
      <selection activeCell="E7" sqref="E7"/>
    </sheetView>
  </sheetViews>
  <sheetFormatPr defaultColWidth="10" defaultRowHeight="13.5" outlineLevelCol="2"/>
  <cols>
    <col min="1" max="1" width="24.625" style="29" customWidth="1"/>
    <col min="2" max="2" width="31.125" style="29" customWidth="1"/>
    <col min="3" max="3" width="38.625" style="29" customWidth="1"/>
    <col min="4" max="4" width="9.75" style="29" customWidth="1"/>
    <col min="5" max="16384" width="10" style="29"/>
  </cols>
  <sheetData>
    <row r="1" s="29" customFormat="1" ht="51" customHeight="1" spans="1:3">
      <c r="A1" s="62" t="s">
        <v>1996</v>
      </c>
      <c r="B1" s="62"/>
      <c r="C1" s="62"/>
    </row>
    <row r="2" s="29" customFormat="1" ht="23.1" customHeight="1" spans="1:3">
      <c r="A2" s="60"/>
      <c r="B2" s="60"/>
      <c r="C2" s="63" t="s">
        <v>1962</v>
      </c>
    </row>
    <row r="3" s="29" customFormat="1" ht="45.75" customHeight="1" spans="1:3">
      <c r="A3" s="64" t="s">
        <v>1963</v>
      </c>
      <c r="B3" s="36" t="s">
        <v>1997</v>
      </c>
      <c r="C3" s="36" t="s">
        <v>1998</v>
      </c>
    </row>
    <row r="4" s="29" customFormat="1" ht="30" customHeight="1" spans="1:3">
      <c r="A4" s="52" t="s">
        <v>1920</v>
      </c>
      <c r="B4" s="57">
        <v>79.26</v>
      </c>
      <c r="C4" s="57">
        <v>78.13</v>
      </c>
    </row>
    <row r="5" s="29" customFormat="1" ht="30" customHeight="1" spans="1:3">
      <c r="A5" s="38"/>
      <c r="B5" s="64"/>
      <c r="C5" s="64"/>
    </row>
    <row r="6" s="29" customFormat="1" ht="30" customHeight="1" spans="1:3">
      <c r="A6" s="38"/>
      <c r="B6" s="64"/>
      <c r="C6" s="64"/>
    </row>
    <row r="7" s="29" customFormat="1" ht="30" customHeight="1" spans="1:3">
      <c r="A7" s="38"/>
      <c r="B7" s="64"/>
      <c r="C7" s="64"/>
    </row>
    <row r="8" s="29" customFormat="1" ht="30" customHeight="1" spans="1:3">
      <c r="A8" s="38"/>
      <c r="B8" s="64"/>
      <c r="C8" s="64"/>
    </row>
    <row r="9" s="31" customFormat="1" ht="40" customHeight="1" spans="1:3">
      <c r="A9" s="53" t="s">
        <v>1975</v>
      </c>
      <c r="B9" s="53"/>
      <c r="C9" s="53"/>
    </row>
    <row r="10" s="31" customFormat="1" ht="42" customHeight="1" spans="1:3">
      <c r="A10" s="53" t="s">
        <v>1976</v>
      </c>
      <c r="B10" s="53"/>
      <c r="C10" s="53"/>
    </row>
    <row r="11" s="29" customFormat="1" ht="18" customHeight="1" spans="1:3">
      <c r="A11" s="54"/>
      <c r="B11" s="54"/>
      <c r="C11" s="54"/>
    </row>
    <row r="12" s="29" customFormat="1" ht="18" customHeight="1" spans="1:3">
      <c r="A12" s="54"/>
      <c r="B12" s="54"/>
      <c r="C12" s="54"/>
    </row>
    <row r="13" s="29" customFormat="1" ht="18" customHeight="1" spans="1:3">
      <c r="A13" s="54"/>
      <c r="B13" s="54"/>
      <c r="C13" s="54"/>
    </row>
    <row r="14" s="29" customFormat="1" ht="18" customHeight="1" spans="1:3">
      <c r="A14" s="54"/>
      <c r="B14" s="54"/>
      <c r="C14" s="54"/>
    </row>
    <row r="15" s="29" customFormat="1" ht="14.1" customHeight="1" spans="1:3">
      <c r="A15" s="54"/>
      <c r="B15" s="54"/>
      <c r="C15" s="54"/>
    </row>
    <row r="16" s="29" customFormat="1" ht="33" customHeight="1" spans="1:3">
      <c r="A16" s="60"/>
      <c r="B16" s="60"/>
      <c r="C16" s="60"/>
    </row>
  </sheetData>
  <mergeCells count="3">
    <mergeCell ref="A1:C1"/>
    <mergeCell ref="A9:C9"/>
    <mergeCell ref="A10:C10"/>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2"/>
  <sheetViews>
    <sheetView zoomScale="90" zoomScaleNormal="90" workbookViewId="0">
      <selection activeCell="E7" sqref="E7"/>
    </sheetView>
  </sheetViews>
  <sheetFormatPr defaultColWidth="10" defaultRowHeight="13.5" outlineLevelCol="2"/>
  <cols>
    <col min="1" max="1" width="60.5" style="29" customWidth="1"/>
    <col min="2" max="2" width="25.6333333333333" style="29" customWidth="1"/>
    <col min="3" max="3" width="27.775" style="29" customWidth="1"/>
    <col min="4" max="4" width="9.76666666666667" style="29" customWidth="1"/>
    <col min="5" max="16384" width="10" style="29"/>
  </cols>
  <sheetData>
    <row r="1" s="29" customFormat="1" ht="28.6" customHeight="1" spans="1:3">
      <c r="A1" s="49" t="s">
        <v>1999</v>
      </c>
      <c r="B1" s="49"/>
      <c r="C1" s="49"/>
    </row>
    <row r="2" s="29" customFormat="1" ht="25" customHeight="1" spans="1:3">
      <c r="A2" s="60"/>
      <c r="B2" s="60"/>
      <c r="C2" s="61" t="s">
        <v>1962</v>
      </c>
    </row>
    <row r="3" s="29" customFormat="1" ht="32" customHeight="1" spans="1:3">
      <c r="A3" s="36" t="s">
        <v>1981</v>
      </c>
      <c r="B3" s="36" t="s">
        <v>1919</v>
      </c>
      <c r="C3" s="36" t="s">
        <v>1982</v>
      </c>
    </row>
    <row r="4" s="29" customFormat="1" ht="32" customHeight="1" spans="1:3">
      <c r="A4" s="57" t="s">
        <v>2000</v>
      </c>
      <c r="B4" s="58">
        <v>78.82</v>
      </c>
      <c r="C4" s="58">
        <v>78.82</v>
      </c>
    </row>
    <row r="5" s="29" customFormat="1" ht="32" customHeight="1" spans="1:3">
      <c r="A5" s="57" t="s">
        <v>2001</v>
      </c>
      <c r="B5" s="58">
        <v>80.78</v>
      </c>
      <c r="C5" s="58">
        <v>79.26</v>
      </c>
    </row>
    <row r="6" s="29" customFormat="1" ht="32" customHeight="1" spans="1:3">
      <c r="A6" s="57" t="s">
        <v>2002</v>
      </c>
      <c r="B6" s="58">
        <v>7.64</v>
      </c>
      <c r="C6" s="58">
        <v>7.64</v>
      </c>
    </row>
    <row r="7" s="29" customFormat="1" ht="32" customHeight="1" spans="1:3">
      <c r="A7" s="57" t="s">
        <v>2003</v>
      </c>
      <c r="B7" s="58">
        <v>8.33</v>
      </c>
      <c r="C7" s="58">
        <v>8.33</v>
      </c>
    </row>
    <row r="8" s="29" customFormat="1" ht="32" customHeight="1" spans="1:3">
      <c r="A8" s="57" t="s">
        <v>2004</v>
      </c>
      <c r="B8" s="58">
        <v>78.13</v>
      </c>
      <c r="C8" s="58">
        <v>78.13</v>
      </c>
    </row>
    <row r="9" s="29" customFormat="1" ht="32" customHeight="1" spans="1:3">
      <c r="A9" s="57" t="s">
        <v>2005</v>
      </c>
      <c r="B9" s="58"/>
      <c r="C9" s="58"/>
    </row>
    <row r="10" s="29" customFormat="1" ht="32" customHeight="1" spans="1:3">
      <c r="A10" s="57" t="s">
        <v>2006</v>
      </c>
      <c r="B10" s="58">
        <v>79.26</v>
      </c>
      <c r="C10" s="58"/>
    </row>
    <row r="11" s="31" customFormat="1" ht="72" customHeight="1" spans="1:3">
      <c r="A11" s="41" t="s">
        <v>2007</v>
      </c>
      <c r="B11" s="41"/>
      <c r="C11" s="41"/>
    </row>
    <row r="12" s="29" customFormat="1" ht="31" customHeight="1" spans="1:3">
      <c r="A12" s="59"/>
      <c r="B12" s="59"/>
      <c r="C12" s="59"/>
    </row>
  </sheetData>
  <mergeCells count="3">
    <mergeCell ref="A1:C1"/>
    <mergeCell ref="A11:C11"/>
    <mergeCell ref="A12:C12"/>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2"/>
  <sheetViews>
    <sheetView zoomScale="90" zoomScaleNormal="90" workbookViewId="0">
      <selection activeCell="E7" sqref="E7"/>
    </sheetView>
  </sheetViews>
  <sheetFormatPr defaultColWidth="10" defaultRowHeight="13.5" outlineLevelCol="2"/>
  <cols>
    <col min="1" max="1" width="59.3833333333333" style="29" customWidth="1"/>
    <col min="2" max="3" width="25.6333333333333" style="29" customWidth="1"/>
    <col min="4" max="4" width="9.76666666666667" style="29" customWidth="1"/>
    <col min="5" max="16384" width="10" style="29"/>
  </cols>
  <sheetData>
    <row r="1" s="29" customFormat="1" ht="28.6" customHeight="1" spans="1:3">
      <c r="A1" s="49" t="s">
        <v>2008</v>
      </c>
      <c r="B1" s="49"/>
      <c r="C1" s="49"/>
    </row>
    <row r="2" s="30" customFormat="1" ht="25" customHeight="1" spans="1:3">
      <c r="A2" s="55"/>
      <c r="B2" s="55"/>
      <c r="C2" s="42" t="s">
        <v>1962</v>
      </c>
    </row>
    <row r="3" s="30" customFormat="1" ht="32" customHeight="1" spans="1:3">
      <c r="A3" s="56" t="s">
        <v>1981</v>
      </c>
      <c r="B3" s="56" t="s">
        <v>1919</v>
      </c>
      <c r="C3" s="56" t="s">
        <v>1982</v>
      </c>
    </row>
    <row r="4" s="30" customFormat="1" ht="32" customHeight="1" spans="1:3">
      <c r="A4" s="57" t="s">
        <v>2000</v>
      </c>
      <c r="B4" s="58">
        <v>78.82</v>
      </c>
      <c r="C4" s="58">
        <v>78.82</v>
      </c>
    </row>
    <row r="5" s="30" customFormat="1" ht="32" customHeight="1" spans="1:3">
      <c r="A5" s="57" t="s">
        <v>2001</v>
      </c>
      <c r="B5" s="58">
        <v>80.78</v>
      </c>
      <c r="C5" s="58">
        <v>79.26</v>
      </c>
    </row>
    <row r="6" s="30" customFormat="1" ht="32" customHeight="1" spans="1:3">
      <c r="A6" s="57" t="s">
        <v>2002</v>
      </c>
      <c r="B6" s="58">
        <v>7.64</v>
      </c>
      <c r="C6" s="58">
        <v>7.64</v>
      </c>
    </row>
    <row r="7" s="30" customFormat="1" ht="32" customHeight="1" spans="1:3">
      <c r="A7" s="57" t="s">
        <v>2003</v>
      </c>
      <c r="B7" s="58">
        <v>8.33</v>
      </c>
      <c r="C7" s="58">
        <v>8.33</v>
      </c>
    </row>
    <row r="8" s="30" customFormat="1" ht="32" customHeight="1" spans="1:3">
      <c r="A8" s="57" t="s">
        <v>2004</v>
      </c>
      <c r="B8" s="58">
        <v>78.13</v>
      </c>
      <c r="C8" s="58">
        <v>78.13</v>
      </c>
    </row>
    <row r="9" s="30" customFormat="1" ht="32" customHeight="1" spans="1:3">
      <c r="A9" s="57" t="s">
        <v>2009</v>
      </c>
      <c r="B9" s="58"/>
      <c r="C9" s="58"/>
    </row>
    <row r="10" s="30" customFormat="1" ht="32" customHeight="1" spans="1:3">
      <c r="A10" s="57" t="s">
        <v>2006</v>
      </c>
      <c r="B10" s="58">
        <v>79.26</v>
      </c>
      <c r="C10" s="58"/>
    </row>
    <row r="11" s="31" customFormat="1" ht="65" customHeight="1" spans="1:3">
      <c r="A11" s="41" t="s">
        <v>2007</v>
      </c>
      <c r="B11" s="41"/>
      <c r="C11" s="41"/>
    </row>
    <row r="12" s="29" customFormat="1" ht="31" customHeight="1" spans="1:3">
      <c r="A12" s="59"/>
      <c r="B12" s="59"/>
      <c r="C12" s="59"/>
    </row>
  </sheetData>
  <mergeCells count="3">
    <mergeCell ref="A1:C1"/>
    <mergeCell ref="A11:C11"/>
    <mergeCell ref="A12:C12"/>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6"/>
  <sheetViews>
    <sheetView zoomScale="90" zoomScaleNormal="90" workbookViewId="0">
      <selection activeCell="E7" sqref="E7"/>
    </sheetView>
  </sheetViews>
  <sheetFormatPr defaultColWidth="10" defaultRowHeight="13.5" outlineLevelCol="3"/>
  <cols>
    <col min="1" max="1" width="36" style="29" customWidth="1"/>
    <col min="2" max="4" width="15.6333333333333" style="29" customWidth="1"/>
    <col min="5" max="5" width="9.76666666666667" style="29" customWidth="1"/>
    <col min="6" max="16384" width="10" style="29"/>
  </cols>
  <sheetData>
    <row r="1" s="29" customFormat="1" ht="63" customHeight="1" spans="1:4">
      <c r="A1" s="49" t="s">
        <v>2010</v>
      </c>
      <c r="B1" s="49"/>
      <c r="C1" s="49"/>
      <c r="D1" s="49"/>
    </row>
    <row r="2" s="30" customFormat="1" ht="30" customHeight="1" spans="4:4">
      <c r="D2" s="42" t="s">
        <v>1962</v>
      </c>
    </row>
    <row r="3" s="30" customFormat="1" ht="25" customHeight="1" spans="1:4">
      <c r="A3" s="36" t="s">
        <v>1981</v>
      </c>
      <c r="B3" s="36" t="s">
        <v>2011</v>
      </c>
      <c r="C3" s="36" t="s">
        <v>2012</v>
      </c>
      <c r="D3" s="36" t="s">
        <v>2013</v>
      </c>
    </row>
    <row r="4" s="30" customFormat="1" ht="25" customHeight="1" spans="1:4">
      <c r="A4" s="50" t="s">
        <v>2014</v>
      </c>
      <c r="B4" s="38" t="s">
        <v>2015</v>
      </c>
      <c r="C4" s="51">
        <f>C5+C7</f>
        <v>11.48</v>
      </c>
      <c r="D4" s="51"/>
    </row>
    <row r="5" s="30" customFormat="1" ht="25" customHeight="1" spans="1:4">
      <c r="A5" s="52" t="s">
        <v>2016</v>
      </c>
      <c r="B5" s="38" t="s">
        <v>1970</v>
      </c>
      <c r="C5" s="51">
        <v>3.84</v>
      </c>
      <c r="D5" s="51"/>
    </row>
    <row r="6" s="30" customFormat="1" ht="25" customHeight="1" spans="1:4">
      <c r="A6" s="52" t="s">
        <v>2017</v>
      </c>
      <c r="B6" s="38" t="s">
        <v>1971</v>
      </c>
      <c r="C6" s="51">
        <v>3.84</v>
      </c>
      <c r="D6" s="51"/>
    </row>
    <row r="7" s="30" customFormat="1" ht="25" customHeight="1" spans="1:4">
      <c r="A7" s="52" t="s">
        <v>2018</v>
      </c>
      <c r="B7" s="38" t="s">
        <v>2019</v>
      </c>
      <c r="C7" s="51">
        <v>7.64</v>
      </c>
      <c r="D7" s="51"/>
    </row>
    <row r="8" s="30" customFormat="1" ht="25" customHeight="1" spans="1:4">
      <c r="A8" s="52" t="s">
        <v>2017</v>
      </c>
      <c r="B8" s="38" t="s">
        <v>1973</v>
      </c>
      <c r="C8" s="51">
        <v>7.64</v>
      </c>
      <c r="D8" s="51"/>
    </row>
    <row r="9" s="30" customFormat="1" ht="25" customHeight="1" spans="1:4">
      <c r="A9" s="50" t="s">
        <v>2020</v>
      </c>
      <c r="B9" s="38" t="s">
        <v>2021</v>
      </c>
      <c r="C9" s="51">
        <f>C10+C11</f>
        <v>9.83</v>
      </c>
      <c r="D9" s="51"/>
    </row>
    <row r="10" s="30" customFormat="1" ht="25" customHeight="1" spans="1:4">
      <c r="A10" s="52" t="s">
        <v>2016</v>
      </c>
      <c r="B10" s="38" t="s">
        <v>2022</v>
      </c>
      <c r="C10" s="51">
        <v>1.5</v>
      </c>
      <c r="D10" s="51"/>
    </row>
    <row r="11" s="30" customFormat="1" ht="25" customHeight="1" spans="1:4">
      <c r="A11" s="52" t="s">
        <v>2018</v>
      </c>
      <c r="B11" s="38" t="s">
        <v>2023</v>
      </c>
      <c r="C11" s="51">
        <v>8.33</v>
      </c>
      <c r="D11" s="51"/>
    </row>
    <row r="12" s="30" customFormat="1" ht="25" customHeight="1" spans="1:4">
      <c r="A12" s="50" t="s">
        <v>2024</v>
      </c>
      <c r="B12" s="38" t="s">
        <v>2025</v>
      </c>
      <c r="C12" s="51">
        <f>C13+C14</f>
        <v>3.51</v>
      </c>
      <c r="D12" s="51"/>
    </row>
    <row r="13" s="30" customFormat="1" ht="25" customHeight="1" spans="1:4">
      <c r="A13" s="52" t="s">
        <v>2016</v>
      </c>
      <c r="B13" s="38" t="s">
        <v>2026</v>
      </c>
      <c r="C13" s="51">
        <v>0.89</v>
      </c>
      <c r="D13" s="51"/>
    </row>
    <row r="14" s="30" customFormat="1" ht="25" customHeight="1" spans="1:4">
      <c r="A14" s="52" t="s">
        <v>2018</v>
      </c>
      <c r="B14" s="38" t="s">
        <v>2027</v>
      </c>
      <c r="C14" s="51">
        <v>2.62</v>
      </c>
      <c r="D14" s="51"/>
    </row>
    <row r="15" s="30" customFormat="1" ht="25" customHeight="1" spans="1:4">
      <c r="A15" s="50" t="s">
        <v>2028</v>
      </c>
      <c r="B15" s="38" t="s">
        <v>2029</v>
      </c>
      <c r="C15" s="51">
        <f>C16+C19</f>
        <v>2.45</v>
      </c>
      <c r="D15" s="51"/>
    </row>
    <row r="16" s="30" customFormat="1" ht="25" customHeight="1" spans="1:4">
      <c r="A16" s="52" t="s">
        <v>2016</v>
      </c>
      <c r="B16" s="38" t="s">
        <v>2030</v>
      </c>
      <c r="C16" s="51">
        <v>1.85</v>
      </c>
      <c r="D16" s="51"/>
    </row>
    <row r="17" s="30" customFormat="1" ht="25" customHeight="1" spans="1:4">
      <c r="A17" s="52" t="s">
        <v>2031</v>
      </c>
      <c r="B17" s="38"/>
      <c r="C17" s="51">
        <v>1.63</v>
      </c>
      <c r="D17" s="51"/>
    </row>
    <row r="18" s="30" customFormat="1" ht="25" customHeight="1" spans="1:4">
      <c r="A18" s="52" t="s">
        <v>2032</v>
      </c>
      <c r="B18" s="38" t="s">
        <v>2033</v>
      </c>
      <c r="C18" s="51">
        <v>0.22</v>
      </c>
      <c r="D18" s="51"/>
    </row>
    <row r="19" s="30" customFormat="1" ht="25" customHeight="1" spans="1:4">
      <c r="A19" s="52" t="s">
        <v>2018</v>
      </c>
      <c r="B19" s="38" t="s">
        <v>2034</v>
      </c>
      <c r="C19" s="51">
        <v>0.6</v>
      </c>
      <c r="D19" s="51"/>
    </row>
    <row r="20" s="30" customFormat="1" ht="25" customHeight="1" spans="1:4">
      <c r="A20" s="52" t="s">
        <v>2031</v>
      </c>
      <c r="B20" s="38"/>
      <c r="C20" s="51">
        <v>0.57</v>
      </c>
      <c r="D20" s="51"/>
    </row>
    <row r="21" s="30" customFormat="1" ht="25" customHeight="1" spans="1:4">
      <c r="A21" s="52" t="s">
        <v>2035</v>
      </c>
      <c r="B21" s="38" t="s">
        <v>2036</v>
      </c>
      <c r="C21" s="51">
        <v>0.03</v>
      </c>
      <c r="D21" s="51"/>
    </row>
    <row r="22" s="30" customFormat="1" ht="25" customHeight="1" spans="1:4">
      <c r="A22" s="50" t="s">
        <v>2037</v>
      </c>
      <c r="B22" s="38" t="s">
        <v>2038</v>
      </c>
      <c r="C22" s="51">
        <f>C23+C24</f>
        <v>3.45</v>
      </c>
      <c r="D22" s="51"/>
    </row>
    <row r="23" s="30" customFormat="1" ht="25" customHeight="1" spans="1:4">
      <c r="A23" s="52" t="s">
        <v>2016</v>
      </c>
      <c r="B23" s="38" t="s">
        <v>2039</v>
      </c>
      <c r="C23" s="51">
        <v>0.94</v>
      </c>
      <c r="D23" s="51"/>
    </row>
    <row r="24" s="30" customFormat="1" ht="25" customHeight="1" spans="1:4">
      <c r="A24" s="52" t="s">
        <v>2018</v>
      </c>
      <c r="B24" s="38" t="s">
        <v>2040</v>
      </c>
      <c r="C24" s="51">
        <v>2.51</v>
      </c>
      <c r="D24" s="51"/>
    </row>
    <row r="25" s="31" customFormat="1" ht="70" customHeight="1" spans="1:4">
      <c r="A25" s="53" t="s">
        <v>2041</v>
      </c>
      <c r="B25" s="53"/>
      <c r="C25" s="53"/>
      <c r="D25" s="53"/>
    </row>
    <row r="26" s="29" customFormat="1" ht="25" customHeight="1" spans="1:4">
      <c r="A26" s="54"/>
      <c r="B26" s="54"/>
      <c r="C26" s="54"/>
      <c r="D26" s="54"/>
    </row>
  </sheetData>
  <mergeCells count="3">
    <mergeCell ref="A1:D1"/>
    <mergeCell ref="A25:D25"/>
    <mergeCell ref="A26:D26"/>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19"/>
  <sheetViews>
    <sheetView zoomScale="85" zoomScaleNormal="85" workbookViewId="0">
      <selection activeCell="E7" sqref="E7"/>
    </sheetView>
  </sheetViews>
  <sheetFormatPr defaultColWidth="8.88333333333333" defaultRowHeight="13.5" outlineLevelCol="5"/>
  <cols>
    <col min="1" max="1" width="8.88333333333333" style="29"/>
    <col min="2" max="2" width="49.3833333333333" style="29" customWidth="1"/>
    <col min="3" max="6" width="20.6333333333333" style="29" customWidth="1"/>
    <col min="7" max="16384" width="8.88333333333333" style="29"/>
  </cols>
  <sheetData>
    <row r="1" s="29" customFormat="1" ht="45" customHeight="1" spans="1:6">
      <c r="A1" s="32" t="s">
        <v>2042</v>
      </c>
      <c r="B1" s="32"/>
      <c r="C1" s="32"/>
      <c r="D1" s="32"/>
      <c r="E1" s="32"/>
      <c r="F1" s="32"/>
    </row>
    <row r="2" s="30" customFormat="1" ht="18" customHeight="1" spans="2:6">
      <c r="B2" s="34" t="s">
        <v>1962</v>
      </c>
      <c r="C2" s="42"/>
      <c r="D2" s="42"/>
      <c r="E2" s="42"/>
      <c r="F2" s="42"/>
    </row>
    <row r="3" s="30" customFormat="1" ht="30" customHeight="1" spans="1:6">
      <c r="A3" s="35" t="s">
        <v>3</v>
      </c>
      <c r="B3" s="35"/>
      <c r="C3" s="36" t="s">
        <v>1968</v>
      </c>
      <c r="D3" s="36" t="s">
        <v>2012</v>
      </c>
      <c r="E3" s="36" t="s">
        <v>2013</v>
      </c>
      <c r="F3" s="36" t="s">
        <v>2043</v>
      </c>
    </row>
    <row r="4" s="30" customFormat="1" ht="30" customHeight="1" spans="1:6">
      <c r="A4" s="43" t="s">
        <v>2044</v>
      </c>
      <c r="B4" s="43"/>
      <c r="C4" s="38" t="s">
        <v>1969</v>
      </c>
      <c r="D4" s="44">
        <f>D5+D6</f>
        <v>111.24</v>
      </c>
      <c r="E4" s="44">
        <f>E5+E6</f>
        <v>111.24</v>
      </c>
      <c r="F4" s="44"/>
    </row>
    <row r="5" s="30" customFormat="1" ht="30" customHeight="1" spans="1:6">
      <c r="A5" s="45" t="s">
        <v>2045</v>
      </c>
      <c r="B5" s="45"/>
      <c r="C5" s="38" t="s">
        <v>1970</v>
      </c>
      <c r="D5" s="44">
        <v>31.98</v>
      </c>
      <c r="E5" s="44">
        <v>31.98</v>
      </c>
      <c r="F5" s="44"/>
    </row>
    <row r="6" s="30" customFormat="1" ht="30" customHeight="1" spans="1:6">
      <c r="A6" s="45" t="s">
        <v>2046</v>
      </c>
      <c r="B6" s="45"/>
      <c r="C6" s="38" t="s">
        <v>1971</v>
      </c>
      <c r="D6" s="44">
        <v>79.26</v>
      </c>
      <c r="E6" s="44">
        <v>79.26</v>
      </c>
      <c r="F6" s="44"/>
    </row>
    <row r="7" s="30" customFormat="1" ht="30" customHeight="1" spans="1:6">
      <c r="A7" s="46" t="s">
        <v>2047</v>
      </c>
      <c r="B7" s="46"/>
      <c r="C7" s="38" t="s">
        <v>1972</v>
      </c>
      <c r="D7" s="44"/>
      <c r="E7" s="44"/>
      <c r="F7" s="44"/>
    </row>
    <row r="8" s="30" customFormat="1" ht="30" customHeight="1" spans="1:6">
      <c r="A8" s="45" t="s">
        <v>2045</v>
      </c>
      <c r="B8" s="45"/>
      <c r="C8" s="38" t="s">
        <v>1973</v>
      </c>
      <c r="D8" s="44"/>
      <c r="E8" s="44"/>
      <c r="F8" s="44"/>
    </row>
    <row r="9" s="30" customFormat="1" ht="30" customHeight="1" spans="1:6">
      <c r="A9" s="45" t="s">
        <v>2046</v>
      </c>
      <c r="B9" s="45"/>
      <c r="C9" s="38" t="s">
        <v>1974</v>
      </c>
      <c r="D9" s="44"/>
      <c r="E9" s="44"/>
      <c r="F9" s="44"/>
    </row>
    <row r="10" s="31" customFormat="1" ht="41" customHeight="1" spans="1:6">
      <c r="A10" s="41" t="s">
        <v>2048</v>
      </c>
      <c r="B10" s="41"/>
      <c r="C10" s="41"/>
      <c r="D10" s="41"/>
      <c r="E10" s="41"/>
      <c r="F10" s="41"/>
    </row>
    <row r="13" s="29" customFormat="1" ht="19.5" spans="1:1">
      <c r="A13" s="47"/>
    </row>
    <row r="14" s="29" customFormat="1" ht="19" customHeight="1" spans="1:1">
      <c r="A14" s="48"/>
    </row>
    <row r="15" s="29" customFormat="1" ht="29" customHeight="1"/>
    <row r="16" s="29" customFormat="1" ht="29" customHeight="1"/>
    <row r="17" s="29" customFormat="1" ht="29" customHeight="1"/>
    <row r="18" s="29" customFormat="1" ht="29" customHeight="1"/>
    <row r="19" s="29" customFormat="1" ht="30" customHeight="1" spans="1:1">
      <c r="A19" s="48"/>
    </row>
  </sheetData>
  <mergeCells count="9">
    <mergeCell ref="A1:F1"/>
    <mergeCell ref="B2:F2"/>
    <mergeCell ref="A3:B3"/>
    <mergeCell ref="A5:B5"/>
    <mergeCell ref="A6:B6"/>
    <mergeCell ref="A7:B7"/>
    <mergeCell ref="A8:B8"/>
    <mergeCell ref="A9:B9"/>
    <mergeCell ref="A10:F10"/>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6"/>
  <sheetViews>
    <sheetView zoomScale="85" zoomScaleNormal="85" workbookViewId="0">
      <selection activeCell="E7" sqref="E7"/>
    </sheetView>
  </sheetViews>
  <sheetFormatPr defaultColWidth="8.88333333333333" defaultRowHeight="13.5" outlineLevelRow="5" outlineLevelCol="5"/>
  <cols>
    <col min="1" max="1" width="8.88333333333333" style="29"/>
    <col min="2" max="6" width="24.2166666666667" style="29" customWidth="1"/>
    <col min="7" max="16384" width="8.88333333333333" style="29"/>
  </cols>
  <sheetData>
    <row r="1" s="29" customFormat="1" ht="26.25" spans="1:6">
      <c r="A1" s="32" t="s">
        <v>2049</v>
      </c>
      <c r="B1" s="33"/>
      <c r="C1" s="33"/>
      <c r="D1" s="33"/>
      <c r="E1" s="33"/>
      <c r="F1" s="33"/>
    </row>
    <row r="2" s="29" customFormat="1" ht="23" customHeight="1" spans="1:6">
      <c r="A2" s="34" t="s">
        <v>1962</v>
      </c>
      <c r="B2" s="34"/>
      <c r="C2" s="34"/>
      <c r="D2" s="34"/>
      <c r="E2" s="34"/>
      <c r="F2" s="34"/>
    </row>
    <row r="3" s="30" customFormat="1" ht="30" customHeight="1" spans="1:6">
      <c r="A3" s="35" t="s">
        <v>2050</v>
      </c>
      <c r="B3" s="36" t="s">
        <v>1923</v>
      </c>
      <c r="C3" s="36" t="s">
        <v>2051</v>
      </c>
      <c r="D3" s="36" t="s">
        <v>2052</v>
      </c>
      <c r="E3" s="36" t="s">
        <v>2053</v>
      </c>
      <c r="F3" s="36" t="s">
        <v>2054</v>
      </c>
    </row>
    <row r="4" s="30" customFormat="1" ht="66" customHeight="1" spans="1:6">
      <c r="A4" s="37">
        <v>1</v>
      </c>
      <c r="B4" s="38" t="s">
        <v>2055</v>
      </c>
      <c r="C4" s="39"/>
      <c r="D4" s="40"/>
      <c r="E4" s="40"/>
      <c r="F4" s="40"/>
    </row>
    <row r="5" s="31" customFormat="1" ht="33" customHeight="1" spans="1:6">
      <c r="A5" s="41" t="s">
        <v>2056</v>
      </c>
      <c r="B5" s="41"/>
      <c r="C5" s="41"/>
      <c r="D5" s="41"/>
      <c r="E5" s="41"/>
      <c r="F5" s="41"/>
    </row>
    <row r="6" s="31" customFormat="1" ht="33" customHeight="1" spans="1:6">
      <c r="A6" s="41" t="s">
        <v>2057</v>
      </c>
      <c r="B6" s="41"/>
      <c r="C6" s="41"/>
      <c r="D6" s="41"/>
      <c r="E6" s="41"/>
      <c r="F6" s="41"/>
    </row>
  </sheetData>
  <mergeCells count="4">
    <mergeCell ref="A1:F1"/>
    <mergeCell ref="A2:F2"/>
    <mergeCell ref="A5:F5"/>
    <mergeCell ref="A6:F6"/>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1:J332"/>
  <sheetViews>
    <sheetView view="pageBreakPreview" zoomScaleNormal="100" workbookViewId="0">
      <selection activeCell="E7" sqref="E7"/>
    </sheetView>
  </sheetViews>
  <sheetFormatPr defaultColWidth="8" defaultRowHeight="12"/>
  <cols>
    <col min="1" max="1" width="25.3833333333333" style="8"/>
    <col min="2" max="2" width="23.775" style="8" customWidth="1"/>
    <col min="3" max="5" width="20.6333333333333" style="8" customWidth="1"/>
    <col min="6" max="6" width="14.3333333333333" style="8" customWidth="1"/>
    <col min="7" max="7" width="20.6333333333333" style="8" customWidth="1"/>
    <col min="8" max="9" width="13.3333333333333" style="8" customWidth="1"/>
    <col min="10" max="10" width="23.125" style="8" customWidth="1"/>
    <col min="11" max="16384" width="8" style="8"/>
  </cols>
  <sheetData>
    <row r="1" s="8" customFormat="1" ht="39" customHeight="1" spans="1:10">
      <c r="A1" s="10" t="s">
        <v>2058</v>
      </c>
      <c r="B1" s="10"/>
      <c r="C1" s="10"/>
      <c r="D1" s="10"/>
      <c r="E1" s="10"/>
      <c r="F1" s="10"/>
      <c r="G1" s="10"/>
      <c r="H1" s="10"/>
      <c r="I1" s="10"/>
      <c r="J1" s="10"/>
    </row>
    <row r="2" s="7" customFormat="1" ht="44.25" customHeight="1" spans="1:10">
      <c r="A2" s="11" t="s">
        <v>2059</v>
      </c>
      <c r="B2" s="11" t="s">
        <v>2060</v>
      </c>
      <c r="C2" s="11" t="s">
        <v>2061</v>
      </c>
      <c r="D2" s="11" t="s">
        <v>2062</v>
      </c>
      <c r="E2" s="11" t="s">
        <v>2063</v>
      </c>
      <c r="F2" s="11" t="s">
        <v>2064</v>
      </c>
      <c r="G2" s="11" t="s">
        <v>2065</v>
      </c>
      <c r="H2" s="11" t="s">
        <v>2066</v>
      </c>
      <c r="I2" s="11" t="s">
        <v>2067</v>
      </c>
      <c r="J2" s="11" t="s">
        <v>2068</v>
      </c>
    </row>
    <row r="3" s="8" customFormat="1" ht="18.75" spans="1:10">
      <c r="A3" s="12">
        <v>1</v>
      </c>
      <c r="B3" s="12">
        <v>2</v>
      </c>
      <c r="C3" s="12">
        <v>3</v>
      </c>
      <c r="D3" s="12">
        <v>4</v>
      </c>
      <c r="E3" s="12">
        <v>5</v>
      </c>
      <c r="F3" s="12">
        <v>6</v>
      </c>
      <c r="G3" s="12">
        <v>7</v>
      </c>
      <c r="H3" s="12">
        <v>8</v>
      </c>
      <c r="I3" s="12">
        <v>9</v>
      </c>
      <c r="J3" s="12">
        <v>10</v>
      </c>
    </row>
    <row r="4" s="8" customFormat="1" ht="23" customHeight="1" spans="1:10">
      <c r="A4" s="13" t="s">
        <v>2069</v>
      </c>
      <c r="B4" s="14"/>
      <c r="C4" s="14"/>
      <c r="D4" s="14"/>
      <c r="E4" s="14"/>
      <c r="F4" s="14"/>
      <c r="G4" s="14"/>
      <c r="H4" s="14"/>
      <c r="I4" s="14"/>
      <c r="J4" s="21"/>
    </row>
    <row r="5" s="8" customFormat="1" ht="35" customHeight="1" spans="1:10">
      <c r="A5" s="15" t="s">
        <v>2070</v>
      </c>
      <c r="B5" s="15" t="s">
        <v>2071</v>
      </c>
      <c r="C5" s="16" t="s">
        <v>2072</v>
      </c>
      <c r="D5" s="16" t="s">
        <v>2073</v>
      </c>
      <c r="E5" s="16" t="s">
        <v>2073</v>
      </c>
      <c r="F5" s="16"/>
      <c r="G5" s="433" t="s">
        <v>2074</v>
      </c>
      <c r="H5" s="16" t="s">
        <v>2073</v>
      </c>
      <c r="I5" s="16"/>
      <c r="J5" s="16" t="s">
        <v>2074</v>
      </c>
    </row>
    <row r="6" s="8" customFormat="1" ht="35" customHeight="1" spans="1:10">
      <c r="A6" s="15"/>
      <c r="B6" s="15"/>
      <c r="C6" s="16" t="s">
        <v>2073</v>
      </c>
      <c r="D6" s="16" t="s">
        <v>2075</v>
      </c>
      <c r="E6" s="16" t="s">
        <v>2073</v>
      </c>
      <c r="F6" s="16"/>
      <c r="G6" s="433" t="s">
        <v>2074</v>
      </c>
      <c r="H6" s="16" t="s">
        <v>2073</v>
      </c>
      <c r="I6" s="16"/>
      <c r="J6" s="16" t="s">
        <v>2074</v>
      </c>
    </row>
    <row r="7" s="9" customFormat="1" ht="35" customHeight="1" spans="1:10">
      <c r="A7" s="15"/>
      <c r="B7" s="15"/>
      <c r="C7" s="16" t="s">
        <v>2073</v>
      </c>
      <c r="D7" s="16" t="s">
        <v>2073</v>
      </c>
      <c r="E7" s="16" t="s">
        <v>2076</v>
      </c>
      <c r="F7" s="16" t="s">
        <v>2077</v>
      </c>
      <c r="G7" s="433" t="s">
        <v>2078</v>
      </c>
      <c r="H7" s="16" t="s">
        <v>2079</v>
      </c>
      <c r="I7" s="16" t="s">
        <v>2080</v>
      </c>
      <c r="J7" s="16" t="s">
        <v>2081</v>
      </c>
    </row>
    <row r="8" s="8" customFormat="1" ht="35" customHeight="1" spans="1:10">
      <c r="A8" s="15"/>
      <c r="B8" s="15"/>
      <c r="C8" s="16" t="s">
        <v>2073</v>
      </c>
      <c r="D8" s="16" t="s">
        <v>2073</v>
      </c>
      <c r="E8" s="16" t="s">
        <v>2082</v>
      </c>
      <c r="F8" s="16" t="s">
        <v>2083</v>
      </c>
      <c r="G8" s="433" t="s">
        <v>2084</v>
      </c>
      <c r="H8" s="16" t="s">
        <v>2079</v>
      </c>
      <c r="I8" s="16" t="s">
        <v>2080</v>
      </c>
      <c r="J8" s="16" t="s">
        <v>2085</v>
      </c>
    </row>
    <row r="9" s="8" customFormat="1" ht="35" customHeight="1" spans="1:10">
      <c r="A9" s="15"/>
      <c r="B9" s="15"/>
      <c r="C9" s="16" t="s">
        <v>2073</v>
      </c>
      <c r="D9" s="16" t="s">
        <v>2086</v>
      </c>
      <c r="E9" s="16" t="s">
        <v>2073</v>
      </c>
      <c r="F9" s="16"/>
      <c r="G9" s="433" t="s">
        <v>2074</v>
      </c>
      <c r="H9" s="16" t="s">
        <v>2073</v>
      </c>
      <c r="I9" s="16"/>
      <c r="J9" s="16" t="s">
        <v>2074</v>
      </c>
    </row>
    <row r="10" s="8" customFormat="1" ht="35" customHeight="1" spans="1:10">
      <c r="A10" s="15"/>
      <c r="B10" s="15"/>
      <c r="C10" s="16" t="s">
        <v>2073</v>
      </c>
      <c r="D10" s="16" t="s">
        <v>2073</v>
      </c>
      <c r="E10" s="16" t="s">
        <v>2087</v>
      </c>
      <c r="F10" s="16" t="s">
        <v>2083</v>
      </c>
      <c r="G10" s="433" t="s">
        <v>2088</v>
      </c>
      <c r="H10" s="16" t="s">
        <v>2089</v>
      </c>
      <c r="I10" s="16" t="s">
        <v>2080</v>
      </c>
      <c r="J10" s="16" t="s">
        <v>2090</v>
      </c>
    </row>
    <row r="11" ht="24" spans="1:10">
      <c r="A11" s="15"/>
      <c r="B11" s="15"/>
      <c r="C11" s="16" t="s">
        <v>2073</v>
      </c>
      <c r="D11" s="16" t="s">
        <v>2073</v>
      </c>
      <c r="E11" s="16" t="s">
        <v>2091</v>
      </c>
      <c r="F11" s="16" t="s">
        <v>2083</v>
      </c>
      <c r="G11" s="433" t="s">
        <v>2092</v>
      </c>
      <c r="H11" s="16" t="s">
        <v>2089</v>
      </c>
      <c r="I11" s="16" t="s">
        <v>2080</v>
      </c>
      <c r="J11" s="16" t="s">
        <v>2093</v>
      </c>
    </row>
    <row r="12" spans="1:10">
      <c r="A12" s="15"/>
      <c r="B12" s="15"/>
      <c r="C12" s="16" t="s">
        <v>2073</v>
      </c>
      <c r="D12" s="16" t="s">
        <v>2094</v>
      </c>
      <c r="E12" s="16" t="s">
        <v>2073</v>
      </c>
      <c r="F12" s="16"/>
      <c r="G12" s="433" t="s">
        <v>2074</v>
      </c>
      <c r="H12" s="16" t="s">
        <v>2073</v>
      </c>
      <c r="I12" s="16"/>
      <c r="J12" s="16" t="s">
        <v>2074</v>
      </c>
    </row>
    <row r="13" spans="1:10">
      <c r="A13" s="15"/>
      <c r="B13" s="15"/>
      <c r="C13" s="16" t="s">
        <v>2073</v>
      </c>
      <c r="D13" s="16" t="s">
        <v>2073</v>
      </c>
      <c r="E13" s="16" t="s">
        <v>2095</v>
      </c>
      <c r="F13" s="16" t="s">
        <v>2083</v>
      </c>
      <c r="G13" s="433" t="s">
        <v>2092</v>
      </c>
      <c r="H13" s="16" t="s">
        <v>2089</v>
      </c>
      <c r="I13" s="16" t="s">
        <v>2080</v>
      </c>
      <c r="J13" s="16" t="s">
        <v>2096</v>
      </c>
    </row>
    <row r="14" spans="1:10">
      <c r="A14" s="15"/>
      <c r="B14" s="15"/>
      <c r="C14" s="16" t="s">
        <v>2097</v>
      </c>
      <c r="D14" s="16" t="s">
        <v>2073</v>
      </c>
      <c r="E14" s="16" t="s">
        <v>2073</v>
      </c>
      <c r="F14" s="16"/>
      <c r="G14" s="433" t="s">
        <v>2074</v>
      </c>
      <c r="H14" s="16" t="s">
        <v>2073</v>
      </c>
      <c r="I14" s="16"/>
      <c r="J14" s="16" t="s">
        <v>2074</v>
      </c>
    </row>
    <row r="15" spans="1:10">
      <c r="A15" s="15"/>
      <c r="B15" s="15"/>
      <c r="C15" s="16" t="s">
        <v>2073</v>
      </c>
      <c r="D15" s="16" t="s">
        <v>2098</v>
      </c>
      <c r="E15" s="16" t="s">
        <v>2073</v>
      </c>
      <c r="F15" s="16"/>
      <c r="G15" s="433" t="s">
        <v>2074</v>
      </c>
      <c r="H15" s="16" t="s">
        <v>2073</v>
      </c>
      <c r="I15" s="16"/>
      <c r="J15" s="16" t="s">
        <v>2074</v>
      </c>
    </row>
    <row r="16" ht="24" spans="1:10">
      <c r="A16" s="15"/>
      <c r="B16" s="15"/>
      <c r="C16" s="16" t="s">
        <v>2073</v>
      </c>
      <c r="D16" s="16" t="s">
        <v>2073</v>
      </c>
      <c r="E16" s="16" t="s">
        <v>2099</v>
      </c>
      <c r="F16" s="16" t="s">
        <v>2083</v>
      </c>
      <c r="G16" s="433" t="s">
        <v>2100</v>
      </c>
      <c r="H16" s="16" t="s">
        <v>2089</v>
      </c>
      <c r="I16" s="16" t="s">
        <v>2080</v>
      </c>
      <c r="J16" s="16" t="s">
        <v>2101</v>
      </c>
    </row>
    <row r="17" spans="1:10">
      <c r="A17" s="15"/>
      <c r="B17" s="15"/>
      <c r="C17" s="16" t="s">
        <v>2102</v>
      </c>
      <c r="D17" s="16" t="s">
        <v>2073</v>
      </c>
      <c r="E17" s="16" t="s">
        <v>2073</v>
      </c>
      <c r="F17" s="16"/>
      <c r="G17" s="433" t="s">
        <v>2074</v>
      </c>
      <c r="H17" s="16" t="s">
        <v>2073</v>
      </c>
      <c r="I17" s="16"/>
      <c r="J17" s="16" t="s">
        <v>2074</v>
      </c>
    </row>
    <row r="18" spans="1:10">
      <c r="A18" s="15"/>
      <c r="B18" s="15"/>
      <c r="C18" s="16" t="s">
        <v>2073</v>
      </c>
      <c r="D18" s="16" t="s">
        <v>2103</v>
      </c>
      <c r="E18" s="16" t="s">
        <v>2073</v>
      </c>
      <c r="F18" s="16"/>
      <c r="G18" s="433" t="s">
        <v>2074</v>
      </c>
      <c r="H18" s="16" t="s">
        <v>2073</v>
      </c>
      <c r="I18" s="16"/>
      <c r="J18" s="16" t="s">
        <v>2074</v>
      </c>
    </row>
    <row r="19" spans="1:10">
      <c r="A19" s="15"/>
      <c r="B19" s="15"/>
      <c r="C19" s="16" t="s">
        <v>2073</v>
      </c>
      <c r="D19" s="16" t="s">
        <v>2073</v>
      </c>
      <c r="E19" s="16" t="s">
        <v>2104</v>
      </c>
      <c r="F19" s="16" t="s">
        <v>2083</v>
      </c>
      <c r="G19" s="433" t="s">
        <v>2105</v>
      </c>
      <c r="H19" s="16" t="s">
        <v>2089</v>
      </c>
      <c r="I19" s="16" t="s">
        <v>2080</v>
      </c>
      <c r="J19" s="16" t="s">
        <v>2106</v>
      </c>
    </row>
    <row r="20" spans="1:10">
      <c r="A20" s="15"/>
      <c r="B20" s="15"/>
      <c r="C20" s="17"/>
      <c r="D20" s="18"/>
      <c r="E20" s="18"/>
      <c r="F20" s="19"/>
      <c r="G20" s="19"/>
      <c r="H20" s="19"/>
      <c r="I20" s="19"/>
      <c r="J20" s="19"/>
    </row>
    <row r="21" ht="23" customHeight="1" spans="1:10">
      <c r="A21" s="13" t="s">
        <v>2107</v>
      </c>
      <c r="B21" s="14"/>
      <c r="C21" s="14"/>
      <c r="D21" s="14"/>
      <c r="E21" s="14"/>
      <c r="F21" s="14"/>
      <c r="G21" s="14"/>
      <c r="H21" s="14"/>
      <c r="I21" s="14"/>
      <c r="J21" s="21"/>
    </row>
    <row r="22" spans="1:10">
      <c r="A22" s="20" t="s">
        <v>2108</v>
      </c>
      <c r="B22" s="20" t="s">
        <v>2109</v>
      </c>
      <c r="C22" s="16" t="s">
        <v>2072</v>
      </c>
      <c r="D22" s="16" t="s">
        <v>2073</v>
      </c>
      <c r="E22" s="16" t="s">
        <v>2073</v>
      </c>
      <c r="F22" s="16"/>
      <c r="G22" s="433" t="s">
        <v>2074</v>
      </c>
      <c r="H22" s="16" t="s">
        <v>2073</v>
      </c>
      <c r="I22" s="16"/>
      <c r="J22" s="16" t="s">
        <v>2074</v>
      </c>
    </row>
    <row r="23" spans="1:10">
      <c r="A23" s="20"/>
      <c r="B23" s="20"/>
      <c r="C23" s="16" t="s">
        <v>2073</v>
      </c>
      <c r="D23" s="16" t="s">
        <v>2075</v>
      </c>
      <c r="E23" s="16" t="s">
        <v>2073</v>
      </c>
      <c r="F23" s="16"/>
      <c r="G23" s="433" t="s">
        <v>2074</v>
      </c>
      <c r="H23" s="16" t="s">
        <v>2073</v>
      </c>
      <c r="I23" s="16"/>
      <c r="J23" s="16" t="s">
        <v>2074</v>
      </c>
    </row>
    <row r="24" ht="24" spans="1:10">
      <c r="A24" s="20"/>
      <c r="B24" s="20"/>
      <c r="C24" s="16" t="s">
        <v>2073</v>
      </c>
      <c r="D24" s="16" t="s">
        <v>2073</v>
      </c>
      <c r="E24" s="16" t="s">
        <v>2110</v>
      </c>
      <c r="F24" s="16" t="s">
        <v>2111</v>
      </c>
      <c r="G24" s="433" t="s">
        <v>2112</v>
      </c>
      <c r="H24" s="16" t="s">
        <v>2113</v>
      </c>
      <c r="I24" s="16" t="s">
        <v>2080</v>
      </c>
      <c r="J24" s="16" t="s">
        <v>2114</v>
      </c>
    </row>
    <row r="25" spans="1:10">
      <c r="A25" s="20"/>
      <c r="B25" s="20"/>
      <c r="C25" s="16" t="s">
        <v>2073</v>
      </c>
      <c r="D25" s="16" t="s">
        <v>2086</v>
      </c>
      <c r="E25" s="16" t="s">
        <v>2073</v>
      </c>
      <c r="F25" s="16"/>
      <c r="G25" s="433" t="s">
        <v>2074</v>
      </c>
      <c r="H25" s="16" t="s">
        <v>2073</v>
      </c>
      <c r="I25" s="16"/>
      <c r="J25" s="16" t="s">
        <v>2074</v>
      </c>
    </row>
    <row r="26" ht="60" spans="1:10">
      <c r="A26" s="20"/>
      <c r="B26" s="20"/>
      <c r="C26" s="16" t="s">
        <v>2073</v>
      </c>
      <c r="D26" s="16" t="s">
        <v>2073</v>
      </c>
      <c r="E26" s="16" t="s">
        <v>2115</v>
      </c>
      <c r="F26" s="16" t="s">
        <v>2083</v>
      </c>
      <c r="G26" s="433" t="s">
        <v>2092</v>
      </c>
      <c r="H26" s="16" t="s">
        <v>2089</v>
      </c>
      <c r="I26" s="16" t="s">
        <v>2080</v>
      </c>
      <c r="J26" s="16" t="s">
        <v>2116</v>
      </c>
    </row>
    <row r="27" ht="48" spans="1:10">
      <c r="A27" s="20"/>
      <c r="B27" s="20"/>
      <c r="C27" s="16" t="s">
        <v>2073</v>
      </c>
      <c r="D27" s="16" t="s">
        <v>2073</v>
      </c>
      <c r="E27" s="16" t="s">
        <v>2117</v>
      </c>
      <c r="F27" s="16" t="s">
        <v>2083</v>
      </c>
      <c r="G27" s="433" t="s">
        <v>2092</v>
      </c>
      <c r="H27" s="16" t="s">
        <v>2089</v>
      </c>
      <c r="I27" s="16" t="s">
        <v>2080</v>
      </c>
      <c r="J27" s="16" t="s">
        <v>2118</v>
      </c>
    </row>
    <row r="28" ht="60" spans="1:10">
      <c r="A28" s="20"/>
      <c r="B28" s="20"/>
      <c r="C28" s="16" t="s">
        <v>2073</v>
      </c>
      <c r="D28" s="16" t="s">
        <v>2073</v>
      </c>
      <c r="E28" s="16" t="s">
        <v>2119</v>
      </c>
      <c r="F28" s="16" t="s">
        <v>2083</v>
      </c>
      <c r="G28" s="433" t="s">
        <v>2092</v>
      </c>
      <c r="H28" s="16" t="s">
        <v>2089</v>
      </c>
      <c r="I28" s="16" t="s">
        <v>2080</v>
      </c>
      <c r="J28" s="16" t="s">
        <v>2120</v>
      </c>
    </row>
    <row r="29" spans="1:10">
      <c r="A29" s="20"/>
      <c r="B29" s="20"/>
      <c r="C29" s="16" t="s">
        <v>2073</v>
      </c>
      <c r="D29" s="16" t="s">
        <v>2094</v>
      </c>
      <c r="E29" s="16" t="s">
        <v>2073</v>
      </c>
      <c r="F29" s="16"/>
      <c r="G29" s="433" t="s">
        <v>2074</v>
      </c>
      <c r="H29" s="16" t="s">
        <v>2073</v>
      </c>
      <c r="I29" s="16"/>
      <c r="J29" s="16" t="s">
        <v>2074</v>
      </c>
    </row>
    <row r="30" ht="60" spans="1:10">
      <c r="A30" s="20"/>
      <c r="B30" s="20"/>
      <c r="C30" s="16" t="s">
        <v>2073</v>
      </c>
      <c r="D30" s="16" t="s">
        <v>2073</v>
      </c>
      <c r="E30" s="16" t="s">
        <v>2121</v>
      </c>
      <c r="F30" s="16" t="s">
        <v>2077</v>
      </c>
      <c r="G30" s="433" t="s">
        <v>2088</v>
      </c>
      <c r="H30" s="16" t="s">
        <v>2089</v>
      </c>
      <c r="I30" s="16" t="s">
        <v>2080</v>
      </c>
      <c r="J30" s="16" t="s">
        <v>2122</v>
      </c>
    </row>
    <row r="31" spans="1:10">
      <c r="A31" s="20"/>
      <c r="B31" s="20"/>
      <c r="C31" s="16" t="s">
        <v>2097</v>
      </c>
      <c r="D31" s="16" t="s">
        <v>2073</v>
      </c>
      <c r="E31" s="16" t="s">
        <v>2073</v>
      </c>
      <c r="F31" s="16"/>
      <c r="G31" s="433" t="s">
        <v>2074</v>
      </c>
      <c r="H31" s="16" t="s">
        <v>2073</v>
      </c>
      <c r="I31" s="16"/>
      <c r="J31" s="16" t="s">
        <v>2074</v>
      </c>
    </row>
    <row r="32" spans="1:10">
      <c r="A32" s="20"/>
      <c r="B32" s="20"/>
      <c r="C32" s="16" t="s">
        <v>2073</v>
      </c>
      <c r="D32" s="16" t="s">
        <v>2098</v>
      </c>
      <c r="E32" s="16" t="s">
        <v>2073</v>
      </c>
      <c r="F32" s="16"/>
      <c r="G32" s="433" t="s">
        <v>2074</v>
      </c>
      <c r="H32" s="16" t="s">
        <v>2073</v>
      </c>
      <c r="I32" s="16"/>
      <c r="J32" s="16" t="s">
        <v>2074</v>
      </c>
    </row>
    <row r="33" ht="48" spans="1:10">
      <c r="A33" s="20"/>
      <c r="B33" s="20"/>
      <c r="C33" s="16" t="s">
        <v>2073</v>
      </c>
      <c r="D33" s="16" t="s">
        <v>2073</v>
      </c>
      <c r="E33" s="16" t="s">
        <v>2123</v>
      </c>
      <c r="F33" s="16" t="s">
        <v>2077</v>
      </c>
      <c r="G33" s="433" t="s">
        <v>2088</v>
      </c>
      <c r="H33" s="16" t="s">
        <v>2089</v>
      </c>
      <c r="I33" s="16" t="s">
        <v>2080</v>
      </c>
      <c r="J33" s="16" t="s">
        <v>2124</v>
      </c>
    </row>
    <row r="34" spans="1:10">
      <c r="A34" s="20"/>
      <c r="B34" s="20"/>
      <c r="C34" s="16" t="s">
        <v>2102</v>
      </c>
      <c r="D34" s="16" t="s">
        <v>2073</v>
      </c>
      <c r="E34" s="16" t="s">
        <v>2073</v>
      </c>
      <c r="F34" s="16"/>
      <c r="G34" s="433" t="s">
        <v>2074</v>
      </c>
      <c r="H34" s="16" t="s">
        <v>2073</v>
      </c>
      <c r="I34" s="16"/>
      <c r="J34" s="16" t="s">
        <v>2074</v>
      </c>
    </row>
    <row r="35" spans="1:10">
      <c r="A35" s="20"/>
      <c r="B35" s="20"/>
      <c r="C35" s="16" t="s">
        <v>2073</v>
      </c>
      <c r="D35" s="16" t="s">
        <v>2103</v>
      </c>
      <c r="E35" s="16" t="s">
        <v>2073</v>
      </c>
      <c r="F35" s="16"/>
      <c r="G35" s="433" t="s">
        <v>2074</v>
      </c>
      <c r="H35" s="16" t="s">
        <v>2073</v>
      </c>
      <c r="I35" s="16"/>
      <c r="J35" s="16" t="s">
        <v>2074</v>
      </c>
    </row>
    <row r="36" ht="48" spans="1:10">
      <c r="A36" s="20"/>
      <c r="B36" s="20"/>
      <c r="C36" s="16" t="s">
        <v>2073</v>
      </c>
      <c r="D36" s="16" t="s">
        <v>2073</v>
      </c>
      <c r="E36" s="16" t="s">
        <v>2125</v>
      </c>
      <c r="F36" s="16" t="s">
        <v>2077</v>
      </c>
      <c r="G36" s="433" t="s">
        <v>2126</v>
      </c>
      <c r="H36" s="16" t="s">
        <v>2089</v>
      </c>
      <c r="I36" s="16" t="s">
        <v>2080</v>
      </c>
      <c r="J36" s="16" t="s">
        <v>2127</v>
      </c>
    </row>
    <row r="37" spans="1:10">
      <c r="A37" s="20" t="s">
        <v>2128</v>
      </c>
      <c r="B37" s="20" t="s">
        <v>2129</v>
      </c>
      <c r="C37" s="16" t="s">
        <v>2072</v>
      </c>
      <c r="D37" s="16" t="s">
        <v>2073</v>
      </c>
      <c r="E37" s="16" t="s">
        <v>2073</v>
      </c>
      <c r="F37" s="16"/>
      <c r="G37" s="433" t="s">
        <v>2074</v>
      </c>
      <c r="H37" s="16" t="s">
        <v>2073</v>
      </c>
      <c r="I37" s="16"/>
      <c r="J37" s="16" t="s">
        <v>2074</v>
      </c>
    </row>
    <row r="38" spans="1:10">
      <c r="A38" s="20"/>
      <c r="B38" s="20"/>
      <c r="C38" s="16" t="s">
        <v>2073</v>
      </c>
      <c r="D38" s="16" t="s">
        <v>2075</v>
      </c>
      <c r="E38" s="16" t="s">
        <v>2073</v>
      </c>
      <c r="F38" s="16"/>
      <c r="G38" s="433" t="s">
        <v>2074</v>
      </c>
      <c r="H38" s="16" t="s">
        <v>2073</v>
      </c>
      <c r="I38" s="16"/>
      <c r="J38" s="16" t="s">
        <v>2074</v>
      </c>
    </row>
    <row r="39" ht="24" spans="1:10">
      <c r="A39" s="20"/>
      <c r="B39" s="20"/>
      <c r="C39" s="16" t="s">
        <v>2073</v>
      </c>
      <c r="D39" s="16" t="s">
        <v>2073</v>
      </c>
      <c r="E39" s="16" t="s">
        <v>2130</v>
      </c>
      <c r="F39" s="16" t="s">
        <v>2083</v>
      </c>
      <c r="G39" s="433" t="s">
        <v>2131</v>
      </c>
      <c r="H39" s="16" t="s">
        <v>2113</v>
      </c>
      <c r="I39" s="16" t="s">
        <v>2080</v>
      </c>
      <c r="J39" s="16" t="s">
        <v>2114</v>
      </c>
    </row>
    <row r="40" ht="24" spans="1:10">
      <c r="A40" s="20"/>
      <c r="B40" s="20"/>
      <c r="C40" s="16" t="s">
        <v>2073</v>
      </c>
      <c r="D40" s="16" t="s">
        <v>2073</v>
      </c>
      <c r="E40" s="16" t="s">
        <v>2132</v>
      </c>
      <c r="F40" s="16" t="s">
        <v>2083</v>
      </c>
      <c r="G40" s="433" t="s">
        <v>2133</v>
      </c>
      <c r="H40" s="16" t="s">
        <v>2113</v>
      </c>
      <c r="I40" s="16" t="s">
        <v>2080</v>
      </c>
      <c r="J40" s="16" t="s">
        <v>2114</v>
      </c>
    </row>
    <row r="41" ht="24" spans="1:10">
      <c r="A41" s="20"/>
      <c r="B41" s="20"/>
      <c r="C41" s="16" t="s">
        <v>2073</v>
      </c>
      <c r="D41" s="16" t="s">
        <v>2073</v>
      </c>
      <c r="E41" s="16" t="s">
        <v>2134</v>
      </c>
      <c r="F41" s="16" t="s">
        <v>2083</v>
      </c>
      <c r="G41" s="433" t="s">
        <v>1805</v>
      </c>
      <c r="H41" s="16" t="s">
        <v>2113</v>
      </c>
      <c r="I41" s="16" t="s">
        <v>2080</v>
      </c>
      <c r="J41" s="16" t="s">
        <v>2114</v>
      </c>
    </row>
    <row r="42" ht="24" spans="1:10">
      <c r="A42" s="20"/>
      <c r="B42" s="20"/>
      <c r="C42" s="16" t="s">
        <v>2073</v>
      </c>
      <c r="D42" s="16" t="s">
        <v>2073</v>
      </c>
      <c r="E42" s="16" t="s">
        <v>2135</v>
      </c>
      <c r="F42" s="16" t="s">
        <v>2077</v>
      </c>
      <c r="G42" s="433" t="s">
        <v>2136</v>
      </c>
      <c r="H42" s="16" t="s">
        <v>2113</v>
      </c>
      <c r="I42" s="16" t="s">
        <v>2080</v>
      </c>
      <c r="J42" s="16" t="s">
        <v>2114</v>
      </c>
    </row>
    <row r="43" ht="24" spans="1:10">
      <c r="A43" s="20"/>
      <c r="B43" s="20"/>
      <c r="C43" s="16" t="s">
        <v>2073</v>
      </c>
      <c r="D43" s="16" t="s">
        <v>2073</v>
      </c>
      <c r="E43" s="16" t="s">
        <v>2137</v>
      </c>
      <c r="F43" s="16" t="s">
        <v>2111</v>
      </c>
      <c r="G43" s="433" t="s">
        <v>2138</v>
      </c>
      <c r="H43" s="16" t="s">
        <v>2113</v>
      </c>
      <c r="I43" s="16" t="s">
        <v>2080</v>
      </c>
      <c r="J43" s="16" t="s">
        <v>2114</v>
      </c>
    </row>
    <row r="44" ht="24" spans="1:10">
      <c r="A44" s="20"/>
      <c r="B44" s="20"/>
      <c r="C44" s="16" t="s">
        <v>2073</v>
      </c>
      <c r="D44" s="16" t="s">
        <v>2073</v>
      </c>
      <c r="E44" s="16" t="s">
        <v>2139</v>
      </c>
      <c r="F44" s="16" t="s">
        <v>2083</v>
      </c>
      <c r="G44" s="433" t="s">
        <v>2140</v>
      </c>
      <c r="H44" s="16" t="s">
        <v>2113</v>
      </c>
      <c r="I44" s="16" t="s">
        <v>2080</v>
      </c>
      <c r="J44" s="16" t="s">
        <v>2114</v>
      </c>
    </row>
    <row r="45" ht="24" spans="1:10">
      <c r="A45" s="20"/>
      <c r="B45" s="20"/>
      <c r="C45" s="16" t="s">
        <v>2073</v>
      </c>
      <c r="D45" s="16" t="s">
        <v>2073</v>
      </c>
      <c r="E45" s="16" t="s">
        <v>2141</v>
      </c>
      <c r="F45" s="16" t="s">
        <v>2083</v>
      </c>
      <c r="G45" s="433" t="s">
        <v>2142</v>
      </c>
      <c r="H45" s="16" t="s">
        <v>2113</v>
      </c>
      <c r="I45" s="16" t="s">
        <v>2080</v>
      </c>
      <c r="J45" s="16" t="s">
        <v>2114</v>
      </c>
    </row>
    <row r="46" ht="24" spans="1:10">
      <c r="A46" s="20"/>
      <c r="B46" s="20"/>
      <c r="C46" s="16" t="s">
        <v>2073</v>
      </c>
      <c r="D46" s="16" t="s">
        <v>2073</v>
      </c>
      <c r="E46" s="16" t="s">
        <v>2143</v>
      </c>
      <c r="F46" s="16" t="s">
        <v>2077</v>
      </c>
      <c r="G46" s="433" t="s">
        <v>2144</v>
      </c>
      <c r="H46" s="16" t="s">
        <v>2113</v>
      </c>
      <c r="I46" s="16" t="s">
        <v>2080</v>
      </c>
      <c r="J46" s="16" t="s">
        <v>2114</v>
      </c>
    </row>
    <row r="47" ht="24" spans="1:10">
      <c r="A47" s="20"/>
      <c r="B47" s="20"/>
      <c r="C47" s="16" t="s">
        <v>2073</v>
      </c>
      <c r="D47" s="16" t="s">
        <v>2073</v>
      </c>
      <c r="E47" s="16" t="s">
        <v>2145</v>
      </c>
      <c r="F47" s="16" t="s">
        <v>2077</v>
      </c>
      <c r="G47" s="433" t="s">
        <v>2146</v>
      </c>
      <c r="H47" s="16" t="s">
        <v>2113</v>
      </c>
      <c r="I47" s="16" t="s">
        <v>2080</v>
      </c>
      <c r="J47" s="16" t="s">
        <v>2114</v>
      </c>
    </row>
    <row r="48" ht="24" spans="1:10">
      <c r="A48" s="20"/>
      <c r="B48" s="20"/>
      <c r="C48" s="16" t="s">
        <v>2073</v>
      </c>
      <c r="D48" s="16" t="s">
        <v>2073</v>
      </c>
      <c r="E48" s="16" t="s">
        <v>2147</v>
      </c>
      <c r="F48" s="16" t="s">
        <v>2077</v>
      </c>
      <c r="G48" s="433" t="s">
        <v>2148</v>
      </c>
      <c r="H48" s="16" t="s">
        <v>2113</v>
      </c>
      <c r="I48" s="16" t="s">
        <v>2080</v>
      </c>
      <c r="J48" s="16" t="s">
        <v>2114</v>
      </c>
    </row>
    <row r="49" spans="1:10">
      <c r="A49" s="20"/>
      <c r="B49" s="20"/>
      <c r="C49" s="16" t="s">
        <v>2073</v>
      </c>
      <c r="D49" s="16" t="s">
        <v>2086</v>
      </c>
      <c r="E49" s="16" t="s">
        <v>2073</v>
      </c>
      <c r="F49" s="16"/>
      <c r="G49" s="433" t="s">
        <v>2074</v>
      </c>
      <c r="H49" s="16" t="s">
        <v>2073</v>
      </c>
      <c r="I49" s="16"/>
      <c r="J49" s="16" t="s">
        <v>2074</v>
      </c>
    </row>
    <row r="50" ht="60" spans="1:10">
      <c r="A50" s="20"/>
      <c r="B50" s="20"/>
      <c r="C50" s="16" t="s">
        <v>2073</v>
      </c>
      <c r="D50" s="16" t="s">
        <v>2073</v>
      </c>
      <c r="E50" s="16" t="s">
        <v>2149</v>
      </c>
      <c r="F50" s="16" t="s">
        <v>2083</v>
      </c>
      <c r="G50" s="433" t="s">
        <v>2092</v>
      </c>
      <c r="H50" s="16" t="s">
        <v>2089</v>
      </c>
      <c r="I50" s="16" t="s">
        <v>2080</v>
      </c>
      <c r="J50" s="16" t="s">
        <v>2116</v>
      </c>
    </row>
    <row r="51" ht="48" spans="1:10">
      <c r="A51" s="20"/>
      <c r="B51" s="20"/>
      <c r="C51" s="16" t="s">
        <v>2073</v>
      </c>
      <c r="D51" s="16" t="s">
        <v>2073</v>
      </c>
      <c r="E51" s="16" t="s">
        <v>2150</v>
      </c>
      <c r="F51" s="16" t="s">
        <v>2083</v>
      </c>
      <c r="G51" s="433" t="s">
        <v>2092</v>
      </c>
      <c r="H51" s="16" t="s">
        <v>2089</v>
      </c>
      <c r="I51" s="16" t="s">
        <v>2080</v>
      </c>
      <c r="J51" s="16" t="s">
        <v>2118</v>
      </c>
    </row>
    <row r="52" ht="60" spans="1:10">
      <c r="A52" s="20"/>
      <c r="B52" s="20"/>
      <c r="C52" s="16" t="s">
        <v>2073</v>
      </c>
      <c r="D52" s="16" t="s">
        <v>2073</v>
      </c>
      <c r="E52" s="16" t="s">
        <v>2151</v>
      </c>
      <c r="F52" s="16" t="s">
        <v>2077</v>
      </c>
      <c r="G52" s="433" t="s">
        <v>2088</v>
      </c>
      <c r="H52" s="16" t="s">
        <v>2089</v>
      </c>
      <c r="I52" s="16" t="s">
        <v>2080</v>
      </c>
      <c r="J52" s="16" t="s">
        <v>2120</v>
      </c>
    </row>
    <row r="53" ht="72" spans="1:10">
      <c r="A53" s="20"/>
      <c r="B53" s="20"/>
      <c r="C53" s="16" t="s">
        <v>2073</v>
      </c>
      <c r="D53" s="16" t="s">
        <v>2073</v>
      </c>
      <c r="E53" s="16" t="s">
        <v>2152</v>
      </c>
      <c r="F53" s="16" t="s">
        <v>2083</v>
      </c>
      <c r="G53" s="433" t="s">
        <v>2092</v>
      </c>
      <c r="H53" s="16" t="s">
        <v>2089</v>
      </c>
      <c r="I53" s="16" t="s">
        <v>2080</v>
      </c>
      <c r="J53" s="16" t="s">
        <v>2153</v>
      </c>
    </row>
    <row r="54" spans="1:10">
      <c r="A54" s="20"/>
      <c r="B54" s="20"/>
      <c r="C54" s="16" t="s">
        <v>2073</v>
      </c>
      <c r="D54" s="16" t="s">
        <v>2094</v>
      </c>
      <c r="E54" s="16" t="s">
        <v>2073</v>
      </c>
      <c r="F54" s="16"/>
      <c r="G54" s="433" t="s">
        <v>2074</v>
      </c>
      <c r="H54" s="16" t="s">
        <v>2073</v>
      </c>
      <c r="I54" s="16"/>
      <c r="J54" s="16" t="s">
        <v>2074</v>
      </c>
    </row>
    <row r="55" ht="60" spans="1:10">
      <c r="A55" s="20"/>
      <c r="B55" s="20"/>
      <c r="C55" s="16" t="s">
        <v>2073</v>
      </c>
      <c r="D55" s="16" t="s">
        <v>2073</v>
      </c>
      <c r="E55" s="16" t="s">
        <v>2154</v>
      </c>
      <c r="F55" s="16" t="s">
        <v>2083</v>
      </c>
      <c r="G55" s="433" t="s">
        <v>2092</v>
      </c>
      <c r="H55" s="16" t="s">
        <v>2089</v>
      </c>
      <c r="I55" s="16" t="s">
        <v>2080</v>
      </c>
      <c r="J55" s="16" t="s">
        <v>2122</v>
      </c>
    </row>
    <row r="56" spans="1:10">
      <c r="A56" s="20"/>
      <c r="B56" s="20"/>
      <c r="C56" s="16" t="s">
        <v>2097</v>
      </c>
      <c r="D56" s="16" t="s">
        <v>2073</v>
      </c>
      <c r="E56" s="16" t="s">
        <v>2073</v>
      </c>
      <c r="F56" s="16"/>
      <c r="G56" s="433" t="s">
        <v>2074</v>
      </c>
      <c r="H56" s="16" t="s">
        <v>2073</v>
      </c>
      <c r="I56" s="16"/>
      <c r="J56" s="16" t="s">
        <v>2074</v>
      </c>
    </row>
    <row r="57" spans="1:10">
      <c r="A57" s="20"/>
      <c r="B57" s="20"/>
      <c r="C57" s="16" t="s">
        <v>2073</v>
      </c>
      <c r="D57" s="16" t="s">
        <v>2098</v>
      </c>
      <c r="E57" s="16" t="s">
        <v>2073</v>
      </c>
      <c r="F57" s="16"/>
      <c r="G57" s="433" t="s">
        <v>2074</v>
      </c>
      <c r="H57" s="16" t="s">
        <v>2073</v>
      </c>
      <c r="I57" s="16"/>
      <c r="J57" s="16" t="s">
        <v>2074</v>
      </c>
    </row>
    <row r="58" ht="48" spans="1:10">
      <c r="A58" s="20"/>
      <c r="B58" s="20"/>
      <c r="C58" s="16" t="s">
        <v>2073</v>
      </c>
      <c r="D58" s="16" t="s">
        <v>2073</v>
      </c>
      <c r="E58" s="16" t="s">
        <v>2155</v>
      </c>
      <c r="F58" s="16" t="s">
        <v>2077</v>
      </c>
      <c r="G58" s="433" t="s">
        <v>2088</v>
      </c>
      <c r="H58" s="16" t="s">
        <v>2089</v>
      </c>
      <c r="I58" s="16" t="s">
        <v>2080</v>
      </c>
      <c r="J58" s="16" t="s">
        <v>2124</v>
      </c>
    </row>
    <row r="59" ht="24" spans="1:10">
      <c r="A59" s="20"/>
      <c r="B59" s="20"/>
      <c r="C59" s="16" t="s">
        <v>2073</v>
      </c>
      <c r="D59" s="16" t="s">
        <v>2073</v>
      </c>
      <c r="E59" s="16" t="s">
        <v>2156</v>
      </c>
      <c r="F59" s="16" t="s">
        <v>2077</v>
      </c>
      <c r="G59" s="433" t="s">
        <v>2088</v>
      </c>
      <c r="H59" s="16" t="s">
        <v>2089</v>
      </c>
      <c r="I59" s="16" t="s">
        <v>2080</v>
      </c>
      <c r="J59" s="16" t="s">
        <v>2157</v>
      </c>
    </row>
    <row r="60" spans="1:10">
      <c r="A60" s="20"/>
      <c r="B60" s="20"/>
      <c r="C60" s="16" t="s">
        <v>2102</v>
      </c>
      <c r="D60" s="16" t="s">
        <v>2073</v>
      </c>
      <c r="E60" s="16" t="s">
        <v>2073</v>
      </c>
      <c r="F60" s="16"/>
      <c r="G60" s="433" t="s">
        <v>2074</v>
      </c>
      <c r="H60" s="16" t="s">
        <v>2073</v>
      </c>
      <c r="I60" s="16"/>
      <c r="J60" s="16" t="s">
        <v>2074</v>
      </c>
    </row>
    <row r="61" spans="1:10">
      <c r="A61" s="20"/>
      <c r="B61" s="20"/>
      <c r="C61" s="16" t="s">
        <v>2073</v>
      </c>
      <c r="D61" s="16" t="s">
        <v>2103</v>
      </c>
      <c r="E61" s="16" t="s">
        <v>2073</v>
      </c>
      <c r="F61" s="16"/>
      <c r="G61" s="433" t="s">
        <v>2074</v>
      </c>
      <c r="H61" s="16" t="s">
        <v>2073</v>
      </c>
      <c r="I61" s="16"/>
      <c r="J61" s="16" t="s">
        <v>2074</v>
      </c>
    </row>
    <row r="62" ht="48" spans="1:10">
      <c r="A62" s="20"/>
      <c r="B62" s="20"/>
      <c r="C62" s="16" t="s">
        <v>2073</v>
      </c>
      <c r="D62" s="16" t="s">
        <v>2073</v>
      </c>
      <c r="E62" s="16" t="s">
        <v>2125</v>
      </c>
      <c r="F62" s="16" t="s">
        <v>2077</v>
      </c>
      <c r="G62" s="433" t="s">
        <v>2088</v>
      </c>
      <c r="H62" s="16" t="s">
        <v>2089</v>
      </c>
      <c r="I62" s="16" t="s">
        <v>2080</v>
      </c>
      <c r="J62" s="16" t="s">
        <v>2127</v>
      </c>
    </row>
    <row r="63" ht="23" customHeight="1" spans="1:10">
      <c r="A63" s="13" t="s">
        <v>2158</v>
      </c>
      <c r="B63" s="14"/>
      <c r="C63" s="14"/>
      <c r="D63" s="14"/>
      <c r="E63" s="14"/>
      <c r="F63" s="14"/>
      <c r="G63" s="14"/>
      <c r="H63" s="14"/>
      <c r="I63" s="14"/>
      <c r="J63" s="21"/>
    </row>
    <row r="64" spans="1:10">
      <c r="A64" s="20" t="s">
        <v>2159</v>
      </c>
      <c r="B64" s="20" t="s">
        <v>2160</v>
      </c>
      <c r="C64" s="16" t="s">
        <v>2072</v>
      </c>
      <c r="D64" s="16" t="s">
        <v>2073</v>
      </c>
      <c r="E64" s="16" t="s">
        <v>2073</v>
      </c>
      <c r="F64" s="16"/>
      <c r="G64" s="433" t="s">
        <v>2074</v>
      </c>
      <c r="H64" s="16" t="s">
        <v>2073</v>
      </c>
      <c r="I64" s="16"/>
      <c r="J64" s="16" t="s">
        <v>2074</v>
      </c>
    </row>
    <row r="65" spans="1:10">
      <c r="A65" s="20"/>
      <c r="B65" s="20"/>
      <c r="C65" s="16" t="s">
        <v>2073</v>
      </c>
      <c r="D65" s="16" t="s">
        <v>2075</v>
      </c>
      <c r="E65" s="16" t="s">
        <v>2073</v>
      </c>
      <c r="F65" s="16"/>
      <c r="G65" s="433" t="s">
        <v>2074</v>
      </c>
      <c r="H65" s="16" t="s">
        <v>2073</v>
      </c>
      <c r="I65" s="16"/>
      <c r="J65" s="16" t="s">
        <v>2074</v>
      </c>
    </row>
    <row r="66" ht="24" spans="1:10">
      <c r="A66" s="20"/>
      <c r="B66" s="20"/>
      <c r="C66" s="16" t="s">
        <v>2073</v>
      </c>
      <c r="D66" s="16" t="s">
        <v>2073</v>
      </c>
      <c r="E66" s="16" t="s">
        <v>2161</v>
      </c>
      <c r="F66" s="16" t="s">
        <v>2077</v>
      </c>
      <c r="G66" s="433" t="s">
        <v>2162</v>
      </c>
      <c r="H66" s="16" t="s">
        <v>2163</v>
      </c>
      <c r="I66" s="16" t="s">
        <v>2080</v>
      </c>
      <c r="J66" s="16" t="s">
        <v>2164</v>
      </c>
    </row>
    <row r="67" ht="24" spans="1:10">
      <c r="A67" s="20"/>
      <c r="B67" s="20"/>
      <c r="C67" s="16" t="s">
        <v>2073</v>
      </c>
      <c r="D67" s="16" t="s">
        <v>2073</v>
      </c>
      <c r="E67" s="16" t="s">
        <v>2165</v>
      </c>
      <c r="F67" s="16" t="s">
        <v>2077</v>
      </c>
      <c r="G67" s="433" t="s">
        <v>2166</v>
      </c>
      <c r="H67" s="16" t="s">
        <v>2163</v>
      </c>
      <c r="I67" s="16" t="s">
        <v>2080</v>
      </c>
      <c r="J67" s="16" t="s">
        <v>2167</v>
      </c>
    </row>
    <row r="68" spans="1:10">
      <c r="A68" s="20"/>
      <c r="B68" s="20"/>
      <c r="C68" s="16" t="s">
        <v>2073</v>
      </c>
      <c r="D68" s="16" t="s">
        <v>2086</v>
      </c>
      <c r="E68" s="16" t="s">
        <v>2073</v>
      </c>
      <c r="F68" s="16"/>
      <c r="G68" s="433" t="s">
        <v>2074</v>
      </c>
      <c r="H68" s="16" t="s">
        <v>2073</v>
      </c>
      <c r="I68" s="16"/>
      <c r="J68" s="16" t="s">
        <v>2074</v>
      </c>
    </row>
    <row r="69" ht="24" spans="1:10">
      <c r="A69" s="20"/>
      <c r="B69" s="20"/>
      <c r="C69" s="16" t="s">
        <v>2073</v>
      </c>
      <c r="D69" s="16" t="s">
        <v>2073</v>
      </c>
      <c r="E69" s="16" t="s">
        <v>2168</v>
      </c>
      <c r="F69" s="16" t="s">
        <v>2111</v>
      </c>
      <c r="G69" s="433" t="s">
        <v>2169</v>
      </c>
      <c r="H69" s="16" t="s">
        <v>2170</v>
      </c>
      <c r="I69" s="16" t="s">
        <v>2080</v>
      </c>
      <c r="J69" s="16" t="s">
        <v>2171</v>
      </c>
    </row>
    <row r="70" spans="1:10">
      <c r="A70" s="20"/>
      <c r="B70" s="20"/>
      <c r="C70" s="16" t="s">
        <v>2097</v>
      </c>
      <c r="D70" s="16" t="s">
        <v>2073</v>
      </c>
      <c r="E70" s="16" t="s">
        <v>2073</v>
      </c>
      <c r="F70" s="16"/>
      <c r="G70" s="433" t="s">
        <v>2074</v>
      </c>
      <c r="H70" s="16" t="s">
        <v>2073</v>
      </c>
      <c r="I70" s="16"/>
      <c r="J70" s="16" t="s">
        <v>2074</v>
      </c>
    </row>
    <row r="71" spans="1:10">
      <c r="A71" s="20"/>
      <c r="B71" s="20"/>
      <c r="C71" s="16" t="s">
        <v>2073</v>
      </c>
      <c r="D71" s="16" t="s">
        <v>2098</v>
      </c>
      <c r="E71" s="16" t="s">
        <v>2073</v>
      </c>
      <c r="F71" s="16"/>
      <c r="G71" s="433" t="s">
        <v>2074</v>
      </c>
      <c r="H71" s="16" t="s">
        <v>2073</v>
      </c>
      <c r="I71" s="16"/>
      <c r="J71" s="16" t="s">
        <v>2074</v>
      </c>
    </row>
    <row r="72" ht="24" spans="1:10">
      <c r="A72" s="20"/>
      <c r="B72" s="20"/>
      <c r="C72" s="16" t="s">
        <v>2073</v>
      </c>
      <c r="D72" s="16" t="s">
        <v>2073</v>
      </c>
      <c r="E72" s="16" t="s">
        <v>2172</v>
      </c>
      <c r="F72" s="16" t="s">
        <v>2111</v>
      </c>
      <c r="G72" s="433" t="s">
        <v>2166</v>
      </c>
      <c r="H72" s="16" t="s">
        <v>2089</v>
      </c>
      <c r="I72" s="16" t="s">
        <v>2080</v>
      </c>
      <c r="J72" s="16" t="s">
        <v>2173</v>
      </c>
    </row>
    <row r="73" ht="24" spans="1:10">
      <c r="A73" s="20"/>
      <c r="B73" s="20"/>
      <c r="C73" s="16" t="s">
        <v>2073</v>
      </c>
      <c r="D73" s="16" t="s">
        <v>2073</v>
      </c>
      <c r="E73" s="16" t="s">
        <v>2174</v>
      </c>
      <c r="F73" s="16" t="s">
        <v>2111</v>
      </c>
      <c r="G73" s="433" t="s">
        <v>2175</v>
      </c>
      <c r="H73" s="16" t="s">
        <v>2089</v>
      </c>
      <c r="I73" s="16" t="s">
        <v>2080</v>
      </c>
      <c r="J73" s="16" t="s">
        <v>2176</v>
      </c>
    </row>
    <row r="74" spans="1:10">
      <c r="A74" s="20"/>
      <c r="B74" s="20"/>
      <c r="C74" s="16" t="s">
        <v>2102</v>
      </c>
      <c r="D74" s="16" t="s">
        <v>2073</v>
      </c>
      <c r="E74" s="16" t="s">
        <v>2073</v>
      </c>
      <c r="F74" s="16"/>
      <c r="G74" s="433" t="s">
        <v>2074</v>
      </c>
      <c r="H74" s="16" t="s">
        <v>2073</v>
      </c>
      <c r="I74" s="16"/>
      <c r="J74" s="16" t="s">
        <v>2074</v>
      </c>
    </row>
    <row r="75" spans="1:10">
      <c r="A75" s="20"/>
      <c r="B75" s="20"/>
      <c r="C75" s="16" t="s">
        <v>2073</v>
      </c>
      <c r="D75" s="16" t="s">
        <v>2103</v>
      </c>
      <c r="E75" s="16" t="s">
        <v>2073</v>
      </c>
      <c r="F75" s="16"/>
      <c r="G75" s="433" t="s">
        <v>2074</v>
      </c>
      <c r="H75" s="16" t="s">
        <v>2073</v>
      </c>
      <c r="I75" s="16"/>
      <c r="J75" s="16" t="s">
        <v>2074</v>
      </c>
    </row>
    <row r="76" ht="24" spans="1:10">
      <c r="A76" s="20"/>
      <c r="B76" s="20"/>
      <c r="C76" s="16" t="s">
        <v>2073</v>
      </c>
      <c r="D76" s="16" t="s">
        <v>2073</v>
      </c>
      <c r="E76" s="16" t="s">
        <v>2177</v>
      </c>
      <c r="F76" s="16" t="s">
        <v>2077</v>
      </c>
      <c r="G76" s="433" t="s">
        <v>2126</v>
      </c>
      <c r="H76" s="16" t="s">
        <v>2089</v>
      </c>
      <c r="I76" s="16" t="s">
        <v>2080</v>
      </c>
      <c r="J76" s="16" t="s">
        <v>2178</v>
      </c>
    </row>
    <row r="77" ht="24" spans="1:10">
      <c r="A77" s="20"/>
      <c r="B77" s="20"/>
      <c r="C77" s="16" t="s">
        <v>2073</v>
      </c>
      <c r="D77" s="16" t="s">
        <v>2073</v>
      </c>
      <c r="E77" s="16" t="s">
        <v>2179</v>
      </c>
      <c r="F77" s="16" t="s">
        <v>2077</v>
      </c>
      <c r="G77" s="433" t="s">
        <v>2180</v>
      </c>
      <c r="H77" s="16" t="s">
        <v>2089</v>
      </c>
      <c r="I77" s="16" t="s">
        <v>2080</v>
      </c>
      <c r="J77" s="16" t="s">
        <v>2181</v>
      </c>
    </row>
    <row r="78" ht="24" spans="1:10">
      <c r="A78" s="20"/>
      <c r="B78" s="20"/>
      <c r="C78" s="16" t="s">
        <v>2073</v>
      </c>
      <c r="D78" s="16" t="s">
        <v>2073</v>
      </c>
      <c r="E78" s="16" t="s">
        <v>2182</v>
      </c>
      <c r="F78" s="16" t="s">
        <v>2077</v>
      </c>
      <c r="G78" s="433" t="s">
        <v>2105</v>
      </c>
      <c r="H78" s="16" t="s">
        <v>2089</v>
      </c>
      <c r="I78" s="16" t="s">
        <v>2080</v>
      </c>
      <c r="J78" s="16" t="s">
        <v>2183</v>
      </c>
    </row>
    <row r="79" ht="23" customHeight="1" spans="1:10">
      <c r="A79" s="13" t="s">
        <v>2184</v>
      </c>
      <c r="B79" s="14"/>
      <c r="C79" s="14"/>
      <c r="D79" s="14"/>
      <c r="E79" s="14"/>
      <c r="F79" s="14"/>
      <c r="G79" s="14"/>
      <c r="H79" s="14"/>
      <c r="I79" s="14"/>
      <c r="J79" s="21"/>
    </row>
    <row r="80" spans="1:10">
      <c r="A80" s="22" t="s">
        <v>2185</v>
      </c>
      <c r="B80" s="20" t="s">
        <v>2186</v>
      </c>
      <c r="C80" s="16" t="s">
        <v>2072</v>
      </c>
      <c r="D80" s="16" t="s">
        <v>2073</v>
      </c>
      <c r="E80" s="16" t="s">
        <v>2073</v>
      </c>
      <c r="F80" s="16"/>
      <c r="G80" s="433" t="s">
        <v>2074</v>
      </c>
      <c r="H80" s="16" t="s">
        <v>2073</v>
      </c>
      <c r="I80" s="16"/>
      <c r="J80" s="16" t="s">
        <v>2074</v>
      </c>
    </row>
    <row r="81" spans="1:10">
      <c r="A81" s="22"/>
      <c r="B81" s="20"/>
      <c r="C81" s="16" t="s">
        <v>2073</v>
      </c>
      <c r="D81" s="16" t="s">
        <v>2075</v>
      </c>
      <c r="E81" s="16" t="s">
        <v>2073</v>
      </c>
      <c r="F81" s="16"/>
      <c r="G81" s="433" t="s">
        <v>2074</v>
      </c>
      <c r="H81" s="16" t="s">
        <v>2073</v>
      </c>
      <c r="I81" s="16"/>
      <c r="J81" s="16" t="s">
        <v>2074</v>
      </c>
    </row>
    <row r="82" ht="36" spans="1:10">
      <c r="A82" s="22"/>
      <c r="B82" s="20"/>
      <c r="C82" s="16" t="s">
        <v>2073</v>
      </c>
      <c r="D82" s="16" t="s">
        <v>2073</v>
      </c>
      <c r="E82" s="16" t="s">
        <v>2187</v>
      </c>
      <c r="F82" s="16" t="s">
        <v>2083</v>
      </c>
      <c r="G82" s="433" t="s">
        <v>2188</v>
      </c>
      <c r="H82" s="16" t="s">
        <v>2079</v>
      </c>
      <c r="I82" s="16" t="s">
        <v>2080</v>
      </c>
      <c r="J82" s="16" t="s">
        <v>2189</v>
      </c>
    </row>
    <row r="83" spans="1:10">
      <c r="A83" s="22"/>
      <c r="B83" s="20"/>
      <c r="C83" s="16" t="s">
        <v>2073</v>
      </c>
      <c r="D83" s="16" t="s">
        <v>2073</v>
      </c>
      <c r="E83" s="16" t="s">
        <v>2190</v>
      </c>
      <c r="F83" s="16" t="s">
        <v>2083</v>
      </c>
      <c r="G83" s="433" t="s">
        <v>2191</v>
      </c>
      <c r="H83" s="16" t="s">
        <v>2079</v>
      </c>
      <c r="I83" s="16" t="s">
        <v>2080</v>
      </c>
      <c r="J83" s="16" t="s">
        <v>2192</v>
      </c>
    </row>
    <row r="84" ht="24" spans="1:10">
      <c r="A84" s="22"/>
      <c r="B84" s="20"/>
      <c r="C84" s="16" t="s">
        <v>2073</v>
      </c>
      <c r="D84" s="16" t="s">
        <v>2073</v>
      </c>
      <c r="E84" s="16" t="s">
        <v>2193</v>
      </c>
      <c r="F84" s="16" t="s">
        <v>2083</v>
      </c>
      <c r="G84" s="433" t="s">
        <v>2194</v>
      </c>
      <c r="H84" s="16" t="s">
        <v>2079</v>
      </c>
      <c r="I84" s="16" t="s">
        <v>2080</v>
      </c>
      <c r="J84" s="16" t="s">
        <v>2195</v>
      </c>
    </row>
    <row r="85" ht="24" spans="1:10">
      <c r="A85" s="22"/>
      <c r="B85" s="20"/>
      <c r="C85" s="16" t="s">
        <v>2073</v>
      </c>
      <c r="D85" s="16" t="s">
        <v>2073</v>
      </c>
      <c r="E85" s="16" t="s">
        <v>2196</v>
      </c>
      <c r="F85" s="16" t="s">
        <v>2083</v>
      </c>
      <c r="G85" s="433" t="s">
        <v>2197</v>
      </c>
      <c r="H85" s="16" t="s">
        <v>2079</v>
      </c>
      <c r="I85" s="16" t="s">
        <v>2080</v>
      </c>
      <c r="J85" s="16" t="s">
        <v>2198</v>
      </c>
    </row>
    <row r="86" ht="24" spans="1:10">
      <c r="A86" s="22"/>
      <c r="B86" s="20"/>
      <c r="C86" s="16" t="s">
        <v>2073</v>
      </c>
      <c r="D86" s="16" t="s">
        <v>2073</v>
      </c>
      <c r="E86" s="16" t="s">
        <v>2199</v>
      </c>
      <c r="F86" s="16" t="s">
        <v>2083</v>
      </c>
      <c r="G86" s="433" t="s">
        <v>2200</v>
      </c>
      <c r="H86" s="16" t="s">
        <v>2079</v>
      </c>
      <c r="I86" s="16" t="s">
        <v>2080</v>
      </c>
      <c r="J86" s="16" t="s">
        <v>2201</v>
      </c>
    </row>
    <row r="87" ht="24" spans="1:10">
      <c r="A87" s="22"/>
      <c r="B87" s="20"/>
      <c r="C87" s="16" t="s">
        <v>2073</v>
      </c>
      <c r="D87" s="16" t="s">
        <v>2073</v>
      </c>
      <c r="E87" s="16" t="s">
        <v>2202</v>
      </c>
      <c r="F87" s="16" t="s">
        <v>2083</v>
      </c>
      <c r="G87" s="433" t="s">
        <v>2203</v>
      </c>
      <c r="H87" s="16" t="s">
        <v>2079</v>
      </c>
      <c r="I87" s="16" t="s">
        <v>2080</v>
      </c>
      <c r="J87" s="16" t="s">
        <v>2204</v>
      </c>
    </row>
    <row r="88" ht="24" spans="1:10">
      <c r="A88" s="22"/>
      <c r="B88" s="20"/>
      <c r="C88" s="16" t="s">
        <v>2073</v>
      </c>
      <c r="D88" s="16" t="s">
        <v>2073</v>
      </c>
      <c r="E88" s="16" t="s">
        <v>2205</v>
      </c>
      <c r="F88" s="16" t="s">
        <v>2083</v>
      </c>
      <c r="G88" s="433" t="s">
        <v>2206</v>
      </c>
      <c r="H88" s="16" t="s">
        <v>2079</v>
      </c>
      <c r="I88" s="16" t="s">
        <v>2080</v>
      </c>
      <c r="J88" s="16" t="s">
        <v>2207</v>
      </c>
    </row>
    <row r="89" ht="24" spans="1:10">
      <c r="A89" s="22"/>
      <c r="B89" s="20"/>
      <c r="C89" s="16" t="s">
        <v>2073</v>
      </c>
      <c r="D89" s="16" t="s">
        <v>2073</v>
      </c>
      <c r="E89" s="16" t="s">
        <v>2208</v>
      </c>
      <c r="F89" s="16" t="s">
        <v>2083</v>
      </c>
      <c r="G89" s="433" t="s">
        <v>2209</v>
      </c>
      <c r="H89" s="16" t="s">
        <v>2210</v>
      </c>
      <c r="I89" s="16" t="s">
        <v>2080</v>
      </c>
      <c r="J89" s="16" t="s">
        <v>2211</v>
      </c>
    </row>
    <row r="90" spans="1:10">
      <c r="A90" s="22"/>
      <c r="B90" s="20"/>
      <c r="C90" s="16" t="s">
        <v>2073</v>
      </c>
      <c r="D90" s="16" t="s">
        <v>2086</v>
      </c>
      <c r="E90" s="16" t="s">
        <v>2073</v>
      </c>
      <c r="F90" s="16"/>
      <c r="G90" s="433" t="s">
        <v>2074</v>
      </c>
      <c r="H90" s="16" t="s">
        <v>2073</v>
      </c>
      <c r="I90" s="16"/>
      <c r="J90" s="16" t="s">
        <v>2074</v>
      </c>
    </row>
    <row r="91" ht="60" spans="1:10">
      <c r="A91" s="22"/>
      <c r="B91" s="20"/>
      <c r="C91" s="16" t="s">
        <v>2073</v>
      </c>
      <c r="D91" s="16" t="s">
        <v>2073</v>
      </c>
      <c r="E91" s="16" t="s">
        <v>2212</v>
      </c>
      <c r="F91" s="16" t="s">
        <v>2083</v>
      </c>
      <c r="G91" s="433" t="s">
        <v>2092</v>
      </c>
      <c r="H91" s="16" t="s">
        <v>2089</v>
      </c>
      <c r="I91" s="16" t="s">
        <v>2080</v>
      </c>
      <c r="J91" s="16" t="s">
        <v>2213</v>
      </c>
    </row>
    <row r="92" ht="48" spans="1:10">
      <c r="A92" s="22"/>
      <c r="B92" s="20"/>
      <c r="C92" s="16" t="s">
        <v>2073</v>
      </c>
      <c r="D92" s="16" t="s">
        <v>2073</v>
      </c>
      <c r="E92" s="16" t="s">
        <v>2214</v>
      </c>
      <c r="F92" s="16" t="s">
        <v>2083</v>
      </c>
      <c r="G92" s="433" t="s">
        <v>2092</v>
      </c>
      <c r="H92" s="16" t="s">
        <v>2089</v>
      </c>
      <c r="I92" s="16" t="s">
        <v>2080</v>
      </c>
      <c r="J92" s="16" t="s">
        <v>2215</v>
      </c>
    </row>
    <row r="93" spans="1:10">
      <c r="A93" s="22"/>
      <c r="B93" s="20"/>
      <c r="C93" s="16" t="s">
        <v>2073</v>
      </c>
      <c r="D93" s="16" t="s">
        <v>2094</v>
      </c>
      <c r="E93" s="16" t="s">
        <v>2073</v>
      </c>
      <c r="F93" s="16"/>
      <c r="G93" s="433" t="s">
        <v>2074</v>
      </c>
      <c r="H93" s="16" t="s">
        <v>2073</v>
      </c>
      <c r="I93" s="16"/>
      <c r="J93" s="16" t="s">
        <v>2074</v>
      </c>
    </row>
    <row r="94" ht="60" spans="1:10">
      <c r="A94" s="22"/>
      <c r="B94" s="20"/>
      <c r="C94" s="16" t="s">
        <v>2073</v>
      </c>
      <c r="D94" s="16" t="s">
        <v>2073</v>
      </c>
      <c r="E94" s="16" t="s">
        <v>2216</v>
      </c>
      <c r="F94" s="16" t="s">
        <v>2083</v>
      </c>
      <c r="G94" s="433" t="s">
        <v>2092</v>
      </c>
      <c r="H94" s="16" t="s">
        <v>2089</v>
      </c>
      <c r="I94" s="16" t="s">
        <v>2080</v>
      </c>
      <c r="J94" s="16" t="s">
        <v>2217</v>
      </c>
    </row>
    <row r="95" spans="1:10">
      <c r="A95" s="22"/>
      <c r="B95" s="20"/>
      <c r="C95" s="16" t="s">
        <v>2097</v>
      </c>
      <c r="D95" s="16" t="s">
        <v>2073</v>
      </c>
      <c r="E95" s="16" t="s">
        <v>2073</v>
      </c>
      <c r="F95" s="16"/>
      <c r="G95" s="433" t="s">
        <v>2074</v>
      </c>
      <c r="H95" s="16" t="s">
        <v>2073</v>
      </c>
      <c r="I95" s="16"/>
      <c r="J95" s="16" t="s">
        <v>2074</v>
      </c>
    </row>
    <row r="96" spans="1:10">
      <c r="A96" s="22"/>
      <c r="B96" s="20"/>
      <c r="C96" s="16" t="s">
        <v>2073</v>
      </c>
      <c r="D96" s="16" t="s">
        <v>2098</v>
      </c>
      <c r="E96" s="16" t="s">
        <v>2073</v>
      </c>
      <c r="F96" s="16"/>
      <c r="G96" s="433" t="s">
        <v>2074</v>
      </c>
      <c r="H96" s="16" t="s">
        <v>2073</v>
      </c>
      <c r="I96" s="16"/>
      <c r="J96" s="16" t="s">
        <v>2074</v>
      </c>
    </row>
    <row r="97" ht="24" spans="1:10">
      <c r="A97" s="22"/>
      <c r="B97" s="20"/>
      <c r="C97" s="16" t="s">
        <v>2073</v>
      </c>
      <c r="D97" s="16" t="s">
        <v>2073</v>
      </c>
      <c r="E97" s="16" t="s">
        <v>2218</v>
      </c>
      <c r="F97" s="16" t="s">
        <v>2083</v>
      </c>
      <c r="G97" s="433" t="s">
        <v>2219</v>
      </c>
      <c r="H97" s="16" t="s">
        <v>2073</v>
      </c>
      <c r="I97" s="16" t="s">
        <v>2220</v>
      </c>
      <c r="J97" s="16" t="s">
        <v>2221</v>
      </c>
    </row>
    <row r="98" spans="1:10">
      <c r="A98" s="22"/>
      <c r="B98" s="20"/>
      <c r="C98" s="16" t="s">
        <v>2102</v>
      </c>
      <c r="D98" s="16" t="s">
        <v>2073</v>
      </c>
      <c r="E98" s="16" t="s">
        <v>2073</v>
      </c>
      <c r="F98" s="16"/>
      <c r="G98" s="433" t="s">
        <v>2074</v>
      </c>
      <c r="H98" s="16" t="s">
        <v>2073</v>
      </c>
      <c r="I98" s="16"/>
      <c r="J98" s="16" t="s">
        <v>2074</v>
      </c>
    </row>
    <row r="99" spans="1:10">
      <c r="A99" s="22"/>
      <c r="B99" s="20"/>
      <c r="C99" s="16" t="s">
        <v>2073</v>
      </c>
      <c r="D99" s="16" t="s">
        <v>2103</v>
      </c>
      <c r="E99" s="16" t="s">
        <v>2073</v>
      </c>
      <c r="F99" s="16"/>
      <c r="G99" s="433" t="s">
        <v>2074</v>
      </c>
      <c r="H99" s="16" t="s">
        <v>2073</v>
      </c>
      <c r="I99" s="16"/>
      <c r="J99" s="16" t="s">
        <v>2074</v>
      </c>
    </row>
    <row r="100" ht="48" spans="1:10">
      <c r="A100" s="22"/>
      <c r="B100" s="20"/>
      <c r="C100" s="16" t="s">
        <v>2073</v>
      </c>
      <c r="D100" s="16" t="s">
        <v>2073</v>
      </c>
      <c r="E100" s="16" t="s">
        <v>2222</v>
      </c>
      <c r="F100" s="16" t="s">
        <v>2077</v>
      </c>
      <c r="G100" s="433" t="s">
        <v>2126</v>
      </c>
      <c r="H100" s="16" t="s">
        <v>2089</v>
      </c>
      <c r="I100" s="16" t="s">
        <v>2080</v>
      </c>
      <c r="J100" s="16" t="s">
        <v>2223</v>
      </c>
    </row>
    <row r="101" ht="48" spans="1:10">
      <c r="A101" s="22"/>
      <c r="B101" s="20"/>
      <c r="C101" s="16" t="s">
        <v>2073</v>
      </c>
      <c r="D101" s="16" t="s">
        <v>2073</v>
      </c>
      <c r="E101" s="16" t="s">
        <v>2224</v>
      </c>
      <c r="F101" s="16" t="s">
        <v>2111</v>
      </c>
      <c r="G101" s="433" t="s">
        <v>2225</v>
      </c>
      <c r="H101" s="16" t="s">
        <v>2089</v>
      </c>
      <c r="I101" s="16" t="s">
        <v>2080</v>
      </c>
      <c r="J101" s="16" t="s">
        <v>2226</v>
      </c>
    </row>
    <row r="102" ht="23" customHeight="1" spans="1:10">
      <c r="A102" s="13" t="s">
        <v>2227</v>
      </c>
      <c r="B102" s="14"/>
      <c r="C102" s="14"/>
      <c r="D102" s="14"/>
      <c r="E102" s="14"/>
      <c r="F102" s="14"/>
      <c r="G102" s="14"/>
      <c r="H102" s="14"/>
      <c r="I102" s="14"/>
      <c r="J102" s="21"/>
    </row>
    <row r="103" spans="1:10">
      <c r="A103" s="22" t="s">
        <v>2228</v>
      </c>
      <c r="B103" s="20" t="s">
        <v>2229</v>
      </c>
      <c r="C103" s="16" t="s">
        <v>2072</v>
      </c>
      <c r="D103" s="16" t="s">
        <v>2073</v>
      </c>
      <c r="E103" s="16" t="s">
        <v>2073</v>
      </c>
      <c r="F103" s="16"/>
      <c r="G103" s="433" t="s">
        <v>2074</v>
      </c>
      <c r="H103" s="16" t="s">
        <v>2073</v>
      </c>
      <c r="I103" s="16"/>
      <c r="J103" s="16" t="s">
        <v>2074</v>
      </c>
    </row>
    <row r="104" spans="1:10">
      <c r="A104" s="22"/>
      <c r="B104" s="20"/>
      <c r="C104" s="16" t="s">
        <v>2073</v>
      </c>
      <c r="D104" s="16" t="s">
        <v>2075</v>
      </c>
      <c r="E104" s="16" t="s">
        <v>2073</v>
      </c>
      <c r="F104" s="16"/>
      <c r="G104" s="433" t="s">
        <v>2074</v>
      </c>
      <c r="H104" s="16" t="s">
        <v>2073</v>
      </c>
      <c r="I104" s="16"/>
      <c r="J104" s="16" t="s">
        <v>2074</v>
      </c>
    </row>
    <row r="105" spans="1:10">
      <c r="A105" s="22"/>
      <c r="B105" s="20"/>
      <c r="C105" s="16" t="s">
        <v>2073</v>
      </c>
      <c r="D105" s="16" t="s">
        <v>2073</v>
      </c>
      <c r="E105" s="16" t="s">
        <v>2230</v>
      </c>
      <c r="F105" s="16" t="s">
        <v>2077</v>
      </c>
      <c r="G105" s="433" t="s">
        <v>2231</v>
      </c>
      <c r="H105" s="16" t="s">
        <v>2232</v>
      </c>
      <c r="I105" s="16" t="s">
        <v>2080</v>
      </c>
      <c r="J105" s="16" t="s">
        <v>2233</v>
      </c>
    </row>
    <row r="106" ht="24" spans="1:10">
      <c r="A106" s="22"/>
      <c r="B106" s="20"/>
      <c r="C106" s="16" t="s">
        <v>2073</v>
      </c>
      <c r="D106" s="16" t="s">
        <v>2073</v>
      </c>
      <c r="E106" s="16" t="s">
        <v>2234</v>
      </c>
      <c r="F106" s="16" t="s">
        <v>2077</v>
      </c>
      <c r="G106" s="433" t="s">
        <v>2235</v>
      </c>
      <c r="H106" s="16" t="s">
        <v>2079</v>
      </c>
      <c r="I106" s="16" t="s">
        <v>2080</v>
      </c>
      <c r="J106" s="16" t="s">
        <v>2236</v>
      </c>
    </row>
    <row r="107" spans="1:10">
      <c r="A107" s="22"/>
      <c r="B107" s="20"/>
      <c r="C107" s="16" t="s">
        <v>2073</v>
      </c>
      <c r="D107" s="16" t="s">
        <v>2086</v>
      </c>
      <c r="E107" s="16" t="s">
        <v>2073</v>
      </c>
      <c r="F107" s="16"/>
      <c r="G107" s="433" t="s">
        <v>2074</v>
      </c>
      <c r="H107" s="16" t="s">
        <v>2073</v>
      </c>
      <c r="I107" s="16"/>
      <c r="J107" s="16" t="s">
        <v>2074</v>
      </c>
    </row>
    <row r="108" spans="1:10">
      <c r="A108" s="22"/>
      <c r="B108" s="20"/>
      <c r="C108" s="16" t="s">
        <v>2073</v>
      </c>
      <c r="D108" s="16" t="s">
        <v>2073</v>
      </c>
      <c r="E108" s="16" t="s">
        <v>2237</v>
      </c>
      <c r="F108" s="16" t="s">
        <v>2111</v>
      </c>
      <c r="G108" s="433" t="s">
        <v>2238</v>
      </c>
      <c r="H108" s="16" t="s">
        <v>2089</v>
      </c>
      <c r="I108" s="16" t="s">
        <v>2080</v>
      </c>
      <c r="J108" s="16" t="s">
        <v>2239</v>
      </c>
    </row>
    <row r="109" spans="1:10">
      <c r="A109" s="22"/>
      <c r="B109" s="20"/>
      <c r="C109" s="16" t="s">
        <v>2097</v>
      </c>
      <c r="D109" s="16" t="s">
        <v>2073</v>
      </c>
      <c r="E109" s="16" t="s">
        <v>2073</v>
      </c>
      <c r="F109" s="16"/>
      <c r="G109" s="433" t="s">
        <v>2074</v>
      </c>
      <c r="H109" s="16" t="s">
        <v>2073</v>
      </c>
      <c r="I109" s="16"/>
      <c r="J109" s="16" t="s">
        <v>2074</v>
      </c>
    </row>
    <row r="110" spans="1:10">
      <c r="A110" s="22"/>
      <c r="B110" s="20"/>
      <c r="C110" s="16" t="s">
        <v>2073</v>
      </c>
      <c r="D110" s="16" t="s">
        <v>2098</v>
      </c>
      <c r="E110" s="16" t="s">
        <v>2073</v>
      </c>
      <c r="F110" s="16"/>
      <c r="G110" s="433" t="s">
        <v>2074</v>
      </c>
      <c r="H110" s="16" t="s">
        <v>2073</v>
      </c>
      <c r="I110" s="16"/>
      <c r="J110" s="16" t="s">
        <v>2074</v>
      </c>
    </row>
    <row r="111" spans="1:10">
      <c r="A111" s="22"/>
      <c r="B111" s="20"/>
      <c r="C111" s="16" t="s">
        <v>2073</v>
      </c>
      <c r="D111" s="16" t="s">
        <v>2073</v>
      </c>
      <c r="E111" s="16" t="s">
        <v>2240</v>
      </c>
      <c r="F111" s="16" t="s">
        <v>2077</v>
      </c>
      <c r="G111" s="433" t="s">
        <v>2241</v>
      </c>
      <c r="H111" s="16" t="s">
        <v>2089</v>
      </c>
      <c r="I111" s="16" t="s">
        <v>2080</v>
      </c>
      <c r="J111" s="16" t="s">
        <v>2242</v>
      </c>
    </row>
    <row r="112" spans="1:10">
      <c r="A112" s="22"/>
      <c r="B112" s="20"/>
      <c r="C112" s="16" t="s">
        <v>2102</v>
      </c>
      <c r="D112" s="16" t="s">
        <v>2073</v>
      </c>
      <c r="E112" s="16" t="s">
        <v>2073</v>
      </c>
      <c r="F112" s="16"/>
      <c r="G112" s="433" t="s">
        <v>2074</v>
      </c>
      <c r="H112" s="16" t="s">
        <v>2073</v>
      </c>
      <c r="I112" s="16"/>
      <c r="J112" s="16" t="s">
        <v>2074</v>
      </c>
    </row>
    <row r="113" spans="1:10">
      <c r="A113" s="22"/>
      <c r="B113" s="20"/>
      <c r="C113" s="16" t="s">
        <v>2073</v>
      </c>
      <c r="D113" s="16" t="s">
        <v>2103</v>
      </c>
      <c r="E113" s="16" t="s">
        <v>2073</v>
      </c>
      <c r="F113" s="16"/>
      <c r="G113" s="433" t="s">
        <v>2074</v>
      </c>
      <c r="H113" s="16" t="s">
        <v>2073</v>
      </c>
      <c r="I113" s="16"/>
      <c r="J113" s="16" t="s">
        <v>2074</v>
      </c>
    </row>
    <row r="114" spans="1:10">
      <c r="A114" s="22"/>
      <c r="B114" s="20"/>
      <c r="C114" s="16" t="s">
        <v>2073</v>
      </c>
      <c r="D114" s="16" t="s">
        <v>2073</v>
      </c>
      <c r="E114" s="16" t="s">
        <v>2243</v>
      </c>
      <c r="F114" s="16" t="s">
        <v>2077</v>
      </c>
      <c r="G114" s="433" t="s">
        <v>2105</v>
      </c>
      <c r="H114" s="16" t="s">
        <v>2089</v>
      </c>
      <c r="I114" s="16" t="s">
        <v>2080</v>
      </c>
      <c r="J114" s="16" t="s">
        <v>2244</v>
      </c>
    </row>
    <row r="115" ht="23" customHeight="1" spans="1:10">
      <c r="A115" s="13" t="s">
        <v>2245</v>
      </c>
      <c r="B115" s="14"/>
      <c r="C115" s="14"/>
      <c r="D115" s="14"/>
      <c r="E115" s="14"/>
      <c r="F115" s="14"/>
      <c r="G115" s="14"/>
      <c r="H115" s="14"/>
      <c r="I115" s="14"/>
      <c r="J115" s="21"/>
    </row>
    <row r="116" spans="1:10">
      <c r="A116" s="20" t="s">
        <v>2246</v>
      </c>
      <c r="B116" s="20" t="s">
        <v>2247</v>
      </c>
      <c r="C116" s="16" t="s">
        <v>2072</v>
      </c>
      <c r="D116" s="16" t="s">
        <v>2073</v>
      </c>
      <c r="E116" s="16" t="s">
        <v>2073</v>
      </c>
      <c r="F116" s="16"/>
      <c r="G116" s="433" t="s">
        <v>2074</v>
      </c>
      <c r="H116" s="16" t="s">
        <v>2073</v>
      </c>
      <c r="I116" s="16"/>
      <c r="J116" s="16" t="s">
        <v>2074</v>
      </c>
    </row>
    <row r="117" spans="1:10">
      <c r="A117" s="20"/>
      <c r="B117" s="20"/>
      <c r="C117" s="16" t="s">
        <v>2073</v>
      </c>
      <c r="D117" s="16" t="s">
        <v>2075</v>
      </c>
      <c r="E117" s="16" t="s">
        <v>2073</v>
      </c>
      <c r="F117" s="16"/>
      <c r="G117" s="433" t="s">
        <v>2074</v>
      </c>
      <c r="H117" s="16" t="s">
        <v>2073</v>
      </c>
      <c r="I117" s="16"/>
      <c r="J117" s="16" t="s">
        <v>2074</v>
      </c>
    </row>
    <row r="118" spans="1:10">
      <c r="A118" s="20"/>
      <c r="B118" s="20"/>
      <c r="C118" s="16" t="s">
        <v>2073</v>
      </c>
      <c r="D118" s="16" t="s">
        <v>2073</v>
      </c>
      <c r="E118" s="16" t="s">
        <v>2248</v>
      </c>
      <c r="F118" s="16" t="s">
        <v>2083</v>
      </c>
      <c r="G118" s="433" t="s">
        <v>2249</v>
      </c>
      <c r="H118" s="16" t="s">
        <v>2250</v>
      </c>
      <c r="I118" s="16" t="s">
        <v>2080</v>
      </c>
      <c r="J118" s="16" t="s">
        <v>2251</v>
      </c>
    </row>
    <row r="119" spans="1:10">
      <c r="A119" s="20"/>
      <c r="B119" s="20"/>
      <c r="C119" s="16" t="s">
        <v>2073</v>
      </c>
      <c r="D119" s="16" t="s">
        <v>2073</v>
      </c>
      <c r="E119" s="16" t="s">
        <v>2252</v>
      </c>
      <c r="F119" s="16" t="s">
        <v>2083</v>
      </c>
      <c r="G119" s="433" t="s">
        <v>2253</v>
      </c>
      <c r="H119" s="16" t="s">
        <v>2254</v>
      </c>
      <c r="I119" s="16" t="s">
        <v>2080</v>
      </c>
      <c r="J119" s="16" t="s">
        <v>2255</v>
      </c>
    </row>
    <row r="120" spans="1:10">
      <c r="A120" s="20"/>
      <c r="B120" s="20"/>
      <c r="C120" s="16" t="s">
        <v>2073</v>
      </c>
      <c r="D120" s="16" t="s">
        <v>2073</v>
      </c>
      <c r="E120" s="16" t="s">
        <v>2256</v>
      </c>
      <c r="F120" s="16" t="s">
        <v>2077</v>
      </c>
      <c r="G120" s="433" t="s">
        <v>2257</v>
      </c>
      <c r="H120" s="16" t="s">
        <v>2250</v>
      </c>
      <c r="I120" s="16" t="s">
        <v>2080</v>
      </c>
      <c r="J120" s="16" t="s">
        <v>2258</v>
      </c>
    </row>
    <row r="121" spans="1:10">
      <c r="A121" s="20"/>
      <c r="B121" s="20"/>
      <c r="C121" s="16" t="s">
        <v>2073</v>
      </c>
      <c r="D121" s="16" t="s">
        <v>2086</v>
      </c>
      <c r="E121" s="16" t="s">
        <v>2073</v>
      </c>
      <c r="F121" s="16"/>
      <c r="G121" s="433" t="s">
        <v>2074</v>
      </c>
      <c r="H121" s="16" t="s">
        <v>2073</v>
      </c>
      <c r="I121" s="16"/>
      <c r="J121" s="16" t="s">
        <v>2074</v>
      </c>
    </row>
    <row r="122" spans="1:10">
      <c r="A122" s="20"/>
      <c r="B122" s="20"/>
      <c r="C122" s="16" t="s">
        <v>2073</v>
      </c>
      <c r="D122" s="16" t="s">
        <v>2073</v>
      </c>
      <c r="E122" s="16" t="s">
        <v>2259</v>
      </c>
      <c r="F122" s="16" t="s">
        <v>2083</v>
      </c>
      <c r="G122" s="433" t="s">
        <v>2092</v>
      </c>
      <c r="H122" s="16" t="s">
        <v>2089</v>
      </c>
      <c r="I122" s="16" t="s">
        <v>2080</v>
      </c>
      <c r="J122" s="16" t="s">
        <v>2260</v>
      </c>
    </row>
    <row r="123" spans="1:10">
      <c r="A123" s="20"/>
      <c r="B123" s="20"/>
      <c r="C123" s="16" t="s">
        <v>2073</v>
      </c>
      <c r="D123" s="16" t="s">
        <v>2073</v>
      </c>
      <c r="E123" s="16" t="s">
        <v>2261</v>
      </c>
      <c r="F123" s="16" t="s">
        <v>2077</v>
      </c>
      <c r="G123" s="433" t="s">
        <v>2092</v>
      </c>
      <c r="H123" s="16" t="s">
        <v>2089</v>
      </c>
      <c r="I123" s="16" t="s">
        <v>2080</v>
      </c>
      <c r="J123" s="16" t="s">
        <v>2262</v>
      </c>
    </row>
    <row r="124" spans="1:10">
      <c r="A124" s="20"/>
      <c r="B124" s="20"/>
      <c r="C124" s="16" t="s">
        <v>2073</v>
      </c>
      <c r="D124" s="16" t="s">
        <v>2073</v>
      </c>
      <c r="E124" s="16" t="s">
        <v>2263</v>
      </c>
      <c r="F124" s="16" t="s">
        <v>2077</v>
      </c>
      <c r="G124" s="433" t="s">
        <v>2092</v>
      </c>
      <c r="H124" s="16" t="s">
        <v>2089</v>
      </c>
      <c r="I124" s="16" t="s">
        <v>2080</v>
      </c>
      <c r="J124" s="16" t="s">
        <v>2264</v>
      </c>
    </row>
    <row r="125" spans="1:10">
      <c r="A125" s="20"/>
      <c r="B125" s="20"/>
      <c r="C125" s="16" t="s">
        <v>2073</v>
      </c>
      <c r="D125" s="16" t="s">
        <v>2094</v>
      </c>
      <c r="E125" s="16" t="s">
        <v>2073</v>
      </c>
      <c r="F125" s="16"/>
      <c r="G125" s="433" t="s">
        <v>2074</v>
      </c>
      <c r="H125" s="16" t="s">
        <v>2073</v>
      </c>
      <c r="I125" s="16"/>
      <c r="J125" s="16" t="s">
        <v>2074</v>
      </c>
    </row>
    <row r="126" spans="1:10">
      <c r="A126" s="20"/>
      <c r="B126" s="20"/>
      <c r="C126" s="16" t="s">
        <v>2073</v>
      </c>
      <c r="D126" s="16" t="s">
        <v>2073</v>
      </c>
      <c r="E126" s="16" t="s">
        <v>2265</v>
      </c>
      <c r="F126" s="16" t="s">
        <v>2111</v>
      </c>
      <c r="G126" s="433" t="s">
        <v>2266</v>
      </c>
      <c r="H126" s="16" t="s">
        <v>2267</v>
      </c>
      <c r="I126" s="16" t="s">
        <v>2080</v>
      </c>
      <c r="J126" s="16" t="s">
        <v>2268</v>
      </c>
    </row>
    <row r="127" spans="1:10">
      <c r="A127" s="20"/>
      <c r="B127" s="20"/>
      <c r="C127" s="16" t="s">
        <v>2097</v>
      </c>
      <c r="D127" s="16" t="s">
        <v>2073</v>
      </c>
      <c r="E127" s="16" t="s">
        <v>2073</v>
      </c>
      <c r="F127" s="16"/>
      <c r="G127" s="433" t="s">
        <v>2074</v>
      </c>
      <c r="H127" s="16" t="s">
        <v>2073</v>
      </c>
      <c r="I127" s="16"/>
      <c r="J127" s="16" t="s">
        <v>2074</v>
      </c>
    </row>
    <row r="128" spans="1:10">
      <c r="A128" s="20"/>
      <c r="B128" s="20"/>
      <c r="C128" s="16" t="s">
        <v>2073</v>
      </c>
      <c r="D128" s="16" t="s">
        <v>2098</v>
      </c>
      <c r="E128" s="16" t="s">
        <v>2073</v>
      </c>
      <c r="F128" s="16"/>
      <c r="G128" s="433" t="s">
        <v>2074</v>
      </c>
      <c r="H128" s="16" t="s">
        <v>2073</v>
      </c>
      <c r="I128" s="16"/>
      <c r="J128" s="16" t="s">
        <v>2074</v>
      </c>
    </row>
    <row r="129" spans="1:10">
      <c r="A129" s="20"/>
      <c r="B129" s="20"/>
      <c r="C129" s="16" t="s">
        <v>2073</v>
      </c>
      <c r="D129" s="16" t="s">
        <v>2073</v>
      </c>
      <c r="E129" s="16" t="s">
        <v>2269</v>
      </c>
      <c r="F129" s="16" t="s">
        <v>2077</v>
      </c>
      <c r="G129" s="433" t="s">
        <v>2241</v>
      </c>
      <c r="H129" s="16" t="s">
        <v>2089</v>
      </c>
      <c r="I129" s="16" t="s">
        <v>2080</v>
      </c>
      <c r="J129" s="16" t="s">
        <v>2270</v>
      </c>
    </row>
    <row r="130" spans="1:10">
      <c r="A130" s="20"/>
      <c r="B130" s="20"/>
      <c r="C130" s="16" t="s">
        <v>2073</v>
      </c>
      <c r="D130" s="16" t="s">
        <v>2073</v>
      </c>
      <c r="E130" s="16" t="s">
        <v>2271</v>
      </c>
      <c r="F130" s="16" t="s">
        <v>2083</v>
      </c>
      <c r="G130" s="433" t="s">
        <v>2272</v>
      </c>
      <c r="H130" s="16" t="s">
        <v>2273</v>
      </c>
      <c r="I130" s="16" t="s">
        <v>2220</v>
      </c>
      <c r="J130" s="16" t="s">
        <v>2274</v>
      </c>
    </row>
    <row r="131" spans="1:10">
      <c r="A131" s="20"/>
      <c r="B131" s="20"/>
      <c r="C131" s="16" t="s">
        <v>2073</v>
      </c>
      <c r="D131" s="16" t="s">
        <v>2275</v>
      </c>
      <c r="E131" s="16" t="s">
        <v>2073</v>
      </c>
      <c r="F131" s="16"/>
      <c r="G131" s="433" t="s">
        <v>2074</v>
      </c>
      <c r="H131" s="16" t="s">
        <v>2073</v>
      </c>
      <c r="I131" s="16"/>
      <c r="J131" s="16" t="s">
        <v>2074</v>
      </c>
    </row>
    <row r="132" spans="1:10">
      <c r="A132" s="20"/>
      <c r="B132" s="20"/>
      <c r="C132" s="16" t="s">
        <v>2073</v>
      </c>
      <c r="D132" s="16" t="s">
        <v>2073</v>
      </c>
      <c r="E132" s="16" t="s">
        <v>2276</v>
      </c>
      <c r="F132" s="16" t="s">
        <v>2077</v>
      </c>
      <c r="G132" s="433" t="s">
        <v>2092</v>
      </c>
      <c r="H132" s="16" t="s">
        <v>2089</v>
      </c>
      <c r="I132" s="16" t="s">
        <v>2080</v>
      </c>
      <c r="J132" s="16" t="s">
        <v>2277</v>
      </c>
    </row>
    <row r="133" spans="1:10">
      <c r="A133" s="20"/>
      <c r="B133" s="20"/>
      <c r="C133" s="16" t="s">
        <v>2073</v>
      </c>
      <c r="D133" s="16" t="s">
        <v>2073</v>
      </c>
      <c r="E133" s="16" t="s">
        <v>2278</v>
      </c>
      <c r="F133" s="16" t="s">
        <v>2077</v>
      </c>
      <c r="G133" s="433" t="s">
        <v>2092</v>
      </c>
      <c r="H133" s="16" t="s">
        <v>2089</v>
      </c>
      <c r="I133" s="16" t="s">
        <v>2080</v>
      </c>
      <c r="J133" s="16" t="s">
        <v>2279</v>
      </c>
    </row>
    <row r="134" spans="1:10">
      <c r="A134" s="20"/>
      <c r="B134" s="20"/>
      <c r="C134" s="16" t="s">
        <v>2073</v>
      </c>
      <c r="D134" s="16" t="s">
        <v>2073</v>
      </c>
      <c r="E134" s="16" t="s">
        <v>2280</v>
      </c>
      <c r="F134" s="16" t="s">
        <v>2077</v>
      </c>
      <c r="G134" s="433" t="s">
        <v>2241</v>
      </c>
      <c r="H134" s="16" t="s">
        <v>2089</v>
      </c>
      <c r="I134" s="16" t="s">
        <v>2080</v>
      </c>
      <c r="J134" s="16" t="s">
        <v>2281</v>
      </c>
    </row>
    <row r="135" spans="1:10">
      <c r="A135" s="20"/>
      <c r="B135" s="20"/>
      <c r="C135" s="16" t="s">
        <v>2073</v>
      </c>
      <c r="D135" s="16" t="s">
        <v>2073</v>
      </c>
      <c r="E135" s="16" t="s">
        <v>2282</v>
      </c>
      <c r="F135" s="16" t="s">
        <v>2077</v>
      </c>
      <c r="G135" s="433" t="s">
        <v>2092</v>
      </c>
      <c r="H135" s="16" t="s">
        <v>2089</v>
      </c>
      <c r="I135" s="16" t="s">
        <v>2080</v>
      </c>
      <c r="J135" s="16" t="s">
        <v>2283</v>
      </c>
    </row>
    <row r="136" spans="1:10">
      <c r="A136" s="20"/>
      <c r="B136" s="20"/>
      <c r="C136" s="16" t="s">
        <v>2102</v>
      </c>
      <c r="D136" s="16" t="s">
        <v>2073</v>
      </c>
      <c r="E136" s="16" t="s">
        <v>2073</v>
      </c>
      <c r="F136" s="16"/>
      <c r="G136" s="433" t="s">
        <v>2074</v>
      </c>
      <c r="H136" s="16" t="s">
        <v>2073</v>
      </c>
      <c r="I136" s="16"/>
      <c r="J136" s="16" t="s">
        <v>2074</v>
      </c>
    </row>
    <row r="137" spans="1:10">
      <c r="A137" s="20"/>
      <c r="B137" s="20"/>
      <c r="C137" s="16" t="s">
        <v>2073</v>
      </c>
      <c r="D137" s="16" t="s">
        <v>2103</v>
      </c>
      <c r="E137" s="16" t="s">
        <v>2073</v>
      </c>
      <c r="F137" s="16"/>
      <c r="G137" s="433" t="s">
        <v>2074</v>
      </c>
      <c r="H137" s="16" t="s">
        <v>2073</v>
      </c>
      <c r="I137" s="16"/>
      <c r="J137" s="16" t="s">
        <v>2074</v>
      </c>
    </row>
    <row r="138" spans="1:10">
      <c r="A138" s="20"/>
      <c r="B138" s="20"/>
      <c r="C138" s="16" t="s">
        <v>2073</v>
      </c>
      <c r="D138" s="16" t="s">
        <v>2073</v>
      </c>
      <c r="E138" s="16" t="s">
        <v>2284</v>
      </c>
      <c r="F138" s="16" t="s">
        <v>2077</v>
      </c>
      <c r="G138" s="433" t="s">
        <v>2126</v>
      </c>
      <c r="H138" s="16" t="s">
        <v>2089</v>
      </c>
      <c r="I138" s="16" t="s">
        <v>2080</v>
      </c>
      <c r="J138" s="16" t="s">
        <v>2285</v>
      </c>
    </row>
    <row r="139" spans="1:10">
      <c r="A139" s="20"/>
      <c r="B139" s="20"/>
      <c r="C139" s="16" t="s">
        <v>2073</v>
      </c>
      <c r="D139" s="16" t="s">
        <v>2073</v>
      </c>
      <c r="E139" s="16" t="s">
        <v>2286</v>
      </c>
      <c r="F139" s="16" t="s">
        <v>2077</v>
      </c>
      <c r="G139" s="433" t="s">
        <v>2088</v>
      </c>
      <c r="H139" s="16" t="s">
        <v>2089</v>
      </c>
      <c r="I139" s="16" t="s">
        <v>2080</v>
      </c>
      <c r="J139" s="16" t="s">
        <v>2287</v>
      </c>
    </row>
    <row r="140" ht="23" customHeight="1" spans="1:10">
      <c r="A140" s="13" t="s">
        <v>2288</v>
      </c>
      <c r="B140" s="14"/>
      <c r="C140" s="14"/>
      <c r="D140" s="14"/>
      <c r="E140" s="14"/>
      <c r="F140" s="14"/>
      <c r="G140" s="14"/>
      <c r="H140" s="14"/>
      <c r="I140" s="14"/>
      <c r="J140" s="21"/>
    </row>
    <row r="141" spans="1:10">
      <c r="A141" s="22" t="s">
        <v>2289</v>
      </c>
      <c r="B141" s="20" t="s">
        <v>2290</v>
      </c>
      <c r="C141" s="16" t="s">
        <v>2072</v>
      </c>
      <c r="D141" s="16" t="s">
        <v>2073</v>
      </c>
      <c r="E141" s="16" t="s">
        <v>2073</v>
      </c>
      <c r="F141" s="16"/>
      <c r="G141" s="433" t="s">
        <v>2074</v>
      </c>
      <c r="H141" s="16" t="s">
        <v>2073</v>
      </c>
      <c r="I141" s="16"/>
      <c r="J141" s="16" t="s">
        <v>2074</v>
      </c>
    </row>
    <row r="142" spans="1:10">
      <c r="A142" s="22"/>
      <c r="B142" s="20"/>
      <c r="C142" s="16" t="s">
        <v>2073</v>
      </c>
      <c r="D142" s="16" t="s">
        <v>2075</v>
      </c>
      <c r="E142" s="16" t="s">
        <v>2073</v>
      </c>
      <c r="F142" s="16"/>
      <c r="G142" s="433" t="s">
        <v>2074</v>
      </c>
      <c r="H142" s="16" t="s">
        <v>2073</v>
      </c>
      <c r="I142" s="16"/>
      <c r="J142" s="16" t="s">
        <v>2074</v>
      </c>
    </row>
    <row r="143" spans="1:10">
      <c r="A143" s="22"/>
      <c r="B143" s="20"/>
      <c r="C143" s="16" t="s">
        <v>2073</v>
      </c>
      <c r="D143" s="16" t="s">
        <v>2073</v>
      </c>
      <c r="E143" s="16" t="s">
        <v>2291</v>
      </c>
      <c r="F143" s="16" t="s">
        <v>2083</v>
      </c>
      <c r="G143" s="433" t="s">
        <v>2162</v>
      </c>
      <c r="H143" s="16" t="s">
        <v>2163</v>
      </c>
      <c r="I143" s="16" t="s">
        <v>2080</v>
      </c>
      <c r="J143" s="16" t="s">
        <v>2292</v>
      </c>
    </row>
    <row r="144" spans="1:10">
      <c r="A144" s="22"/>
      <c r="B144" s="20"/>
      <c r="C144" s="16" t="s">
        <v>2073</v>
      </c>
      <c r="D144" s="16" t="s">
        <v>2086</v>
      </c>
      <c r="E144" s="16" t="s">
        <v>2073</v>
      </c>
      <c r="F144" s="16"/>
      <c r="G144" s="433" t="s">
        <v>2074</v>
      </c>
      <c r="H144" s="16" t="s">
        <v>2073</v>
      </c>
      <c r="I144" s="16"/>
      <c r="J144" s="16" t="s">
        <v>2074</v>
      </c>
    </row>
    <row r="145" ht="36" spans="1:10">
      <c r="A145" s="22"/>
      <c r="B145" s="20"/>
      <c r="C145" s="16" t="s">
        <v>2073</v>
      </c>
      <c r="D145" s="16" t="s">
        <v>2073</v>
      </c>
      <c r="E145" s="16" t="s">
        <v>2293</v>
      </c>
      <c r="F145" s="16" t="s">
        <v>2083</v>
      </c>
      <c r="G145" s="433" t="s">
        <v>2092</v>
      </c>
      <c r="H145" s="16" t="s">
        <v>2089</v>
      </c>
      <c r="I145" s="16" t="s">
        <v>2080</v>
      </c>
      <c r="J145" s="16" t="s">
        <v>2294</v>
      </c>
    </row>
    <row r="146" spans="1:10">
      <c r="A146" s="22"/>
      <c r="B146" s="20"/>
      <c r="C146" s="16" t="s">
        <v>2073</v>
      </c>
      <c r="D146" s="16" t="s">
        <v>2094</v>
      </c>
      <c r="E146" s="16" t="s">
        <v>2073</v>
      </c>
      <c r="F146" s="16"/>
      <c r="G146" s="433" t="s">
        <v>2074</v>
      </c>
      <c r="H146" s="16" t="s">
        <v>2073</v>
      </c>
      <c r="I146" s="16"/>
      <c r="J146" s="16" t="s">
        <v>2074</v>
      </c>
    </row>
    <row r="147" ht="24" spans="1:10">
      <c r="A147" s="22"/>
      <c r="B147" s="20"/>
      <c r="C147" s="16" t="s">
        <v>2073</v>
      </c>
      <c r="D147" s="16" t="s">
        <v>2073</v>
      </c>
      <c r="E147" s="16" t="s">
        <v>2295</v>
      </c>
      <c r="F147" s="16" t="s">
        <v>2077</v>
      </c>
      <c r="G147" s="433" t="s">
        <v>2100</v>
      </c>
      <c r="H147" s="16" t="s">
        <v>2089</v>
      </c>
      <c r="I147" s="16" t="s">
        <v>2080</v>
      </c>
      <c r="J147" s="16" t="s">
        <v>2296</v>
      </c>
    </row>
    <row r="148" spans="1:10">
      <c r="A148" s="22"/>
      <c r="B148" s="20"/>
      <c r="C148" s="16" t="s">
        <v>2097</v>
      </c>
      <c r="D148" s="16" t="s">
        <v>2073</v>
      </c>
      <c r="E148" s="16" t="s">
        <v>2073</v>
      </c>
      <c r="F148" s="16"/>
      <c r="G148" s="433" t="s">
        <v>2074</v>
      </c>
      <c r="H148" s="16" t="s">
        <v>2073</v>
      </c>
      <c r="I148" s="16"/>
      <c r="J148" s="16" t="s">
        <v>2074</v>
      </c>
    </row>
    <row r="149" spans="1:10">
      <c r="A149" s="22"/>
      <c r="B149" s="20"/>
      <c r="C149" s="16" t="s">
        <v>2073</v>
      </c>
      <c r="D149" s="16" t="s">
        <v>2098</v>
      </c>
      <c r="E149" s="16" t="s">
        <v>2073</v>
      </c>
      <c r="F149" s="16"/>
      <c r="G149" s="433" t="s">
        <v>2074</v>
      </c>
      <c r="H149" s="16" t="s">
        <v>2073</v>
      </c>
      <c r="I149" s="16"/>
      <c r="J149" s="16" t="s">
        <v>2074</v>
      </c>
    </row>
    <row r="150" ht="24" spans="1:10">
      <c r="A150" s="22"/>
      <c r="B150" s="20"/>
      <c r="C150" s="16" t="s">
        <v>2073</v>
      </c>
      <c r="D150" s="16" t="s">
        <v>2073</v>
      </c>
      <c r="E150" s="16" t="s">
        <v>2297</v>
      </c>
      <c r="F150" s="16" t="s">
        <v>2111</v>
      </c>
      <c r="G150" s="433" t="s">
        <v>2166</v>
      </c>
      <c r="H150" s="16" t="s">
        <v>2298</v>
      </c>
      <c r="I150" s="16" t="s">
        <v>2080</v>
      </c>
      <c r="J150" s="16" t="s">
        <v>2299</v>
      </c>
    </row>
    <row r="151" spans="1:10">
      <c r="A151" s="22"/>
      <c r="B151" s="20"/>
      <c r="C151" s="16" t="s">
        <v>2102</v>
      </c>
      <c r="D151" s="16" t="s">
        <v>2073</v>
      </c>
      <c r="E151" s="16" t="s">
        <v>2073</v>
      </c>
      <c r="F151" s="16"/>
      <c r="G151" s="433" t="s">
        <v>2074</v>
      </c>
      <c r="H151" s="16" t="s">
        <v>2073</v>
      </c>
      <c r="I151" s="16"/>
      <c r="J151" s="16" t="s">
        <v>2074</v>
      </c>
    </row>
    <row r="152" spans="1:10">
      <c r="A152" s="22"/>
      <c r="B152" s="20"/>
      <c r="C152" s="16" t="s">
        <v>2073</v>
      </c>
      <c r="D152" s="16" t="s">
        <v>2103</v>
      </c>
      <c r="E152" s="16" t="s">
        <v>2073</v>
      </c>
      <c r="F152" s="16"/>
      <c r="G152" s="433" t="s">
        <v>2074</v>
      </c>
      <c r="H152" s="16" t="s">
        <v>2073</v>
      </c>
      <c r="I152" s="16"/>
      <c r="J152" s="16" t="s">
        <v>2074</v>
      </c>
    </row>
    <row r="153" ht="36" spans="1:10">
      <c r="A153" s="22"/>
      <c r="B153" s="20"/>
      <c r="C153" s="16" t="s">
        <v>2073</v>
      </c>
      <c r="D153" s="16" t="s">
        <v>2073</v>
      </c>
      <c r="E153" s="16" t="s">
        <v>2300</v>
      </c>
      <c r="F153" s="16" t="s">
        <v>2077</v>
      </c>
      <c r="G153" s="433" t="s">
        <v>2241</v>
      </c>
      <c r="H153" s="16" t="s">
        <v>2089</v>
      </c>
      <c r="I153" s="16" t="s">
        <v>2080</v>
      </c>
      <c r="J153" s="16" t="s">
        <v>2301</v>
      </c>
    </row>
    <row r="154" ht="23" customHeight="1" spans="1:10">
      <c r="A154" s="13" t="s">
        <v>2302</v>
      </c>
      <c r="B154" s="14"/>
      <c r="C154" s="14"/>
      <c r="D154" s="14"/>
      <c r="E154" s="14"/>
      <c r="F154" s="14"/>
      <c r="G154" s="14"/>
      <c r="H154" s="14"/>
      <c r="I154" s="14"/>
      <c r="J154" s="21"/>
    </row>
    <row r="155" spans="1:10">
      <c r="A155" s="20" t="s">
        <v>2303</v>
      </c>
      <c r="B155" s="20" t="s">
        <v>2304</v>
      </c>
      <c r="C155" s="16" t="s">
        <v>2072</v>
      </c>
      <c r="D155" s="16" t="s">
        <v>2073</v>
      </c>
      <c r="E155" s="16" t="s">
        <v>2073</v>
      </c>
      <c r="F155" s="16"/>
      <c r="G155" s="433" t="s">
        <v>2074</v>
      </c>
      <c r="H155" s="16" t="s">
        <v>2073</v>
      </c>
      <c r="I155" s="16"/>
      <c r="J155" s="16" t="s">
        <v>2074</v>
      </c>
    </row>
    <row r="156" spans="1:10">
      <c r="A156" s="20"/>
      <c r="B156" s="20"/>
      <c r="C156" s="16" t="s">
        <v>2073</v>
      </c>
      <c r="D156" s="16" t="s">
        <v>2075</v>
      </c>
      <c r="E156" s="16" t="s">
        <v>2073</v>
      </c>
      <c r="F156" s="16"/>
      <c r="G156" s="433" t="s">
        <v>2074</v>
      </c>
      <c r="H156" s="16" t="s">
        <v>2073</v>
      </c>
      <c r="I156" s="16"/>
      <c r="J156" s="16" t="s">
        <v>2074</v>
      </c>
    </row>
    <row r="157" spans="1:10">
      <c r="A157" s="20"/>
      <c r="B157" s="20"/>
      <c r="C157" s="16" t="s">
        <v>2073</v>
      </c>
      <c r="D157" s="16" t="s">
        <v>2073</v>
      </c>
      <c r="E157" s="16" t="s">
        <v>2305</v>
      </c>
      <c r="F157" s="16" t="s">
        <v>2083</v>
      </c>
      <c r="G157" s="433" t="s">
        <v>2306</v>
      </c>
      <c r="H157" s="16" t="s">
        <v>2232</v>
      </c>
      <c r="I157" s="16" t="s">
        <v>2080</v>
      </c>
      <c r="J157" s="16" t="s">
        <v>2307</v>
      </c>
    </row>
    <row r="158" spans="1:10">
      <c r="A158" s="20"/>
      <c r="B158" s="20"/>
      <c r="C158" s="16" t="s">
        <v>2073</v>
      </c>
      <c r="D158" s="16" t="s">
        <v>2094</v>
      </c>
      <c r="E158" s="16" t="s">
        <v>2073</v>
      </c>
      <c r="F158" s="16"/>
      <c r="G158" s="433" t="s">
        <v>2074</v>
      </c>
      <c r="H158" s="16" t="s">
        <v>2073</v>
      </c>
      <c r="I158" s="16"/>
      <c r="J158" s="16" t="s">
        <v>2074</v>
      </c>
    </row>
    <row r="159" spans="1:10">
      <c r="A159" s="20"/>
      <c r="B159" s="20"/>
      <c r="C159" s="16" t="s">
        <v>2073</v>
      </c>
      <c r="D159" s="16" t="s">
        <v>2073</v>
      </c>
      <c r="E159" s="16" t="s">
        <v>2308</v>
      </c>
      <c r="F159" s="16" t="s">
        <v>2077</v>
      </c>
      <c r="G159" s="433" t="s">
        <v>2225</v>
      </c>
      <c r="H159" s="16" t="s">
        <v>2273</v>
      </c>
      <c r="I159" s="16" t="s">
        <v>2080</v>
      </c>
      <c r="J159" s="16" t="s">
        <v>2309</v>
      </c>
    </row>
    <row r="160" spans="1:10">
      <c r="A160" s="20"/>
      <c r="B160" s="20"/>
      <c r="C160" s="16" t="s">
        <v>2097</v>
      </c>
      <c r="D160" s="16" t="s">
        <v>2073</v>
      </c>
      <c r="E160" s="16" t="s">
        <v>2073</v>
      </c>
      <c r="F160" s="16"/>
      <c r="G160" s="433" t="s">
        <v>2074</v>
      </c>
      <c r="H160" s="16" t="s">
        <v>2073</v>
      </c>
      <c r="I160" s="16"/>
      <c r="J160" s="16" t="s">
        <v>2074</v>
      </c>
    </row>
    <row r="161" spans="1:10">
      <c r="A161" s="20"/>
      <c r="B161" s="20"/>
      <c r="C161" s="16" t="s">
        <v>2073</v>
      </c>
      <c r="D161" s="16" t="s">
        <v>2310</v>
      </c>
      <c r="E161" s="16" t="s">
        <v>2073</v>
      </c>
      <c r="F161" s="16"/>
      <c r="G161" s="433" t="s">
        <v>2074</v>
      </c>
      <c r="H161" s="16" t="s">
        <v>2073</v>
      </c>
      <c r="I161" s="16"/>
      <c r="J161" s="16" t="s">
        <v>2074</v>
      </c>
    </row>
    <row r="162" ht="24" spans="1:10">
      <c r="A162" s="20"/>
      <c r="B162" s="20"/>
      <c r="C162" s="16" t="s">
        <v>2073</v>
      </c>
      <c r="D162" s="16" t="s">
        <v>2073</v>
      </c>
      <c r="E162" s="16" t="s">
        <v>2311</v>
      </c>
      <c r="F162" s="16" t="s">
        <v>2083</v>
      </c>
      <c r="G162" s="433" t="s">
        <v>2312</v>
      </c>
      <c r="H162" s="16" t="s">
        <v>2313</v>
      </c>
      <c r="I162" s="16" t="s">
        <v>2080</v>
      </c>
      <c r="J162" s="16" t="s">
        <v>2314</v>
      </c>
    </row>
    <row r="163" spans="1:10">
      <c r="A163" s="20"/>
      <c r="B163" s="20"/>
      <c r="C163" s="16" t="s">
        <v>2073</v>
      </c>
      <c r="D163" s="16" t="s">
        <v>2275</v>
      </c>
      <c r="E163" s="16" t="s">
        <v>2073</v>
      </c>
      <c r="F163" s="16"/>
      <c r="G163" s="433" t="s">
        <v>2074</v>
      </c>
      <c r="H163" s="16" t="s">
        <v>2073</v>
      </c>
      <c r="I163" s="16"/>
      <c r="J163" s="16" t="s">
        <v>2074</v>
      </c>
    </row>
    <row r="164" spans="1:10">
      <c r="A164" s="20"/>
      <c r="B164" s="20"/>
      <c r="C164" s="16" t="s">
        <v>2073</v>
      </c>
      <c r="D164" s="16" t="s">
        <v>2073</v>
      </c>
      <c r="E164" s="16" t="s">
        <v>2315</v>
      </c>
      <c r="F164" s="16" t="s">
        <v>2083</v>
      </c>
      <c r="G164" s="433" t="s">
        <v>2092</v>
      </c>
      <c r="H164" s="16" t="s">
        <v>2089</v>
      </c>
      <c r="I164" s="16" t="s">
        <v>2220</v>
      </c>
      <c r="J164" s="16" t="s">
        <v>2316</v>
      </c>
    </row>
    <row r="165" spans="1:10">
      <c r="A165" s="20"/>
      <c r="B165" s="20"/>
      <c r="C165" s="16" t="s">
        <v>2102</v>
      </c>
      <c r="D165" s="16" t="s">
        <v>2073</v>
      </c>
      <c r="E165" s="16" t="s">
        <v>2073</v>
      </c>
      <c r="F165" s="16"/>
      <c r="G165" s="433" t="s">
        <v>2074</v>
      </c>
      <c r="H165" s="16" t="s">
        <v>2073</v>
      </c>
      <c r="I165" s="16"/>
      <c r="J165" s="16" t="s">
        <v>2074</v>
      </c>
    </row>
    <row r="166" spans="1:10">
      <c r="A166" s="20"/>
      <c r="B166" s="20"/>
      <c r="C166" s="16" t="s">
        <v>2073</v>
      </c>
      <c r="D166" s="16" t="s">
        <v>2103</v>
      </c>
      <c r="E166" s="16" t="s">
        <v>2073</v>
      </c>
      <c r="F166" s="16"/>
      <c r="G166" s="433" t="s">
        <v>2074</v>
      </c>
      <c r="H166" s="16" t="s">
        <v>2073</v>
      </c>
      <c r="I166" s="16"/>
      <c r="J166" s="16" t="s">
        <v>2074</v>
      </c>
    </row>
    <row r="167" spans="1:10">
      <c r="A167" s="20"/>
      <c r="B167" s="20"/>
      <c r="C167" s="16" t="s">
        <v>2073</v>
      </c>
      <c r="D167" s="16" t="s">
        <v>2073</v>
      </c>
      <c r="E167" s="16" t="s">
        <v>2317</v>
      </c>
      <c r="F167" s="16" t="s">
        <v>2083</v>
      </c>
      <c r="G167" s="433" t="s">
        <v>2126</v>
      </c>
      <c r="H167" s="16" t="s">
        <v>2089</v>
      </c>
      <c r="I167" s="16" t="s">
        <v>2220</v>
      </c>
      <c r="J167" s="16" t="s">
        <v>2318</v>
      </c>
    </row>
    <row r="168" ht="23" customHeight="1" spans="1:10">
      <c r="A168" s="13" t="s">
        <v>2319</v>
      </c>
      <c r="B168" s="14"/>
      <c r="C168" s="14"/>
      <c r="D168" s="14"/>
      <c r="E168" s="14"/>
      <c r="F168" s="14"/>
      <c r="G168" s="14"/>
      <c r="H168" s="14"/>
      <c r="I168" s="14"/>
      <c r="J168" s="21"/>
    </row>
    <row r="169" spans="1:10">
      <c r="A169" s="23" t="s">
        <v>2320</v>
      </c>
      <c r="B169" s="23" t="s">
        <v>2321</v>
      </c>
      <c r="C169" s="16" t="s">
        <v>2072</v>
      </c>
      <c r="D169" s="16" t="s">
        <v>2073</v>
      </c>
      <c r="E169" s="16" t="s">
        <v>2073</v>
      </c>
      <c r="F169" s="16"/>
      <c r="G169" s="433" t="s">
        <v>2074</v>
      </c>
      <c r="H169" s="16" t="s">
        <v>2073</v>
      </c>
      <c r="I169" s="16"/>
      <c r="J169" s="16" t="s">
        <v>2074</v>
      </c>
    </row>
    <row r="170" spans="1:10">
      <c r="A170" s="24"/>
      <c r="B170" s="24"/>
      <c r="C170" s="16" t="s">
        <v>2073</v>
      </c>
      <c r="D170" s="16" t="s">
        <v>2075</v>
      </c>
      <c r="E170" s="16" t="s">
        <v>2073</v>
      </c>
      <c r="F170" s="16"/>
      <c r="G170" s="433" t="s">
        <v>2074</v>
      </c>
      <c r="H170" s="16" t="s">
        <v>2073</v>
      </c>
      <c r="I170" s="16"/>
      <c r="J170" s="16" t="s">
        <v>2074</v>
      </c>
    </row>
    <row r="171" ht="36" spans="1:10">
      <c r="A171" s="24"/>
      <c r="B171" s="24"/>
      <c r="C171" s="16" t="s">
        <v>2073</v>
      </c>
      <c r="D171" s="16" t="s">
        <v>2073</v>
      </c>
      <c r="E171" s="16" t="s">
        <v>2322</v>
      </c>
      <c r="F171" s="16" t="s">
        <v>2083</v>
      </c>
      <c r="G171" s="433" t="s">
        <v>2092</v>
      </c>
      <c r="H171" s="16" t="s">
        <v>2089</v>
      </c>
      <c r="I171" s="16" t="s">
        <v>2080</v>
      </c>
      <c r="J171" s="16" t="s">
        <v>2323</v>
      </c>
    </row>
    <row r="172" ht="24" spans="1:10">
      <c r="A172" s="24"/>
      <c r="B172" s="24"/>
      <c r="C172" s="16" t="s">
        <v>2073</v>
      </c>
      <c r="D172" s="16" t="s">
        <v>2073</v>
      </c>
      <c r="E172" s="16" t="s">
        <v>2324</v>
      </c>
      <c r="F172" s="16" t="s">
        <v>2077</v>
      </c>
      <c r="G172" s="433" t="s">
        <v>2325</v>
      </c>
      <c r="H172" s="16" t="s">
        <v>2232</v>
      </c>
      <c r="I172" s="16" t="s">
        <v>2080</v>
      </c>
      <c r="J172" s="16" t="s">
        <v>2326</v>
      </c>
    </row>
    <row r="173" ht="36" spans="1:10">
      <c r="A173" s="24"/>
      <c r="B173" s="24"/>
      <c r="C173" s="16" t="s">
        <v>2073</v>
      </c>
      <c r="D173" s="16" t="s">
        <v>2073</v>
      </c>
      <c r="E173" s="16" t="s">
        <v>2327</v>
      </c>
      <c r="F173" s="16" t="s">
        <v>2083</v>
      </c>
      <c r="G173" s="433" t="s">
        <v>2162</v>
      </c>
      <c r="H173" s="16" t="s">
        <v>2163</v>
      </c>
      <c r="I173" s="16" t="s">
        <v>2080</v>
      </c>
      <c r="J173" s="16" t="s">
        <v>2328</v>
      </c>
    </row>
    <row r="174" ht="24" spans="1:10">
      <c r="A174" s="24"/>
      <c r="B174" s="24"/>
      <c r="C174" s="16" t="s">
        <v>2073</v>
      </c>
      <c r="D174" s="16" t="s">
        <v>2073</v>
      </c>
      <c r="E174" s="16" t="s">
        <v>2329</v>
      </c>
      <c r="F174" s="16" t="s">
        <v>2077</v>
      </c>
      <c r="G174" s="433" t="s">
        <v>2325</v>
      </c>
      <c r="H174" s="16" t="s">
        <v>2232</v>
      </c>
      <c r="I174" s="16" t="s">
        <v>2080</v>
      </c>
      <c r="J174" s="16" t="s">
        <v>2330</v>
      </c>
    </row>
    <row r="175" ht="36" spans="1:10">
      <c r="A175" s="24"/>
      <c r="B175" s="24"/>
      <c r="C175" s="16" t="s">
        <v>2073</v>
      </c>
      <c r="D175" s="16" t="s">
        <v>2073</v>
      </c>
      <c r="E175" s="16" t="s">
        <v>2331</v>
      </c>
      <c r="F175" s="16" t="s">
        <v>2083</v>
      </c>
      <c r="G175" s="433" t="s">
        <v>2332</v>
      </c>
      <c r="H175" s="16" t="s">
        <v>2079</v>
      </c>
      <c r="I175" s="16" t="s">
        <v>2080</v>
      </c>
      <c r="J175" s="16" t="s">
        <v>2333</v>
      </c>
    </row>
    <row r="176" ht="48" spans="1:10">
      <c r="A176" s="24"/>
      <c r="B176" s="24"/>
      <c r="C176" s="16" t="s">
        <v>2073</v>
      </c>
      <c r="D176" s="16" t="s">
        <v>2073</v>
      </c>
      <c r="E176" s="16" t="s">
        <v>2334</v>
      </c>
      <c r="F176" s="16" t="s">
        <v>2083</v>
      </c>
      <c r="G176" s="433" t="s">
        <v>2092</v>
      </c>
      <c r="H176" s="16" t="s">
        <v>2089</v>
      </c>
      <c r="I176" s="16" t="s">
        <v>2080</v>
      </c>
      <c r="J176" s="16" t="s">
        <v>2335</v>
      </c>
    </row>
    <row r="177" spans="1:10">
      <c r="A177" s="24"/>
      <c r="B177" s="24"/>
      <c r="C177" s="16" t="s">
        <v>2073</v>
      </c>
      <c r="D177" s="16" t="s">
        <v>2086</v>
      </c>
      <c r="E177" s="16" t="s">
        <v>2073</v>
      </c>
      <c r="F177" s="16"/>
      <c r="G177" s="433" t="s">
        <v>2074</v>
      </c>
      <c r="H177" s="16" t="s">
        <v>2073</v>
      </c>
      <c r="I177" s="16"/>
      <c r="J177" s="16" t="s">
        <v>2074</v>
      </c>
    </row>
    <row r="178" ht="48" spans="1:10">
      <c r="A178" s="24"/>
      <c r="B178" s="24"/>
      <c r="C178" s="16" t="s">
        <v>2073</v>
      </c>
      <c r="D178" s="16" t="s">
        <v>2073</v>
      </c>
      <c r="E178" s="16" t="s">
        <v>2336</v>
      </c>
      <c r="F178" s="16" t="s">
        <v>2077</v>
      </c>
      <c r="G178" s="433" t="s">
        <v>2092</v>
      </c>
      <c r="H178" s="16" t="s">
        <v>2089</v>
      </c>
      <c r="I178" s="16" t="s">
        <v>2080</v>
      </c>
      <c r="J178" s="16" t="s">
        <v>2337</v>
      </c>
    </row>
    <row r="179" ht="36" spans="1:10">
      <c r="A179" s="24"/>
      <c r="B179" s="24"/>
      <c r="C179" s="16" t="s">
        <v>2073</v>
      </c>
      <c r="D179" s="16" t="s">
        <v>2073</v>
      </c>
      <c r="E179" s="16" t="s">
        <v>2338</v>
      </c>
      <c r="F179" s="16" t="s">
        <v>2077</v>
      </c>
      <c r="G179" s="433" t="s">
        <v>2092</v>
      </c>
      <c r="H179" s="16" t="s">
        <v>2089</v>
      </c>
      <c r="I179" s="16" t="s">
        <v>2080</v>
      </c>
      <c r="J179" s="16" t="s">
        <v>2339</v>
      </c>
    </row>
    <row r="180" ht="36" spans="1:10">
      <c r="A180" s="24"/>
      <c r="B180" s="24"/>
      <c r="C180" s="16" t="s">
        <v>2073</v>
      </c>
      <c r="D180" s="16" t="s">
        <v>2073</v>
      </c>
      <c r="E180" s="16" t="s">
        <v>2340</v>
      </c>
      <c r="F180" s="16" t="s">
        <v>2083</v>
      </c>
      <c r="G180" s="433" t="s">
        <v>2092</v>
      </c>
      <c r="H180" s="16" t="s">
        <v>2089</v>
      </c>
      <c r="I180" s="16" t="s">
        <v>2080</v>
      </c>
      <c r="J180" s="16" t="s">
        <v>2339</v>
      </c>
    </row>
    <row r="181" spans="1:10">
      <c r="A181" s="24"/>
      <c r="B181" s="24"/>
      <c r="C181" s="16" t="s">
        <v>2097</v>
      </c>
      <c r="D181" s="16" t="s">
        <v>2073</v>
      </c>
      <c r="E181" s="16" t="s">
        <v>2073</v>
      </c>
      <c r="F181" s="16"/>
      <c r="G181" s="433" t="s">
        <v>2074</v>
      </c>
      <c r="H181" s="16" t="s">
        <v>2073</v>
      </c>
      <c r="I181" s="16"/>
      <c r="J181" s="16" t="s">
        <v>2074</v>
      </c>
    </row>
    <row r="182" spans="1:10">
      <c r="A182" s="24"/>
      <c r="B182" s="24"/>
      <c r="C182" s="16" t="s">
        <v>2073</v>
      </c>
      <c r="D182" s="16" t="s">
        <v>2310</v>
      </c>
      <c r="E182" s="16" t="s">
        <v>2073</v>
      </c>
      <c r="F182" s="16"/>
      <c r="G182" s="433" t="s">
        <v>2074</v>
      </c>
      <c r="H182" s="16" t="s">
        <v>2073</v>
      </c>
      <c r="I182" s="16"/>
      <c r="J182" s="16" t="s">
        <v>2074</v>
      </c>
    </row>
    <row r="183" ht="48" spans="1:10">
      <c r="A183" s="24"/>
      <c r="B183" s="24"/>
      <c r="C183" s="16" t="s">
        <v>2073</v>
      </c>
      <c r="D183" s="16" t="s">
        <v>2073</v>
      </c>
      <c r="E183" s="16" t="s">
        <v>2341</v>
      </c>
      <c r="F183" s="16" t="s">
        <v>2077</v>
      </c>
      <c r="G183" s="433" t="s">
        <v>2342</v>
      </c>
      <c r="H183" s="16" t="s">
        <v>2343</v>
      </c>
      <c r="I183" s="16" t="s">
        <v>2080</v>
      </c>
      <c r="J183" s="16" t="s">
        <v>2344</v>
      </c>
    </row>
    <row r="184" ht="48" spans="1:10">
      <c r="A184" s="24"/>
      <c r="B184" s="24"/>
      <c r="C184" s="16" t="s">
        <v>2073</v>
      </c>
      <c r="D184" s="16" t="s">
        <v>2073</v>
      </c>
      <c r="E184" s="16" t="s">
        <v>2345</v>
      </c>
      <c r="F184" s="16" t="s">
        <v>2083</v>
      </c>
      <c r="G184" s="433" t="s">
        <v>2346</v>
      </c>
      <c r="H184" s="16" t="s">
        <v>2343</v>
      </c>
      <c r="I184" s="16" t="s">
        <v>2080</v>
      </c>
      <c r="J184" s="16" t="s">
        <v>2347</v>
      </c>
    </row>
    <row r="185" spans="1:10">
      <c r="A185" s="24"/>
      <c r="B185" s="24"/>
      <c r="C185" s="16" t="s">
        <v>2073</v>
      </c>
      <c r="D185" s="16" t="s">
        <v>2098</v>
      </c>
      <c r="E185" s="16" t="s">
        <v>2073</v>
      </c>
      <c r="F185" s="16"/>
      <c r="G185" s="433" t="s">
        <v>2074</v>
      </c>
      <c r="H185" s="16" t="s">
        <v>2073</v>
      </c>
      <c r="I185" s="16"/>
      <c r="J185" s="16" t="s">
        <v>2074</v>
      </c>
    </row>
    <row r="186" ht="24" spans="1:10">
      <c r="A186" s="24"/>
      <c r="B186" s="24"/>
      <c r="C186" s="16" t="s">
        <v>2073</v>
      </c>
      <c r="D186" s="16" t="s">
        <v>2073</v>
      </c>
      <c r="E186" s="16" t="s">
        <v>2348</v>
      </c>
      <c r="F186" s="16" t="s">
        <v>2349</v>
      </c>
      <c r="G186" s="433" t="s">
        <v>2166</v>
      </c>
      <c r="H186" s="16" t="s">
        <v>2079</v>
      </c>
      <c r="I186" s="16" t="s">
        <v>2080</v>
      </c>
      <c r="J186" s="16" t="s">
        <v>2350</v>
      </c>
    </row>
    <row r="187" ht="24" spans="1:10">
      <c r="A187" s="24"/>
      <c r="B187" s="24"/>
      <c r="C187" s="16" t="s">
        <v>2073</v>
      </c>
      <c r="D187" s="16" t="s">
        <v>2073</v>
      </c>
      <c r="E187" s="16" t="s">
        <v>2351</v>
      </c>
      <c r="F187" s="16" t="s">
        <v>2077</v>
      </c>
      <c r="G187" s="433" t="s">
        <v>2352</v>
      </c>
      <c r="H187" s="16" t="s">
        <v>2353</v>
      </c>
      <c r="I187" s="16" t="s">
        <v>2080</v>
      </c>
      <c r="J187" s="16" t="s">
        <v>2354</v>
      </c>
    </row>
    <row r="188" spans="1:10">
      <c r="A188" s="24"/>
      <c r="B188" s="24"/>
      <c r="C188" s="16" t="s">
        <v>2073</v>
      </c>
      <c r="D188" s="16" t="s">
        <v>2275</v>
      </c>
      <c r="E188" s="16" t="s">
        <v>2073</v>
      </c>
      <c r="F188" s="16"/>
      <c r="G188" s="433" t="s">
        <v>2074</v>
      </c>
      <c r="H188" s="16" t="s">
        <v>2073</v>
      </c>
      <c r="I188" s="16"/>
      <c r="J188" s="16" t="s">
        <v>2074</v>
      </c>
    </row>
    <row r="189" ht="24" spans="1:10">
      <c r="A189" s="24"/>
      <c r="B189" s="24"/>
      <c r="C189" s="16" t="s">
        <v>2073</v>
      </c>
      <c r="D189" s="16" t="s">
        <v>2073</v>
      </c>
      <c r="E189" s="16" t="s">
        <v>2355</v>
      </c>
      <c r="F189" s="16" t="s">
        <v>2077</v>
      </c>
      <c r="G189" s="433" t="s">
        <v>2356</v>
      </c>
      <c r="H189" s="16" t="s">
        <v>2357</v>
      </c>
      <c r="I189" s="16" t="s">
        <v>2080</v>
      </c>
      <c r="J189" s="16" t="s">
        <v>2358</v>
      </c>
    </row>
    <row r="190" ht="36" spans="1:10">
      <c r="A190" s="24"/>
      <c r="B190" s="24"/>
      <c r="C190" s="16" t="s">
        <v>2073</v>
      </c>
      <c r="D190" s="16" t="s">
        <v>2073</v>
      </c>
      <c r="E190" s="16" t="s">
        <v>2359</v>
      </c>
      <c r="F190" s="16" t="s">
        <v>2077</v>
      </c>
      <c r="G190" s="433" t="s">
        <v>2360</v>
      </c>
      <c r="H190" s="16" t="s">
        <v>2357</v>
      </c>
      <c r="I190" s="16" t="s">
        <v>2080</v>
      </c>
      <c r="J190" s="16" t="s">
        <v>2361</v>
      </c>
    </row>
    <row r="191" spans="1:10">
      <c r="A191" s="24"/>
      <c r="B191" s="24"/>
      <c r="C191" s="16" t="s">
        <v>2102</v>
      </c>
      <c r="D191" s="16" t="s">
        <v>2073</v>
      </c>
      <c r="E191" s="16" t="s">
        <v>2073</v>
      </c>
      <c r="F191" s="16"/>
      <c r="G191" s="433" t="s">
        <v>2074</v>
      </c>
      <c r="H191" s="16" t="s">
        <v>2073</v>
      </c>
      <c r="I191" s="16"/>
      <c r="J191" s="16" t="s">
        <v>2074</v>
      </c>
    </row>
    <row r="192" spans="1:10">
      <c r="A192" s="24"/>
      <c r="B192" s="24"/>
      <c r="C192" s="16" t="s">
        <v>2073</v>
      </c>
      <c r="D192" s="16" t="s">
        <v>2103</v>
      </c>
      <c r="E192" s="16" t="s">
        <v>2073</v>
      </c>
      <c r="F192" s="16"/>
      <c r="G192" s="433" t="s">
        <v>2074</v>
      </c>
      <c r="H192" s="16" t="s">
        <v>2073</v>
      </c>
      <c r="I192" s="16"/>
      <c r="J192" s="16" t="s">
        <v>2074</v>
      </c>
    </row>
    <row r="193" ht="24" spans="1:10">
      <c r="A193" s="24"/>
      <c r="B193" s="24"/>
      <c r="C193" s="16" t="s">
        <v>2073</v>
      </c>
      <c r="D193" s="16" t="s">
        <v>2073</v>
      </c>
      <c r="E193" s="16" t="s">
        <v>2362</v>
      </c>
      <c r="F193" s="16" t="s">
        <v>2077</v>
      </c>
      <c r="G193" s="433" t="s">
        <v>2241</v>
      </c>
      <c r="H193" s="16" t="s">
        <v>2089</v>
      </c>
      <c r="I193" s="16" t="s">
        <v>2080</v>
      </c>
      <c r="J193" s="16" t="s">
        <v>2363</v>
      </c>
    </row>
    <row r="194" ht="24" spans="1:10">
      <c r="A194" s="25"/>
      <c r="B194" s="25"/>
      <c r="C194" s="16" t="s">
        <v>2073</v>
      </c>
      <c r="D194" s="16" t="s">
        <v>2073</v>
      </c>
      <c r="E194" s="16" t="s">
        <v>2364</v>
      </c>
      <c r="F194" s="16" t="s">
        <v>2077</v>
      </c>
      <c r="G194" s="433" t="s">
        <v>2241</v>
      </c>
      <c r="H194" s="16" t="s">
        <v>2089</v>
      </c>
      <c r="I194" s="16" t="s">
        <v>2080</v>
      </c>
      <c r="J194" s="16" t="s">
        <v>2363</v>
      </c>
    </row>
    <row r="195" ht="23" customHeight="1" spans="1:10">
      <c r="A195" s="13" t="s">
        <v>2365</v>
      </c>
      <c r="B195" s="14"/>
      <c r="C195" s="14"/>
      <c r="D195" s="14"/>
      <c r="E195" s="14"/>
      <c r="F195" s="14"/>
      <c r="G195" s="14"/>
      <c r="H195" s="14"/>
      <c r="I195" s="14"/>
      <c r="J195" s="21"/>
    </row>
    <row r="196" spans="1:10">
      <c r="A196" s="20" t="s">
        <v>2366</v>
      </c>
      <c r="B196" s="20" t="s">
        <v>2367</v>
      </c>
      <c r="C196" s="16" t="s">
        <v>2072</v>
      </c>
      <c r="D196" s="16" t="s">
        <v>2073</v>
      </c>
      <c r="E196" s="16" t="s">
        <v>2073</v>
      </c>
      <c r="F196" s="16"/>
      <c r="G196" s="433" t="s">
        <v>2074</v>
      </c>
      <c r="H196" s="16" t="s">
        <v>2073</v>
      </c>
      <c r="I196" s="16"/>
      <c r="J196" s="16" t="s">
        <v>2074</v>
      </c>
    </row>
    <row r="197" spans="1:10">
      <c r="A197" s="20"/>
      <c r="B197" s="20"/>
      <c r="C197" s="16" t="s">
        <v>2073</v>
      </c>
      <c r="D197" s="16" t="s">
        <v>2075</v>
      </c>
      <c r="E197" s="16" t="s">
        <v>2073</v>
      </c>
      <c r="F197" s="16"/>
      <c r="G197" s="433" t="s">
        <v>2074</v>
      </c>
      <c r="H197" s="16" t="s">
        <v>2073</v>
      </c>
      <c r="I197" s="16"/>
      <c r="J197" s="16" t="s">
        <v>2074</v>
      </c>
    </row>
    <row r="198" ht="96" spans="1:10">
      <c r="A198" s="20"/>
      <c r="B198" s="20"/>
      <c r="C198" s="16" t="s">
        <v>2073</v>
      </c>
      <c r="D198" s="16" t="s">
        <v>2073</v>
      </c>
      <c r="E198" s="16" t="s">
        <v>2368</v>
      </c>
      <c r="F198" s="16" t="s">
        <v>2083</v>
      </c>
      <c r="G198" s="433" t="s">
        <v>2369</v>
      </c>
      <c r="H198" s="16" t="s">
        <v>2163</v>
      </c>
      <c r="I198" s="16" t="s">
        <v>2080</v>
      </c>
      <c r="J198" s="16" t="s">
        <v>2370</v>
      </c>
    </row>
    <row r="199" ht="84" spans="1:10">
      <c r="A199" s="20"/>
      <c r="B199" s="20"/>
      <c r="C199" s="16" t="s">
        <v>2073</v>
      </c>
      <c r="D199" s="16" t="s">
        <v>2073</v>
      </c>
      <c r="E199" s="16" t="s">
        <v>2371</v>
      </c>
      <c r="F199" s="16" t="s">
        <v>2077</v>
      </c>
      <c r="G199" s="433" t="s">
        <v>2372</v>
      </c>
      <c r="H199" s="16" t="s">
        <v>2210</v>
      </c>
      <c r="I199" s="16" t="s">
        <v>2080</v>
      </c>
      <c r="J199" s="16" t="s">
        <v>2373</v>
      </c>
    </row>
    <row r="200" spans="1:10">
      <c r="A200" s="20"/>
      <c r="B200" s="20"/>
      <c r="C200" s="16" t="s">
        <v>2073</v>
      </c>
      <c r="D200" s="16" t="s">
        <v>2086</v>
      </c>
      <c r="E200" s="16" t="s">
        <v>2073</v>
      </c>
      <c r="F200" s="16"/>
      <c r="G200" s="433" t="s">
        <v>2074</v>
      </c>
      <c r="H200" s="16" t="s">
        <v>2073</v>
      </c>
      <c r="I200" s="16"/>
      <c r="J200" s="16" t="s">
        <v>2074</v>
      </c>
    </row>
    <row r="201" ht="72" spans="1:10">
      <c r="A201" s="20"/>
      <c r="B201" s="20"/>
      <c r="C201" s="16" t="s">
        <v>2073</v>
      </c>
      <c r="D201" s="16" t="s">
        <v>2073</v>
      </c>
      <c r="E201" s="16" t="s">
        <v>2374</v>
      </c>
      <c r="F201" s="16" t="s">
        <v>2083</v>
      </c>
      <c r="G201" s="433" t="s">
        <v>2092</v>
      </c>
      <c r="H201" s="16" t="s">
        <v>2089</v>
      </c>
      <c r="I201" s="16" t="s">
        <v>2080</v>
      </c>
      <c r="J201" s="16" t="s">
        <v>2375</v>
      </c>
    </row>
    <row r="202" ht="60" spans="1:10">
      <c r="A202" s="20"/>
      <c r="B202" s="20"/>
      <c r="C202" s="16" t="s">
        <v>2073</v>
      </c>
      <c r="D202" s="16" t="s">
        <v>2073</v>
      </c>
      <c r="E202" s="16" t="s">
        <v>2376</v>
      </c>
      <c r="F202" s="16" t="s">
        <v>2083</v>
      </c>
      <c r="G202" s="433" t="s">
        <v>2092</v>
      </c>
      <c r="H202" s="16" t="s">
        <v>2089</v>
      </c>
      <c r="I202" s="16" t="s">
        <v>2080</v>
      </c>
      <c r="J202" s="16" t="s">
        <v>2377</v>
      </c>
    </row>
    <row r="203" ht="60" spans="1:10">
      <c r="A203" s="20"/>
      <c r="B203" s="20"/>
      <c r="C203" s="16" t="s">
        <v>2073</v>
      </c>
      <c r="D203" s="16" t="s">
        <v>2073</v>
      </c>
      <c r="E203" s="16" t="s">
        <v>2378</v>
      </c>
      <c r="F203" s="16" t="s">
        <v>2379</v>
      </c>
      <c r="G203" s="433" t="s">
        <v>2092</v>
      </c>
      <c r="H203" s="16" t="s">
        <v>2089</v>
      </c>
      <c r="I203" s="16" t="s">
        <v>2080</v>
      </c>
      <c r="J203" s="16" t="s">
        <v>2377</v>
      </c>
    </row>
    <row r="204" spans="1:10">
      <c r="A204" s="20"/>
      <c r="B204" s="20"/>
      <c r="C204" s="16" t="s">
        <v>2073</v>
      </c>
      <c r="D204" s="16" t="s">
        <v>2094</v>
      </c>
      <c r="E204" s="16" t="s">
        <v>2073</v>
      </c>
      <c r="F204" s="16"/>
      <c r="G204" s="433" t="s">
        <v>2074</v>
      </c>
      <c r="H204" s="16" t="s">
        <v>2073</v>
      </c>
      <c r="I204" s="16"/>
      <c r="J204" s="16" t="s">
        <v>2074</v>
      </c>
    </row>
    <row r="205" ht="96" spans="1:10">
      <c r="A205" s="20"/>
      <c r="B205" s="20"/>
      <c r="C205" s="16" t="s">
        <v>2073</v>
      </c>
      <c r="D205" s="16" t="s">
        <v>2073</v>
      </c>
      <c r="E205" s="16" t="s">
        <v>2380</v>
      </c>
      <c r="F205" s="16" t="s">
        <v>2077</v>
      </c>
      <c r="G205" s="433" t="s">
        <v>2369</v>
      </c>
      <c r="H205" s="16" t="s">
        <v>2163</v>
      </c>
      <c r="I205" s="16" t="s">
        <v>2080</v>
      </c>
      <c r="J205" s="16" t="s">
        <v>2370</v>
      </c>
    </row>
    <row r="206" spans="1:10">
      <c r="A206" s="20"/>
      <c r="B206" s="20"/>
      <c r="C206" s="16" t="s">
        <v>2097</v>
      </c>
      <c r="D206" s="16" t="s">
        <v>2073</v>
      </c>
      <c r="E206" s="16" t="s">
        <v>2073</v>
      </c>
      <c r="F206" s="16"/>
      <c r="G206" s="433" t="s">
        <v>2074</v>
      </c>
      <c r="H206" s="16" t="s">
        <v>2073</v>
      </c>
      <c r="I206" s="16"/>
      <c r="J206" s="16" t="s">
        <v>2074</v>
      </c>
    </row>
    <row r="207" spans="1:10">
      <c r="A207" s="20"/>
      <c r="B207" s="20"/>
      <c r="C207" s="16" t="s">
        <v>2073</v>
      </c>
      <c r="D207" s="16" t="s">
        <v>2098</v>
      </c>
      <c r="E207" s="16" t="s">
        <v>2073</v>
      </c>
      <c r="F207" s="16"/>
      <c r="G207" s="433" t="s">
        <v>2074</v>
      </c>
      <c r="H207" s="16" t="s">
        <v>2073</v>
      </c>
      <c r="I207" s="16"/>
      <c r="J207" s="16" t="s">
        <v>2074</v>
      </c>
    </row>
    <row r="208" ht="312" spans="1:10">
      <c r="A208" s="20"/>
      <c r="B208" s="20"/>
      <c r="C208" s="16" t="s">
        <v>2073</v>
      </c>
      <c r="D208" s="16" t="s">
        <v>2073</v>
      </c>
      <c r="E208" s="16" t="s">
        <v>2381</v>
      </c>
      <c r="F208" s="16" t="s">
        <v>2077</v>
      </c>
      <c r="G208" s="433" t="s">
        <v>2126</v>
      </c>
      <c r="H208" s="16" t="s">
        <v>2089</v>
      </c>
      <c r="I208" s="16" t="s">
        <v>2080</v>
      </c>
      <c r="J208" s="16" t="s">
        <v>2382</v>
      </c>
    </row>
    <row r="209" ht="300" spans="1:10">
      <c r="A209" s="20"/>
      <c r="B209" s="20"/>
      <c r="C209" s="16" t="s">
        <v>2073</v>
      </c>
      <c r="D209" s="16" t="s">
        <v>2073</v>
      </c>
      <c r="E209" s="16" t="s">
        <v>2383</v>
      </c>
      <c r="F209" s="16" t="s">
        <v>2077</v>
      </c>
      <c r="G209" s="433" t="s">
        <v>2126</v>
      </c>
      <c r="H209" s="16" t="s">
        <v>2089</v>
      </c>
      <c r="I209" s="16" t="s">
        <v>2080</v>
      </c>
      <c r="J209" s="16" t="s">
        <v>2384</v>
      </c>
    </row>
    <row r="210" ht="300" spans="1:10">
      <c r="A210" s="20"/>
      <c r="B210" s="20"/>
      <c r="C210" s="16" t="s">
        <v>2073</v>
      </c>
      <c r="D210" s="16" t="s">
        <v>2073</v>
      </c>
      <c r="E210" s="16" t="s">
        <v>2385</v>
      </c>
      <c r="F210" s="16" t="s">
        <v>2077</v>
      </c>
      <c r="G210" s="433" t="s">
        <v>2126</v>
      </c>
      <c r="H210" s="16" t="s">
        <v>2089</v>
      </c>
      <c r="I210" s="16" t="s">
        <v>2080</v>
      </c>
      <c r="J210" s="16" t="s">
        <v>2386</v>
      </c>
    </row>
    <row r="211" spans="1:10">
      <c r="A211" s="20"/>
      <c r="B211" s="20"/>
      <c r="C211" s="16" t="s">
        <v>2102</v>
      </c>
      <c r="D211" s="16" t="s">
        <v>2073</v>
      </c>
      <c r="E211" s="16" t="s">
        <v>2073</v>
      </c>
      <c r="F211" s="16"/>
      <c r="G211" s="433" t="s">
        <v>2074</v>
      </c>
      <c r="H211" s="16" t="s">
        <v>2073</v>
      </c>
      <c r="I211" s="16"/>
      <c r="J211" s="16" t="s">
        <v>2074</v>
      </c>
    </row>
    <row r="212" spans="1:10">
      <c r="A212" s="20"/>
      <c r="B212" s="20"/>
      <c r="C212" s="16" t="s">
        <v>2073</v>
      </c>
      <c r="D212" s="16" t="s">
        <v>2103</v>
      </c>
      <c r="E212" s="16" t="s">
        <v>2073</v>
      </c>
      <c r="F212" s="16"/>
      <c r="G212" s="433" t="s">
        <v>2074</v>
      </c>
      <c r="H212" s="16" t="s">
        <v>2073</v>
      </c>
      <c r="I212" s="16"/>
      <c r="J212" s="16" t="s">
        <v>2074</v>
      </c>
    </row>
    <row r="213" ht="96" spans="1:10">
      <c r="A213" s="20"/>
      <c r="B213" s="20"/>
      <c r="C213" s="16" t="s">
        <v>2073</v>
      </c>
      <c r="D213" s="16" t="s">
        <v>2073</v>
      </c>
      <c r="E213" s="16" t="s">
        <v>2387</v>
      </c>
      <c r="F213" s="16" t="s">
        <v>2077</v>
      </c>
      <c r="G213" s="433" t="s">
        <v>2092</v>
      </c>
      <c r="H213" s="16" t="s">
        <v>2089</v>
      </c>
      <c r="I213" s="16" t="s">
        <v>2080</v>
      </c>
      <c r="J213" s="16" t="s">
        <v>2388</v>
      </c>
    </row>
    <row r="214" spans="1:10">
      <c r="A214" s="20" t="s">
        <v>2389</v>
      </c>
      <c r="B214" s="20" t="s">
        <v>2390</v>
      </c>
      <c r="C214" s="16" t="s">
        <v>2072</v>
      </c>
      <c r="D214" s="16" t="s">
        <v>2073</v>
      </c>
      <c r="E214" s="16" t="s">
        <v>2073</v>
      </c>
      <c r="F214" s="16"/>
      <c r="G214" s="433" t="s">
        <v>2074</v>
      </c>
      <c r="H214" s="16" t="s">
        <v>2073</v>
      </c>
      <c r="I214" s="16"/>
      <c r="J214" s="16" t="s">
        <v>2074</v>
      </c>
    </row>
    <row r="215" spans="1:10">
      <c r="A215" s="20"/>
      <c r="B215" s="20"/>
      <c r="C215" s="16" t="s">
        <v>2073</v>
      </c>
      <c r="D215" s="16" t="s">
        <v>2075</v>
      </c>
      <c r="E215" s="16" t="s">
        <v>2073</v>
      </c>
      <c r="F215" s="16"/>
      <c r="G215" s="433" t="s">
        <v>2074</v>
      </c>
      <c r="H215" s="16" t="s">
        <v>2073</v>
      </c>
      <c r="I215" s="16"/>
      <c r="J215" s="16" t="s">
        <v>2074</v>
      </c>
    </row>
    <row r="216" ht="120" spans="1:10">
      <c r="A216" s="20"/>
      <c r="B216" s="20"/>
      <c r="C216" s="16" t="s">
        <v>2073</v>
      </c>
      <c r="D216" s="16" t="s">
        <v>2073</v>
      </c>
      <c r="E216" s="16" t="s">
        <v>2391</v>
      </c>
      <c r="F216" s="16" t="s">
        <v>2083</v>
      </c>
      <c r="G216" s="433" t="s">
        <v>2392</v>
      </c>
      <c r="H216" s="16" t="s">
        <v>2393</v>
      </c>
      <c r="I216" s="16" t="s">
        <v>2080</v>
      </c>
      <c r="J216" s="16" t="s">
        <v>2394</v>
      </c>
    </row>
    <row r="217" ht="24" spans="1:10">
      <c r="A217" s="20"/>
      <c r="B217" s="20"/>
      <c r="C217" s="16" t="s">
        <v>2073</v>
      </c>
      <c r="D217" s="16" t="s">
        <v>2073</v>
      </c>
      <c r="E217" s="16" t="s">
        <v>2395</v>
      </c>
      <c r="F217" s="16" t="s">
        <v>2077</v>
      </c>
      <c r="G217" s="433" t="s">
        <v>2088</v>
      </c>
      <c r="H217" s="16" t="s">
        <v>2089</v>
      </c>
      <c r="I217" s="16" t="s">
        <v>2080</v>
      </c>
      <c r="J217" s="16" t="s">
        <v>2396</v>
      </c>
    </row>
    <row r="218" spans="1:10">
      <c r="A218" s="20"/>
      <c r="B218" s="20"/>
      <c r="C218" s="16" t="s">
        <v>2073</v>
      </c>
      <c r="D218" s="16" t="s">
        <v>2086</v>
      </c>
      <c r="E218" s="16" t="s">
        <v>2073</v>
      </c>
      <c r="F218" s="16"/>
      <c r="G218" s="433" t="s">
        <v>2074</v>
      </c>
      <c r="H218" s="16" t="s">
        <v>2073</v>
      </c>
      <c r="I218" s="16"/>
      <c r="J218" s="16" t="s">
        <v>2074</v>
      </c>
    </row>
    <row r="219" spans="1:10">
      <c r="A219" s="20"/>
      <c r="B219" s="20"/>
      <c r="C219" s="16" t="s">
        <v>2073</v>
      </c>
      <c r="D219" s="16" t="s">
        <v>2073</v>
      </c>
      <c r="E219" s="16" t="s">
        <v>2397</v>
      </c>
      <c r="F219" s="16" t="s">
        <v>2083</v>
      </c>
      <c r="G219" s="433" t="s">
        <v>2092</v>
      </c>
      <c r="H219" s="16" t="s">
        <v>2393</v>
      </c>
      <c r="I219" s="16" t="s">
        <v>2080</v>
      </c>
      <c r="J219" s="16" t="s">
        <v>2398</v>
      </c>
    </row>
    <row r="220" spans="1:10">
      <c r="A220" s="20"/>
      <c r="B220" s="20"/>
      <c r="C220" s="16" t="s">
        <v>2073</v>
      </c>
      <c r="D220" s="16" t="s">
        <v>2094</v>
      </c>
      <c r="E220" s="16" t="s">
        <v>2073</v>
      </c>
      <c r="F220" s="16"/>
      <c r="G220" s="433" t="s">
        <v>2074</v>
      </c>
      <c r="H220" s="16" t="s">
        <v>2073</v>
      </c>
      <c r="I220" s="16"/>
      <c r="J220" s="16" t="s">
        <v>2074</v>
      </c>
    </row>
    <row r="221" ht="36" spans="1:10">
      <c r="A221" s="20"/>
      <c r="B221" s="20"/>
      <c r="C221" s="16" t="s">
        <v>2073</v>
      </c>
      <c r="D221" s="16" t="s">
        <v>2073</v>
      </c>
      <c r="E221" s="16" t="s">
        <v>2399</v>
      </c>
      <c r="F221" s="16" t="s">
        <v>2111</v>
      </c>
      <c r="G221" s="433" t="s">
        <v>2142</v>
      </c>
      <c r="H221" s="16" t="s">
        <v>2400</v>
      </c>
      <c r="I221" s="16" t="s">
        <v>2080</v>
      </c>
      <c r="J221" s="16" t="s">
        <v>2401</v>
      </c>
    </row>
    <row r="222" spans="1:10">
      <c r="A222" s="20"/>
      <c r="B222" s="20"/>
      <c r="C222" s="16" t="s">
        <v>2097</v>
      </c>
      <c r="D222" s="16" t="s">
        <v>2073</v>
      </c>
      <c r="E222" s="16" t="s">
        <v>2073</v>
      </c>
      <c r="F222" s="16"/>
      <c r="G222" s="433" t="s">
        <v>2074</v>
      </c>
      <c r="H222" s="16" t="s">
        <v>2073</v>
      </c>
      <c r="I222" s="16"/>
      <c r="J222" s="16" t="s">
        <v>2074</v>
      </c>
    </row>
    <row r="223" spans="1:10">
      <c r="A223" s="20"/>
      <c r="B223" s="20"/>
      <c r="C223" s="16" t="s">
        <v>2073</v>
      </c>
      <c r="D223" s="16" t="s">
        <v>2275</v>
      </c>
      <c r="E223" s="16" t="s">
        <v>2073</v>
      </c>
      <c r="F223" s="16"/>
      <c r="G223" s="433" t="s">
        <v>2074</v>
      </c>
      <c r="H223" s="16" t="s">
        <v>2073</v>
      </c>
      <c r="I223" s="16"/>
      <c r="J223" s="16" t="s">
        <v>2074</v>
      </c>
    </row>
    <row r="224" ht="48" spans="1:10">
      <c r="A224" s="20"/>
      <c r="B224" s="20"/>
      <c r="C224" s="16" t="s">
        <v>2073</v>
      </c>
      <c r="D224" s="16" t="s">
        <v>2073</v>
      </c>
      <c r="E224" s="16" t="s">
        <v>2402</v>
      </c>
      <c r="F224" s="16" t="s">
        <v>2111</v>
      </c>
      <c r="G224" s="433" t="s">
        <v>2352</v>
      </c>
      <c r="H224" s="16" t="s">
        <v>2403</v>
      </c>
      <c r="I224" s="16" t="s">
        <v>2080</v>
      </c>
      <c r="J224" s="16" t="s">
        <v>2404</v>
      </c>
    </row>
    <row r="225" spans="1:10">
      <c r="A225" s="20"/>
      <c r="B225" s="20"/>
      <c r="C225" s="16" t="s">
        <v>2102</v>
      </c>
      <c r="D225" s="16" t="s">
        <v>2073</v>
      </c>
      <c r="E225" s="16" t="s">
        <v>2073</v>
      </c>
      <c r="F225" s="16"/>
      <c r="G225" s="433" t="s">
        <v>2074</v>
      </c>
      <c r="H225" s="16" t="s">
        <v>2073</v>
      </c>
      <c r="I225" s="16"/>
      <c r="J225" s="16" t="s">
        <v>2074</v>
      </c>
    </row>
    <row r="226" spans="1:10">
      <c r="A226" s="20"/>
      <c r="B226" s="20"/>
      <c r="C226" s="16" t="s">
        <v>2073</v>
      </c>
      <c r="D226" s="16" t="s">
        <v>2103</v>
      </c>
      <c r="E226" s="16" t="s">
        <v>2073</v>
      </c>
      <c r="F226" s="16"/>
      <c r="G226" s="433" t="s">
        <v>2074</v>
      </c>
      <c r="H226" s="16" t="s">
        <v>2073</v>
      </c>
      <c r="I226" s="16"/>
      <c r="J226" s="16" t="s">
        <v>2074</v>
      </c>
    </row>
    <row r="227" ht="24" spans="1:10">
      <c r="A227" s="20"/>
      <c r="B227" s="20"/>
      <c r="C227" s="16" t="s">
        <v>2073</v>
      </c>
      <c r="D227" s="16" t="s">
        <v>2073</v>
      </c>
      <c r="E227" s="16" t="s">
        <v>2405</v>
      </c>
      <c r="F227" s="16" t="s">
        <v>2077</v>
      </c>
      <c r="G227" s="433" t="s">
        <v>2126</v>
      </c>
      <c r="H227" s="16" t="s">
        <v>2089</v>
      </c>
      <c r="I227" s="16" t="s">
        <v>2080</v>
      </c>
      <c r="J227" s="16" t="s">
        <v>2406</v>
      </c>
    </row>
    <row r="228" ht="23" customHeight="1" spans="1:10">
      <c r="A228" s="13" t="s">
        <v>2407</v>
      </c>
      <c r="B228" s="14"/>
      <c r="C228" s="14"/>
      <c r="D228" s="14"/>
      <c r="E228" s="14"/>
      <c r="F228" s="14"/>
      <c r="G228" s="14"/>
      <c r="H228" s="14"/>
      <c r="I228" s="14"/>
      <c r="J228" s="21"/>
    </row>
    <row r="229" spans="1:10">
      <c r="A229" s="23" t="s">
        <v>2408</v>
      </c>
      <c r="B229" s="23" t="s">
        <v>2409</v>
      </c>
      <c r="C229" s="16" t="s">
        <v>2072</v>
      </c>
      <c r="D229" s="16" t="s">
        <v>2073</v>
      </c>
      <c r="E229" s="16" t="s">
        <v>2073</v>
      </c>
      <c r="F229" s="16"/>
      <c r="G229" s="433" t="s">
        <v>2074</v>
      </c>
      <c r="H229" s="16" t="s">
        <v>2073</v>
      </c>
      <c r="I229" s="16"/>
      <c r="J229" s="16" t="s">
        <v>2074</v>
      </c>
    </row>
    <row r="230" spans="1:10">
      <c r="A230" s="24"/>
      <c r="B230" s="24"/>
      <c r="C230" s="16" t="s">
        <v>2073</v>
      </c>
      <c r="D230" s="16" t="s">
        <v>2075</v>
      </c>
      <c r="E230" s="16" t="s">
        <v>2073</v>
      </c>
      <c r="F230" s="16"/>
      <c r="G230" s="433" t="s">
        <v>2074</v>
      </c>
      <c r="H230" s="16" t="s">
        <v>2073</v>
      </c>
      <c r="I230" s="16"/>
      <c r="J230" s="16" t="s">
        <v>2074</v>
      </c>
    </row>
    <row r="231" ht="36" spans="1:10">
      <c r="A231" s="24"/>
      <c r="B231" s="24"/>
      <c r="C231" s="16" t="s">
        <v>2073</v>
      </c>
      <c r="D231" s="16" t="s">
        <v>2073</v>
      </c>
      <c r="E231" s="16" t="s">
        <v>2410</v>
      </c>
      <c r="F231" s="16" t="s">
        <v>2083</v>
      </c>
      <c r="G231" s="433" t="s">
        <v>39</v>
      </c>
      <c r="H231" s="16" t="s">
        <v>2411</v>
      </c>
      <c r="I231" s="16" t="s">
        <v>2080</v>
      </c>
      <c r="J231" s="16" t="s">
        <v>2412</v>
      </c>
    </row>
    <row r="232" ht="24" spans="1:10">
      <c r="A232" s="24"/>
      <c r="B232" s="24"/>
      <c r="C232" s="16" t="s">
        <v>2073</v>
      </c>
      <c r="D232" s="16" t="s">
        <v>2073</v>
      </c>
      <c r="E232" s="16" t="s">
        <v>2413</v>
      </c>
      <c r="F232" s="16" t="s">
        <v>2083</v>
      </c>
      <c r="G232" s="433" t="s">
        <v>2225</v>
      </c>
      <c r="H232" s="16" t="s">
        <v>2414</v>
      </c>
      <c r="I232" s="16" t="s">
        <v>2080</v>
      </c>
      <c r="J232" s="16" t="s">
        <v>2415</v>
      </c>
    </row>
    <row r="233" ht="36" spans="1:10">
      <c r="A233" s="24"/>
      <c r="B233" s="24"/>
      <c r="C233" s="16" t="s">
        <v>2073</v>
      </c>
      <c r="D233" s="16" t="s">
        <v>2073</v>
      </c>
      <c r="E233" s="16" t="s">
        <v>2416</v>
      </c>
      <c r="F233" s="16" t="s">
        <v>2083</v>
      </c>
      <c r="G233" s="433" t="s">
        <v>2417</v>
      </c>
      <c r="H233" s="16" t="s">
        <v>2418</v>
      </c>
      <c r="I233" s="16" t="s">
        <v>2080</v>
      </c>
      <c r="J233" s="16" t="s">
        <v>2419</v>
      </c>
    </row>
    <row r="234" ht="36" spans="1:10">
      <c r="A234" s="24"/>
      <c r="B234" s="24"/>
      <c r="C234" s="16" t="s">
        <v>2073</v>
      </c>
      <c r="D234" s="16" t="s">
        <v>2073</v>
      </c>
      <c r="E234" s="16" t="s">
        <v>2420</v>
      </c>
      <c r="F234" s="16" t="s">
        <v>2083</v>
      </c>
      <c r="G234" s="433" t="s">
        <v>2421</v>
      </c>
      <c r="H234" s="16" t="s">
        <v>2418</v>
      </c>
      <c r="I234" s="16" t="s">
        <v>2080</v>
      </c>
      <c r="J234" s="16" t="s">
        <v>2422</v>
      </c>
    </row>
    <row r="235" ht="24" spans="1:10">
      <c r="A235" s="24"/>
      <c r="B235" s="24"/>
      <c r="C235" s="16" t="s">
        <v>2073</v>
      </c>
      <c r="D235" s="16" t="s">
        <v>2073</v>
      </c>
      <c r="E235" s="16" t="s">
        <v>2423</v>
      </c>
      <c r="F235" s="16" t="s">
        <v>2083</v>
      </c>
      <c r="G235" s="433" t="s">
        <v>2424</v>
      </c>
      <c r="H235" s="16" t="s">
        <v>2425</v>
      </c>
      <c r="I235" s="16" t="s">
        <v>2080</v>
      </c>
      <c r="J235" s="16" t="s">
        <v>2426</v>
      </c>
    </row>
    <row r="236" ht="24" spans="1:10">
      <c r="A236" s="24"/>
      <c r="B236" s="24"/>
      <c r="C236" s="16" t="s">
        <v>2073</v>
      </c>
      <c r="D236" s="16" t="s">
        <v>2073</v>
      </c>
      <c r="E236" s="16" t="s">
        <v>2427</v>
      </c>
      <c r="F236" s="16" t="s">
        <v>2083</v>
      </c>
      <c r="G236" s="433" t="s">
        <v>2352</v>
      </c>
      <c r="H236" s="16" t="s">
        <v>2414</v>
      </c>
      <c r="I236" s="16" t="s">
        <v>2080</v>
      </c>
      <c r="J236" s="16" t="s">
        <v>2428</v>
      </c>
    </row>
    <row r="237" ht="24" spans="1:10">
      <c r="A237" s="24"/>
      <c r="B237" s="24"/>
      <c r="C237" s="16" t="s">
        <v>2073</v>
      </c>
      <c r="D237" s="16" t="s">
        <v>2073</v>
      </c>
      <c r="E237" s="16" t="s">
        <v>2429</v>
      </c>
      <c r="F237" s="16" t="s">
        <v>2083</v>
      </c>
      <c r="G237" s="433" t="s">
        <v>2430</v>
      </c>
      <c r="H237" s="16" t="s">
        <v>2254</v>
      </c>
      <c r="I237" s="16" t="s">
        <v>2080</v>
      </c>
      <c r="J237" s="16" t="s">
        <v>2431</v>
      </c>
    </row>
    <row r="238" ht="24" spans="1:10">
      <c r="A238" s="24"/>
      <c r="B238" s="24"/>
      <c r="C238" s="16" t="s">
        <v>2073</v>
      </c>
      <c r="D238" s="16" t="s">
        <v>2073</v>
      </c>
      <c r="E238" s="16" t="s">
        <v>2432</v>
      </c>
      <c r="F238" s="16" t="s">
        <v>2083</v>
      </c>
      <c r="G238" s="433" t="s">
        <v>2433</v>
      </c>
      <c r="H238" s="16" t="s">
        <v>2414</v>
      </c>
      <c r="I238" s="16" t="s">
        <v>2080</v>
      </c>
      <c r="J238" s="16" t="s">
        <v>2434</v>
      </c>
    </row>
    <row r="239" spans="1:10">
      <c r="A239" s="24"/>
      <c r="B239" s="24"/>
      <c r="C239" s="16" t="s">
        <v>2073</v>
      </c>
      <c r="D239" s="16" t="s">
        <v>2086</v>
      </c>
      <c r="E239" s="16" t="s">
        <v>2073</v>
      </c>
      <c r="F239" s="16"/>
      <c r="G239" s="433" t="s">
        <v>2074</v>
      </c>
      <c r="H239" s="16" t="s">
        <v>2073</v>
      </c>
      <c r="I239" s="16"/>
      <c r="J239" s="16" t="s">
        <v>2074</v>
      </c>
    </row>
    <row r="240" ht="24" spans="1:10">
      <c r="A240" s="24"/>
      <c r="B240" s="24"/>
      <c r="C240" s="16" t="s">
        <v>2073</v>
      </c>
      <c r="D240" s="16" t="s">
        <v>2073</v>
      </c>
      <c r="E240" s="16" t="s">
        <v>2435</v>
      </c>
      <c r="F240" s="16" t="s">
        <v>2083</v>
      </c>
      <c r="G240" s="433" t="s">
        <v>2092</v>
      </c>
      <c r="H240" s="16" t="s">
        <v>2089</v>
      </c>
      <c r="I240" s="16" t="s">
        <v>2080</v>
      </c>
      <c r="J240" s="16" t="s">
        <v>2436</v>
      </c>
    </row>
    <row r="241" ht="24" spans="1:10">
      <c r="A241" s="24"/>
      <c r="B241" s="24"/>
      <c r="C241" s="16" t="s">
        <v>2073</v>
      </c>
      <c r="D241" s="16" t="s">
        <v>2073</v>
      </c>
      <c r="E241" s="16" t="s">
        <v>2437</v>
      </c>
      <c r="F241" s="16" t="s">
        <v>2379</v>
      </c>
      <c r="G241" s="433" t="s">
        <v>2126</v>
      </c>
      <c r="H241" s="16" t="s">
        <v>2089</v>
      </c>
      <c r="I241" s="16" t="s">
        <v>2080</v>
      </c>
      <c r="J241" s="16" t="s">
        <v>2438</v>
      </c>
    </row>
    <row r="242" spans="1:10">
      <c r="A242" s="24"/>
      <c r="B242" s="24"/>
      <c r="C242" s="16" t="s">
        <v>2073</v>
      </c>
      <c r="D242" s="16" t="s">
        <v>2094</v>
      </c>
      <c r="E242" s="16" t="s">
        <v>2073</v>
      </c>
      <c r="F242" s="16"/>
      <c r="G242" s="433" t="s">
        <v>2074</v>
      </c>
      <c r="H242" s="16" t="s">
        <v>2073</v>
      </c>
      <c r="I242" s="16"/>
      <c r="J242" s="16" t="s">
        <v>2074</v>
      </c>
    </row>
    <row r="243" ht="24" spans="1:10">
      <c r="A243" s="24"/>
      <c r="B243" s="24"/>
      <c r="C243" s="16" t="s">
        <v>2073</v>
      </c>
      <c r="D243" s="16" t="s">
        <v>2073</v>
      </c>
      <c r="E243" s="16" t="s">
        <v>2439</v>
      </c>
      <c r="F243" s="16" t="s">
        <v>2083</v>
      </c>
      <c r="G243" s="433" t="s">
        <v>2440</v>
      </c>
      <c r="H243" s="16" t="s">
        <v>2267</v>
      </c>
      <c r="I243" s="16" t="s">
        <v>2080</v>
      </c>
      <c r="J243" s="16" t="s">
        <v>2441</v>
      </c>
    </row>
    <row r="244" spans="1:10">
      <c r="A244" s="24"/>
      <c r="B244" s="24"/>
      <c r="C244" s="16" t="s">
        <v>2097</v>
      </c>
      <c r="D244" s="16" t="s">
        <v>2073</v>
      </c>
      <c r="E244" s="16" t="s">
        <v>2073</v>
      </c>
      <c r="F244" s="16"/>
      <c r="G244" s="433" t="s">
        <v>2074</v>
      </c>
      <c r="H244" s="16" t="s">
        <v>2073</v>
      </c>
      <c r="I244" s="16"/>
      <c r="J244" s="16" t="s">
        <v>2074</v>
      </c>
    </row>
    <row r="245" spans="1:10">
      <c r="A245" s="24"/>
      <c r="B245" s="24"/>
      <c r="C245" s="16" t="s">
        <v>2073</v>
      </c>
      <c r="D245" s="16" t="s">
        <v>2310</v>
      </c>
      <c r="E245" s="16" t="s">
        <v>2073</v>
      </c>
      <c r="F245" s="16"/>
      <c r="G245" s="433" t="s">
        <v>2074</v>
      </c>
      <c r="H245" s="16" t="s">
        <v>2073</v>
      </c>
      <c r="I245" s="16"/>
      <c r="J245" s="16" t="s">
        <v>2074</v>
      </c>
    </row>
    <row r="246" ht="36" spans="1:10">
      <c r="A246" s="24"/>
      <c r="B246" s="24"/>
      <c r="C246" s="16" t="s">
        <v>2073</v>
      </c>
      <c r="D246" s="16" t="s">
        <v>2073</v>
      </c>
      <c r="E246" s="16" t="s">
        <v>2442</v>
      </c>
      <c r="F246" s="16" t="s">
        <v>2083</v>
      </c>
      <c r="G246" s="433" t="s">
        <v>2443</v>
      </c>
      <c r="H246" s="16" t="s">
        <v>2232</v>
      </c>
      <c r="I246" s="16" t="s">
        <v>2080</v>
      </c>
      <c r="J246" s="16" t="s">
        <v>2444</v>
      </c>
    </row>
    <row r="247" ht="24" spans="1:10">
      <c r="A247" s="24"/>
      <c r="B247" s="24"/>
      <c r="C247" s="16" t="s">
        <v>2073</v>
      </c>
      <c r="D247" s="16" t="s">
        <v>2073</v>
      </c>
      <c r="E247" s="16" t="s">
        <v>2445</v>
      </c>
      <c r="F247" s="16" t="s">
        <v>2083</v>
      </c>
      <c r="G247" s="433" t="s">
        <v>2446</v>
      </c>
      <c r="H247" s="16" t="s">
        <v>2254</v>
      </c>
      <c r="I247" s="16" t="s">
        <v>2080</v>
      </c>
      <c r="J247" s="16" t="s">
        <v>2447</v>
      </c>
    </row>
    <row r="248" spans="1:10">
      <c r="A248" s="24"/>
      <c r="B248" s="24"/>
      <c r="C248" s="16" t="s">
        <v>2073</v>
      </c>
      <c r="D248" s="16" t="s">
        <v>2098</v>
      </c>
      <c r="E248" s="16" t="s">
        <v>2073</v>
      </c>
      <c r="F248" s="16"/>
      <c r="G248" s="433" t="s">
        <v>2074</v>
      </c>
      <c r="H248" s="16" t="s">
        <v>2073</v>
      </c>
      <c r="I248" s="16"/>
      <c r="J248" s="16" t="s">
        <v>2074</v>
      </c>
    </row>
    <row r="249" ht="24" spans="1:10">
      <c r="A249" s="24"/>
      <c r="B249" s="24"/>
      <c r="C249" s="16" t="s">
        <v>2073</v>
      </c>
      <c r="D249" s="16" t="s">
        <v>2073</v>
      </c>
      <c r="E249" s="16" t="s">
        <v>2448</v>
      </c>
      <c r="F249" s="16" t="s">
        <v>2083</v>
      </c>
      <c r="G249" s="433" t="s">
        <v>2446</v>
      </c>
      <c r="H249" s="16" t="s">
        <v>2254</v>
      </c>
      <c r="I249" s="16" t="s">
        <v>2080</v>
      </c>
      <c r="J249" s="16" t="s">
        <v>2449</v>
      </c>
    </row>
    <row r="250" ht="36" spans="1:10">
      <c r="A250" s="24"/>
      <c r="B250" s="24"/>
      <c r="C250" s="16" t="s">
        <v>2073</v>
      </c>
      <c r="D250" s="16" t="s">
        <v>2073</v>
      </c>
      <c r="E250" s="16" t="s">
        <v>2450</v>
      </c>
      <c r="F250" s="16" t="s">
        <v>2083</v>
      </c>
      <c r="G250" s="433" t="s">
        <v>2451</v>
      </c>
      <c r="H250" s="16" t="s">
        <v>2079</v>
      </c>
      <c r="I250" s="16" t="s">
        <v>2080</v>
      </c>
      <c r="J250" s="16" t="s">
        <v>2452</v>
      </c>
    </row>
    <row r="251" ht="36" spans="1:10">
      <c r="A251" s="24"/>
      <c r="B251" s="24"/>
      <c r="C251" s="16" t="s">
        <v>2073</v>
      </c>
      <c r="D251" s="16" t="s">
        <v>2073</v>
      </c>
      <c r="E251" s="16" t="s">
        <v>2453</v>
      </c>
      <c r="F251" s="16" t="s">
        <v>2083</v>
      </c>
      <c r="G251" s="433" t="s">
        <v>2454</v>
      </c>
      <c r="H251" s="16" t="s">
        <v>2079</v>
      </c>
      <c r="I251" s="16" t="s">
        <v>2080</v>
      </c>
      <c r="J251" s="16" t="s">
        <v>2455</v>
      </c>
    </row>
    <row r="252" spans="1:10">
      <c r="A252" s="24"/>
      <c r="B252" s="24"/>
      <c r="C252" s="16" t="s">
        <v>2073</v>
      </c>
      <c r="D252" s="16" t="s">
        <v>2275</v>
      </c>
      <c r="E252" s="16" t="s">
        <v>2073</v>
      </c>
      <c r="F252" s="16"/>
      <c r="G252" s="433" t="s">
        <v>2074</v>
      </c>
      <c r="H252" s="16" t="s">
        <v>2073</v>
      </c>
      <c r="I252" s="16"/>
      <c r="J252" s="16" t="s">
        <v>2074</v>
      </c>
    </row>
    <row r="253" ht="24" spans="1:10">
      <c r="A253" s="24"/>
      <c r="B253" s="24"/>
      <c r="C253" s="16" t="s">
        <v>2073</v>
      </c>
      <c r="D253" s="16" t="s">
        <v>2073</v>
      </c>
      <c r="E253" s="16" t="s">
        <v>2456</v>
      </c>
      <c r="F253" s="16" t="s">
        <v>2083</v>
      </c>
      <c r="G253" s="433" t="s">
        <v>2191</v>
      </c>
      <c r="H253" s="16" t="s">
        <v>2411</v>
      </c>
      <c r="I253" s="16" t="s">
        <v>2080</v>
      </c>
      <c r="J253" s="16" t="s">
        <v>2457</v>
      </c>
    </row>
    <row r="254" spans="1:10">
      <c r="A254" s="24"/>
      <c r="B254" s="24"/>
      <c r="C254" s="16" t="s">
        <v>2073</v>
      </c>
      <c r="D254" s="16" t="s">
        <v>2458</v>
      </c>
      <c r="E254" s="16" t="s">
        <v>2073</v>
      </c>
      <c r="F254" s="16"/>
      <c r="G254" s="433" t="s">
        <v>2074</v>
      </c>
      <c r="H254" s="16" t="s">
        <v>2073</v>
      </c>
      <c r="I254" s="16"/>
      <c r="J254" s="16" t="s">
        <v>2074</v>
      </c>
    </row>
    <row r="255" ht="24" spans="1:10">
      <c r="A255" s="24"/>
      <c r="B255" s="24"/>
      <c r="C255" s="16" t="s">
        <v>2073</v>
      </c>
      <c r="D255" s="16" t="s">
        <v>2073</v>
      </c>
      <c r="E255" s="16" t="s">
        <v>2459</v>
      </c>
      <c r="F255" s="16" t="s">
        <v>2077</v>
      </c>
      <c r="G255" s="433" t="s">
        <v>2126</v>
      </c>
      <c r="H255" s="16" t="s">
        <v>2089</v>
      </c>
      <c r="I255" s="16" t="s">
        <v>2080</v>
      </c>
      <c r="J255" s="16" t="s">
        <v>2460</v>
      </c>
    </row>
    <row r="256" spans="1:10">
      <c r="A256" s="24"/>
      <c r="B256" s="24"/>
      <c r="C256" s="16" t="s">
        <v>2102</v>
      </c>
      <c r="D256" s="16" t="s">
        <v>2073</v>
      </c>
      <c r="E256" s="16" t="s">
        <v>2073</v>
      </c>
      <c r="F256" s="16"/>
      <c r="G256" s="433" t="s">
        <v>2074</v>
      </c>
      <c r="H256" s="16" t="s">
        <v>2073</v>
      </c>
      <c r="I256" s="16"/>
      <c r="J256" s="16" t="s">
        <v>2074</v>
      </c>
    </row>
    <row r="257" spans="1:10">
      <c r="A257" s="24"/>
      <c r="B257" s="24"/>
      <c r="C257" s="16" t="s">
        <v>2073</v>
      </c>
      <c r="D257" s="16" t="s">
        <v>2103</v>
      </c>
      <c r="E257" s="16" t="s">
        <v>2073</v>
      </c>
      <c r="F257" s="16"/>
      <c r="G257" s="433" t="s">
        <v>2074</v>
      </c>
      <c r="H257" s="16" t="s">
        <v>2073</v>
      </c>
      <c r="I257" s="16"/>
      <c r="J257" s="16" t="s">
        <v>2074</v>
      </c>
    </row>
    <row r="258" spans="1:10">
      <c r="A258" s="25"/>
      <c r="B258" s="25"/>
      <c r="C258" s="16" t="s">
        <v>2073</v>
      </c>
      <c r="D258" s="16" t="s">
        <v>2073</v>
      </c>
      <c r="E258" s="16" t="s">
        <v>2405</v>
      </c>
      <c r="F258" s="16" t="s">
        <v>2077</v>
      </c>
      <c r="G258" s="433" t="s">
        <v>2126</v>
      </c>
      <c r="H258" s="16" t="s">
        <v>2089</v>
      </c>
      <c r="I258" s="16" t="s">
        <v>2080</v>
      </c>
      <c r="J258" s="16" t="s">
        <v>2461</v>
      </c>
    </row>
    <row r="259" ht="23" customHeight="1" spans="1:10">
      <c r="A259" s="13" t="s">
        <v>2462</v>
      </c>
      <c r="B259" s="14"/>
      <c r="C259" s="14"/>
      <c r="D259" s="14"/>
      <c r="E259" s="14"/>
      <c r="F259" s="14"/>
      <c r="G259" s="14"/>
      <c r="H259" s="14"/>
      <c r="I259" s="14"/>
      <c r="J259" s="21"/>
    </row>
    <row r="260" spans="1:10">
      <c r="A260" s="20" t="s">
        <v>2463</v>
      </c>
      <c r="B260" s="20" t="s">
        <v>2464</v>
      </c>
      <c r="C260" s="16" t="s">
        <v>2072</v>
      </c>
      <c r="D260" s="16" t="s">
        <v>2073</v>
      </c>
      <c r="E260" s="16" t="s">
        <v>2073</v>
      </c>
      <c r="F260" s="16"/>
      <c r="G260" s="433" t="s">
        <v>2074</v>
      </c>
      <c r="H260" s="16" t="s">
        <v>2073</v>
      </c>
      <c r="I260" s="16"/>
      <c r="J260" s="16" t="s">
        <v>2074</v>
      </c>
    </row>
    <row r="261" spans="1:10">
      <c r="A261" s="20"/>
      <c r="B261" s="20"/>
      <c r="C261" s="16" t="s">
        <v>2073</v>
      </c>
      <c r="D261" s="16" t="s">
        <v>2075</v>
      </c>
      <c r="E261" s="16" t="s">
        <v>2073</v>
      </c>
      <c r="F261" s="16"/>
      <c r="G261" s="433" t="s">
        <v>2074</v>
      </c>
      <c r="H261" s="16" t="s">
        <v>2073</v>
      </c>
      <c r="I261" s="16"/>
      <c r="J261" s="16" t="s">
        <v>2074</v>
      </c>
    </row>
    <row r="262" ht="72" spans="1:10">
      <c r="A262" s="20"/>
      <c r="B262" s="20"/>
      <c r="C262" s="16" t="s">
        <v>2073</v>
      </c>
      <c r="D262" s="16" t="s">
        <v>2073</v>
      </c>
      <c r="E262" s="16" t="s">
        <v>2465</v>
      </c>
      <c r="F262" s="16" t="s">
        <v>2083</v>
      </c>
      <c r="G262" s="433" t="s">
        <v>2466</v>
      </c>
      <c r="H262" s="16" t="s">
        <v>2079</v>
      </c>
      <c r="I262" s="16" t="s">
        <v>2080</v>
      </c>
      <c r="J262" s="16" t="s">
        <v>2467</v>
      </c>
    </row>
    <row r="263" spans="1:10">
      <c r="A263" s="20"/>
      <c r="B263" s="20"/>
      <c r="C263" s="16" t="s">
        <v>2073</v>
      </c>
      <c r="D263" s="16" t="s">
        <v>2086</v>
      </c>
      <c r="E263" s="16" t="s">
        <v>2073</v>
      </c>
      <c r="F263" s="16"/>
      <c r="G263" s="433" t="s">
        <v>2074</v>
      </c>
      <c r="H263" s="16" t="s">
        <v>2073</v>
      </c>
      <c r="I263" s="16"/>
      <c r="J263" s="16" t="s">
        <v>2074</v>
      </c>
    </row>
    <row r="264" ht="60" spans="1:10">
      <c r="A264" s="20"/>
      <c r="B264" s="20"/>
      <c r="C264" s="16" t="s">
        <v>2073</v>
      </c>
      <c r="D264" s="16" t="s">
        <v>2073</v>
      </c>
      <c r="E264" s="16" t="s">
        <v>2468</v>
      </c>
      <c r="F264" s="16" t="s">
        <v>2083</v>
      </c>
      <c r="G264" s="433" t="s">
        <v>2092</v>
      </c>
      <c r="H264" s="16" t="s">
        <v>2089</v>
      </c>
      <c r="I264" s="16" t="s">
        <v>2080</v>
      </c>
      <c r="J264" s="16" t="s">
        <v>2469</v>
      </c>
    </row>
    <row r="265" spans="1:10">
      <c r="A265" s="20"/>
      <c r="B265" s="20"/>
      <c r="C265" s="16" t="s">
        <v>2073</v>
      </c>
      <c r="D265" s="16" t="s">
        <v>2094</v>
      </c>
      <c r="E265" s="16" t="s">
        <v>2073</v>
      </c>
      <c r="F265" s="16"/>
      <c r="G265" s="433" t="s">
        <v>2074</v>
      </c>
      <c r="H265" s="16" t="s">
        <v>2073</v>
      </c>
      <c r="I265" s="16"/>
      <c r="J265" s="16" t="s">
        <v>2074</v>
      </c>
    </row>
    <row r="266" ht="48" spans="1:10">
      <c r="A266" s="20"/>
      <c r="B266" s="20"/>
      <c r="C266" s="16" t="s">
        <v>2073</v>
      </c>
      <c r="D266" s="16" t="s">
        <v>2073</v>
      </c>
      <c r="E266" s="16" t="s">
        <v>2470</v>
      </c>
      <c r="F266" s="16" t="s">
        <v>2083</v>
      </c>
      <c r="G266" s="433" t="s">
        <v>2092</v>
      </c>
      <c r="H266" s="16" t="s">
        <v>2089</v>
      </c>
      <c r="I266" s="16" t="s">
        <v>2080</v>
      </c>
      <c r="J266" s="16" t="s">
        <v>2471</v>
      </c>
    </row>
    <row r="267" spans="1:10">
      <c r="A267" s="20"/>
      <c r="B267" s="20"/>
      <c r="C267" s="16" t="s">
        <v>2097</v>
      </c>
      <c r="D267" s="16" t="s">
        <v>2073</v>
      </c>
      <c r="E267" s="16" t="s">
        <v>2073</v>
      </c>
      <c r="F267" s="16"/>
      <c r="G267" s="433" t="s">
        <v>2074</v>
      </c>
      <c r="H267" s="16" t="s">
        <v>2073</v>
      </c>
      <c r="I267" s="16"/>
      <c r="J267" s="16" t="s">
        <v>2074</v>
      </c>
    </row>
    <row r="268" spans="1:10">
      <c r="A268" s="20"/>
      <c r="B268" s="20"/>
      <c r="C268" s="16" t="s">
        <v>2073</v>
      </c>
      <c r="D268" s="16" t="s">
        <v>2098</v>
      </c>
      <c r="E268" s="16" t="s">
        <v>2073</v>
      </c>
      <c r="F268" s="16"/>
      <c r="G268" s="433" t="s">
        <v>2074</v>
      </c>
      <c r="H268" s="16" t="s">
        <v>2073</v>
      </c>
      <c r="I268" s="16"/>
      <c r="J268" s="16" t="s">
        <v>2074</v>
      </c>
    </row>
    <row r="269" ht="72" spans="1:10">
      <c r="A269" s="20"/>
      <c r="B269" s="20"/>
      <c r="C269" s="16" t="s">
        <v>2073</v>
      </c>
      <c r="D269" s="16" t="s">
        <v>2073</v>
      </c>
      <c r="E269" s="16" t="s">
        <v>2472</v>
      </c>
      <c r="F269" s="16" t="s">
        <v>2083</v>
      </c>
      <c r="G269" s="433" t="s">
        <v>2466</v>
      </c>
      <c r="H269" s="16" t="s">
        <v>2079</v>
      </c>
      <c r="I269" s="16" t="s">
        <v>2080</v>
      </c>
      <c r="J269" s="16" t="s">
        <v>2473</v>
      </c>
    </row>
    <row r="270" spans="1:10">
      <c r="A270" s="20"/>
      <c r="B270" s="20"/>
      <c r="C270" s="16" t="s">
        <v>2102</v>
      </c>
      <c r="D270" s="16" t="s">
        <v>2073</v>
      </c>
      <c r="E270" s="16" t="s">
        <v>2073</v>
      </c>
      <c r="F270" s="16"/>
      <c r="G270" s="433" t="s">
        <v>2074</v>
      </c>
      <c r="H270" s="16" t="s">
        <v>2073</v>
      </c>
      <c r="I270" s="16"/>
      <c r="J270" s="16" t="s">
        <v>2074</v>
      </c>
    </row>
    <row r="271" spans="1:10">
      <c r="A271" s="20"/>
      <c r="B271" s="20"/>
      <c r="C271" s="16" t="s">
        <v>2073</v>
      </c>
      <c r="D271" s="16" t="s">
        <v>2103</v>
      </c>
      <c r="E271" s="16" t="s">
        <v>2073</v>
      </c>
      <c r="F271" s="16"/>
      <c r="G271" s="433" t="s">
        <v>2074</v>
      </c>
      <c r="H271" s="16" t="s">
        <v>2073</v>
      </c>
      <c r="I271" s="16"/>
      <c r="J271" s="16" t="s">
        <v>2074</v>
      </c>
    </row>
    <row r="272" ht="48" spans="1:10">
      <c r="A272" s="20"/>
      <c r="B272" s="20"/>
      <c r="C272" s="16" t="s">
        <v>2073</v>
      </c>
      <c r="D272" s="16" t="s">
        <v>2073</v>
      </c>
      <c r="E272" s="16" t="s">
        <v>2474</v>
      </c>
      <c r="F272" s="16" t="s">
        <v>2077</v>
      </c>
      <c r="G272" s="433" t="s">
        <v>2126</v>
      </c>
      <c r="H272" s="16" t="s">
        <v>2089</v>
      </c>
      <c r="I272" s="16" t="s">
        <v>2080</v>
      </c>
      <c r="J272" s="16" t="s">
        <v>2475</v>
      </c>
    </row>
    <row r="273" ht="23" customHeight="1" spans="1:10">
      <c r="A273" s="13" t="s">
        <v>2476</v>
      </c>
      <c r="B273" s="14"/>
      <c r="C273" s="14"/>
      <c r="D273" s="14"/>
      <c r="E273" s="14"/>
      <c r="F273" s="14"/>
      <c r="G273" s="14"/>
      <c r="H273" s="14"/>
      <c r="I273" s="14"/>
      <c r="J273" s="21"/>
    </row>
    <row r="274" spans="1:10">
      <c r="A274" s="23" t="s">
        <v>2477</v>
      </c>
      <c r="B274" s="23" t="s">
        <v>2478</v>
      </c>
      <c r="C274" s="16" t="s">
        <v>2072</v>
      </c>
      <c r="D274" s="16" t="s">
        <v>2073</v>
      </c>
      <c r="E274" s="16" t="s">
        <v>2073</v>
      </c>
      <c r="F274" s="16"/>
      <c r="G274" s="433" t="s">
        <v>2074</v>
      </c>
      <c r="H274" s="16" t="s">
        <v>2073</v>
      </c>
      <c r="I274" s="16"/>
      <c r="J274" s="16" t="s">
        <v>2074</v>
      </c>
    </row>
    <row r="275" spans="1:10">
      <c r="A275" s="24"/>
      <c r="B275" s="24"/>
      <c r="C275" s="16" t="s">
        <v>2073</v>
      </c>
      <c r="D275" s="16" t="s">
        <v>2075</v>
      </c>
      <c r="E275" s="16" t="s">
        <v>2073</v>
      </c>
      <c r="F275" s="16"/>
      <c r="G275" s="433" t="s">
        <v>2074</v>
      </c>
      <c r="H275" s="16" t="s">
        <v>2073</v>
      </c>
      <c r="I275" s="16"/>
      <c r="J275" s="16" t="s">
        <v>2074</v>
      </c>
    </row>
    <row r="276" spans="1:10">
      <c r="A276" s="24"/>
      <c r="B276" s="24"/>
      <c r="C276" s="16" t="s">
        <v>2073</v>
      </c>
      <c r="D276" s="16" t="s">
        <v>2073</v>
      </c>
      <c r="E276" s="16" t="s">
        <v>2479</v>
      </c>
      <c r="F276" s="16" t="s">
        <v>2111</v>
      </c>
      <c r="G276" s="433" t="s">
        <v>2352</v>
      </c>
      <c r="H276" s="16" t="s">
        <v>2480</v>
      </c>
      <c r="I276" s="16" t="s">
        <v>2080</v>
      </c>
      <c r="J276" s="16" t="s">
        <v>2481</v>
      </c>
    </row>
    <row r="277" spans="1:10">
      <c r="A277" s="24"/>
      <c r="B277" s="24"/>
      <c r="C277" s="16" t="s">
        <v>2073</v>
      </c>
      <c r="D277" s="16" t="s">
        <v>2073</v>
      </c>
      <c r="E277" s="16" t="s">
        <v>2482</v>
      </c>
      <c r="F277" s="16" t="s">
        <v>2111</v>
      </c>
      <c r="G277" s="433" t="s">
        <v>2483</v>
      </c>
      <c r="H277" s="16" t="s">
        <v>2480</v>
      </c>
      <c r="I277" s="16" t="s">
        <v>2080</v>
      </c>
      <c r="J277" s="16" t="s">
        <v>2481</v>
      </c>
    </row>
    <row r="278" spans="1:10">
      <c r="A278" s="24"/>
      <c r="B278" s="24"/>
      <c r="C278" s="16" t="s">
        <v>2073</v>
      </c>
      <c r="D278" s="16" t="s">
        <v>2086</v>
      </c>
      <c r="E278" s="16" t="s">
        <v>2073</v>
      </c>
      <c r="F278" s="16"/>
      <c r="G278" s="433" t="s">
        <v>2074</v>
      </c>
      <c r="H278" s="16" t="s">
        <v>2073</v>
      </c>
      <c r="I278" s="16"/>
      <c r="J278" s="16" t="s">
        <v>2074</v>
      </c>
    </row>
    <row r="279" ht="36" spans="1:10">
      <c r="A279" s="24"/>
      <c r="B279" s="24"/>
      <c r="C279" s="16" t="s">
        <v>2073</v>
      </c>
      <c r="D279" s="16" t="s">
        <v>2073</v>
      </c>
      <c r="E279" s="16" t="s">
        <v>2484</v>
      </c>
      <c r="F279" s="16" t="s">
        <v>2077</v>
      </c>
      <c r="G279" s="433" t="s">
        <v>2088</v>
      </c>
      <c r="H279" s="16" t="s">
        <v>2089</v>
      </c>
      <c r="I279" s="16" t="s">
        <v>2080</v>
      </c>
      <c r="J279" s="16" t="s">
        <v>2485</v>
      </c>
    </row>
    <row r="280" spans="1:10">
      <c r="A280" s="24"/>
      <c r="B280" s="24"/>
      <c r="C280" s="16" t="s">
        <v>2073</v>
      </c>
      <c r="D280" s="16" t="s">
        <v>2094</v>
      </c>
      <c r="E280" s="16" t="s">
        <v>2073</v>
      </c>
      <c r="F280" s="16"/>
      <c r="G280" s="433" t="s">
        <v>2074</v>
      </c>
      <c r="H280" s="16" t="s">
        <v>2073</v>
      </c>
      <c r="I280" s="16"/>
      <c r="J280" s="16" t="s">
        <v>2074</v>
      </c>
    </row>
    <row r="281" ht="48" spans="1:10">
      <c r="A281" s="24"/>
      <c r="B281" s="24"/>
      <c r="C281" s="16" t="s">
        <v>2073</v>
      </c>
      <c r="D281" s="16" t="s">
        <v>2073</v>
      </c>
      <c r="E281" s="16" t="s">
        <v>2470</v>
      </c>
      <c r="F281" s="16" t="s">
        <v>2083</v>
      </c>
      <c r="G281" s="433" t="s">
        <v>2092</v>
      </c>
      <c r="H281" s="16" t="s">
        <v>2089</v>
      </c>
      <c r="I281" s="16" t="s">
        <v>2080</v>
      </c>
      <c r="J281" s="16" t="s">
        <v>2471</v>
      </c>
    </row>
    <row r="282" spans="1:10">
      <c r="A282" s="24"/>
      <c r="B282" s="24"/>
      <c r="C282" s="16" t="s">
        <v>2097</v>
      </c>
      <c r="D282" s="16" t="s">
        <v>2073</v>
      </c>
      <c r="E282" s="16" t="s">
        <v>2073</v>
      </c>
      <c r="F282" s="16"/>
      <c r="G282" s="433" t="s">
        <v>2074</v>
      </c>
      <c r="H282" s="16" t="s">
        <v>2073</v>
      </c>
      <c r="I282" s="16"/>
      <c r="J282" s="16" t="s">
        <v>2074</v>
      </c>
    </row>
    <row r="283" spans="1:10">
      <c r="A283" s="24"/>
      <c r="B283" s="24"/>
      <c r="C283" s="16" t="s">
        <v>2073</v>
      </c>
      <c r="D283" s="16" t="s">
        <v>2098</v>
      </c>
      <c r="E283" s="16" t="s">
        <v>2073</v>
      </c>
      <c r="F283" s="16"/>
      <c r="G283" s="433" t="s">
        <v>2074</v>
      </c>
      <c r="H283" s="16" t="s">
        <v>2073</v>
      </c>
      <c r="I283" s="16"/>
      <c r="J283" s="16" t="s">
        <v>2074</v>
      </c>
    </row>
    <row r="284" ht="24" spans="1:10">
      <c r="A284" s="24"/>
      <c r="B284" s="24"/>
      <c r="C284" s="16" t="s">
        <v>2073</v>
      </c>
      <c r="D284" s="16" t="s">
        <v>2073</v>
      </c>
      <c r="E284" s="16" t="s">
        <v>2486</v>
      </c>
      <c r="F284" s="16" t="s">
        <v>2111</v>
      </c>
      <c r="G284" s="433" t="s">
        <v>2312</v>
      </c>
      <c r="H284" s="16" t="s">
        <v>2089</v>
      </c>
      <c r="I284" s="16" t="s">
        <v>2080</v>
      </c>
      <c r="J284" s="16" t="s">
        <v>2487</v>
      </c>
    </row>
    <row r="285" ht="24" spans="1:10">
      <c r="A285" s="24"/>
      <c r="B285" s="24"/>
      <c r="C285" s="16" t="s">
        <v>2073</v>
      </c>
      <c r="D285" s="16" t="s">
        <v>2073</v>
      </c>
      <c r="E285" s="16" t="s">
        <v>2156</v>
      </c>
      <c r="F285" s="16" t="s">
        <v>2077</v>
      </c>
      <c r="G285" s="433" t="s">
        <v>2241</v>
      </c>
      <c r="H285" s="16" t="s">
        <v>2089</v>
      </c>
      <c r="I285" s="16" t="s">
        <v>2080</v>
      </c>
      <c r="J285" s="16" t="s">
        <v>2488</v>
      </c>
    </row>
    <row r="286" spans="1:10">
      <c r="A286" s="24"/>
      <c r="B286" s="24"/>
      <c r="C286" s="16" t="s">
        <v>2102</v>
      </c>
      <c r="D286" s="16" t="s">
        <v>2073</v>
      </c>
      <c r="E286" s="16" t="s">
        <v>2073</v>
      </c>
      <c r="F286" s="16"/>
      <c r="G286" s="433" t="s">
        <v>2074</v>
      </c>
      <c r="H286" s="16" t="s">
        <v>2073</v>
      </c>
      <c r="I286" s="16"/>
      <c r="J286" s="16" t="s">
        <v>2074</v>
      </c>
    </row>
    <row r="287" spans="1:10">
      <c r="A287" s="24"/>
      <c r="B287" s="24"/>
      <c r="C287" s="16" t="s">
        <v>2073</v>
      </c>
      <c r="D287" s="16" t="s">
        <v>2103</v>
      </c>
      <c r="E287" s="16" t="s">
        <v>2073</v>
      </c>
      <c r="F287" s="16"/>
      <c r="G287" s="433" t="s">
        <v>2074</v>
      </c>
      <c r="H287" s="16" t="s">
        <v>2073</v>
      </c>
      <c r="I287" s="16"/>
      <c r="J287" s="16" t="s">
        <v>2074</v>
      </c>
    </row>
    <row r="288" spans="1:10">
      <c r="A288" s="24"/>
      <c r="B288" s="24"/>
      <c r="C288" s="16" t="s">
        <v>2073</v>
      </c>
      <c r="D288" s="16" t="s">
        <v>2073</v>
      </c>
      <c r="E288" s="16" t="s">
        <v>2489</v>
      </c>
      <c r="F288" s="16" t="s">
        <v>2077</v>
      </c>
      <c r="G288" s="433" t="s">
        <v>2126</v>
      </c>
      <c r="H288" s="16" t="s">
        <v>2089</v>
      </c>
      <c r="I288" s="16" t="s">
        <v>2080</v>
      </c>
      <c r="J288" s="16" t="s">
        <v>2490</v>
      </c>
    </row>
    <row r="289" ht="24" spans="1:10">
      <c r="A289" s="25"/>
      <c r="B289" s="25"/>
      <c r="C289" s="16" t="s">
        <v>2073</v>
      </c>
      <c r="D289" s="16" t="s">
        <v>2073</v>
      </c>
      <c r="E289" s="16" t="s">
        <v>2387</v>
      </c>
      <c r="F289" s="16" t="s">
        <v>2077</v>
      </c>
      <c r="G289" s="433" t="s">
        <v>2241</v>
      </c>
      <c r="H289" s="16" t="s">
        <v>2089</v>
      </c>
      <c r="I289" s="16" t="s">
        <v>2080</v>
      </c>
      <c r="J289" s="16" t="s">
        <v>2491</v>
      </c>
    </row>
    <row r="290" ht="23" customHeight="1" spans="1:10">
      <c r="A290" s="13" t="s">
        <v>2492</v>
      </c>
      <c r="B290" s="14"/>
      <c r="C290" s="14"/>
      <c r="D290" s="14"/>
      <c r="E290" s="14"/>
      <c r="F290" s="14"/>
      <c r="G290" s="14"/>
      <c r="H290" s="14"/>
      <c r="I290" s="14"/>
      <c r="J290" s="21"/>
    </row>
    <row r="291" spans="1:10">
      <c r="A291" s="23" t="s">
        <v>2493</v>
      </c>
      <c r="B291" s="23" t="s">
        <v>2494</v>
      </c>
      <c r="C291" s="16" t="s">
        <v>2072</v>
      </c>
      <c r="D291" s="16" t="s">
        <v>2073</v>
      </c>
      <c r="E291" s="16" t="s">
        <v>2073</v>
      </c>
      <c r="F291" s="16"/>
      <c r="G291" s="433" t="s">
        <v>2074</v>
      </c>
      <c r="H291" s="16" t="s">
        <v>2073</v>
      </c>
      <c r="I291" s="16"/>
      <c r="J291" s="16" t="s">
        <v>2074</v>
      </c>
    </row>
    <row r="292" spans="1:10">
      <c r="A292" s="24"/>
      <c r="B292" s="24"/>
      <c r="C292" s="16" t="s">
        <v>2073</v>
      </c>
      <c r="D292" s="16" t="s">
        <v>2075</v>
      </c>
      <c r="E292" s="16" t="s">
        <v>2073</v>
      </c>
      <c r="F292" s="16"/>
      <c r="G292" s="433" t="s">
        <v>2074</v>
      </c>
      <c r="H292" s="16" t="s">
        <v>2073</v>
      </c>
      <c r="I292" s="16"/>
      <c r="J292" s="16" t="s">
        <v>2074</v>
      </c>
    </row>
    <row r="293" ht="36" spans="1:10">
      <c r="A293" s="24"/>
      <c r="B293" s="24"/>
      <c r="C293" s="16" t="s">
        <v>2073</v>
      </c>
      <c r="D293" s="16" t="s">
        <v>2073</v>
      </c>
      <c r="E293" s="16" t="s">
        <v>2495</v>
      </c>
      <c r="F293" s="16" t="s">
        <v>2083</v>
      </c>
      <c r="G293" s="433" t="s">
        <v>2496</v>
      </c>
      <c r="H293" s="16" t="s">
        <v>2497</v>
      </c>
      <c r="I293" s="16" t="s">
        <v>2080</v>
      </c>
      <c r="J293" s="16" t="s">
        <v>2498</v>
      </c>
    </row>
    <row r="294" ht="48" spans="1:10">
      <c r="A294" s="24"/>
      <c r="B294" s="24"/>
      <c r="C294" s="16" t="s">
        <v>2073</v>
      </c>
      <c r="D294" s="16" t="s">
        <v>2073</v>
      </c>
      <c r="E294" s="16" t="s">
        <v>2499</v>
      </c>
      <c r="F294" s="16" t="s">
        <v>2077</v>
      </c>
      <c r="G294" s="433" t="s">
        <v>2500</v>
      </c>
      <c r="H294" s="16" t="s">
        <v>2298</v>
      </c>
      <c r="I294" s="16" t="s">
        <v>2080</v>
      </c>
      <c r="J294" s="16" t="s">
        <v>2501</v>
      </c>
    </row>
    <row r="295" spans="1:10">
      <c r="A295" s="24"/>
      <c r="B295" s="24"/>
      <c r="C295" s="16" t="s">
        <v>2073</v>
      </c>
      <c r="D295" s="16" t="s">
        <v>2086</v>
      </c>
      <c r="E295" s="16" t="s">
        <v>2073</v>
      </c>
      <c r="F295" s="16"/>
      <c r="G295" s="433" t="s">
        <v>2074</v>
      </c>
      <c r="H295" s="16" t="s">
        <v>2073</v>
      </c>
      <c r="I295" s="16"/>
      <c r="J295" s="16" t="s">
        <v>2074</v>
      </c>
    </row>
    <row r="296" ht="60" spans="1:10">
      <c r="A296" s="24"/>
      <c r="B296" s="24"/>
      <c r="C296" s="16" t="s">
        <v>2073</v>
      </c>
      <c r="D296" s="16" t="s">
        <v>2073</v>
      </c>
      <c r="E296" s="16" t="s">
        <v>2468</v>
      </c>
      <c r="F296" s="16" t="s">
        <v>2083</v>
      </c>
      <c r="G296" s="433" t="s">
        <v>2092</v>
      </c>
      <c r="H296" s="16" t="s">
        <v>2089</v>
      </c>
      <c r="I296" s="16" t="s">
        <v>2080</v>
      </c>
      <c r="J296" s="16" t="s">
        <v>2469</v>
      </c>
    </row>
    <row r="297" ht="36" spans="1:10">
      <c r="A297" s="24"/>
      <c r="B297" s="24"/>
      <c r="C297" s="16" t="s">
        <v>2073</v>
      </c>
      <c r="D297" s="16" t="s">
        <v>2073</v>
      </c>
      <c r="E297" s="16" t="s">
        <v>2502</v>
      </c>
      <c r="F297" s="16" t="s">
        <v>2077</v>
      </c>
      <c r="G297" s="433" t="s">
        <v>2088</v>
      </c>
      <c r="H297" s="16" t="s">
        <v>2089</v>
      </c>
      <c r="I297" s="16" t="s">
        <v>2080</v>
      </c>
      <c r="J297" s="16" t="s">
        <v>2503</v>
      </c>
    </row>
    <row r="298" spans="1:10">
      <c r="A298" s="24"/>
      <c r="B298" s="24"/>
      <c r="C298" s="16" t="s">
        <v>2073</v>
      </c>
      <c r="D298" s="16" t="s">
        <v>2094</v>
      </c>
      <c r="E298" s="16" t="s">
        <v>2073</v>
      </c>
      <c r="F298" s="16"/>
      <c r="G298" s="433" t="s">
        <v>2074</v>
      </c>
      <c r="H298" s="16" t="s">
        <v>2073</v>
      </c>
      <c r="I298" s="16"/>
      <c r="J298" s="16" t="s">
        <v>2074</v>
      </c>
    </row>
    <row r="299" ht="48" spans="1:10">
      <c r="A299" s="24"/>
      <c r="B299" s="24"/>
      <c r="C299" s="16" t="s">
        <v>2073</v>
      </c>
      <c r="D299" s="16" t="s">
        <v>2073</v>
      </c>
      <c r="E299" s="16" t="s">
        <v>2470</v>
      </c>
      <c r="F299" s="16" t="s">
        <v>2083</v>
      </c>
      <c r="G299" s="433" t="s">
        <v>2092</v>
      </c>
      <c r="H299" s="16" t="s">
        <v>2089</v>
      </c>
      <c r="I299" s="16" t="s">
        <v>2080</v>
      </c>
      <c r="J299" s="16" t="s">
        <v>2471</v>
      </c>
    </row>
    <row r="300" spans="1:10">
      <c r="A300" s="24"/>
      <c r="B300" s="24"/>
      <c r="C300" s="16" t="s">
        <v>2097</v>
      </c>
      <c r="D300" s="16" t="s">
        <v>2073</v>
      </c>
      <c r="E300" s="16" t="s">
        <v>2073</v>
      </c>
      <c r="F300" s="16"/>
      <c r="G300" s="433" t="s">
        <v>2074</v>
      </c>
      <c r="H300" s="16" t="s">
        <v>2073</v>
      </c>
      <c r="I300" s="16"/>
      <c r="J300" s="16" t="s">
        <v>2074</v>
      </c>
    </row>
    <row r="301" spans="1:10">
      <c r="A301" s="24"/>
      <c r="B301" s="24"/>
      <c r="C301" s="16" t="s">
        <v>2073</v>
      </c>
      <c r="D301" s="16" t="s">
        <v>2098</v>
      </c>
      <c r="E301" s="16" t="s">
        <v>2073</v>
      </c>
      <c r="F301" s="16"/>
      <c r="G301" s="433" t="s">
        <v>2074</v>
      </c>
      <c r="H301" s="16" t="s">
        <v>2073</v>
      </c>
      <c r="I301" s="16"/>
      <c r="J301" s="16" t="s">
        <v>2074</v>
      </c>
    </row>
    <row r="302" ht="48" spans="1:10">
      <c r="A302" s="24"/>
      <c r="B302" s="24"/>
      <c r="C302" s="16" t="s">
        <v>2073</v>
      </c>
      <c r="D302" s="16" t="s">
        <v>2073</v>
      </c>
      <c r="E302" s="16" t="s">
        <v>2155</v>
      </c>
      <c r="F302" s="16" t="s">
        <v>2077</v>
      </c>
      <c r="G302" s="433" t="s">
        <v>2126</v>
      </c>
      <c r="H302" s="16" t="s">
        <v>2089</v>
      </c>
      <c r="I302" s="16" t="s">
        <v>2080</v>
      </c>
      <c r="J302" s="16" t="s">
        <v>2504</v>
      </c>
    </row>
    <row r="303" spans="1:10">
      <c r="A303" s="24"/>
      <c r="B303" s="24"/>
      <c r="C303" s="16" t="s">
        <v>2102</v>
      </c>
      <c r="D303" s="16" t="s">
        <v>2073</v>
      </c>
      <c r="E303" s="16" t="s">
        <v>2073</v>
      </c>
      <c r="F303" s="16"/>
      <c r="G303" s="433" t="s">
        <v>2074</v>
      </c>
      <c r="H303" s="16" t="s">
        <v>2073</v>
      </c>
      <c r="I303" s="16"/>
      <c r="J303" s="16" t="s">
        <v>2074</v>
      </c>
    </row>
    <row r="304" spans="1:10">
      <c r="A304" s="24"/>
      <c r="B304" s="24"/>
      <c r="C304" s="16" t="s">
        <v>2073</v>
      </c>
      <c r="D304" s="16" t="s">
        <v>2103</v>
      </c>
      <c r="E304" s="16" t="s">
        <v>2073</v>
      </c>
      <c r="F304" s="16"/>
      <c r="G304" s="433" t="s">
        <v>2074</v>
      </c>
      <c r="H304" s="16" t="s">
        <v>2073</v>
      </c>
      <c r="I304" s="16"/>
      <c r="J304" s="16" t="s">
        <v>2074</v>
      </c>
    </row>
    <row r="305" ht="24" spans="1:10">
      <c r="A305" s="25"/>
      <c r="B305" s="25"/>
      <c r="C305" s="16" t="s">
        <v>2073</v>
      </c>
      <c r="D305" s="16" t="s">
        <v>2073</v>
      </c>
      <c r="E305" s="16" t="s">
        <v>2387</v>
      </c>
      <c r="F305" s="16" t="s">
        <v>2077</v>
      </c>
      <c r="G305" s="433" t="s">
        <v>2088</v>
      </c>
      <c r="H305" s="16" t="s">
        <v>2089</v>
      </c>
      <c r="I305" s="16" t="s">
        <v>2080</v>
      </c>
      <c r="J305" s="16" t="s">
        <v>2491</v>
      </c>
    </row>
    <row r="306" ht="23" customHeight="1" spans="1:10">
      <c r="A306" s="13" t="s">
        <v>2505</v>
      </c>
      <c r="B306" s="14"/>
      <c r="C306" s="14"/>
      <c r="D306" s="14"/>
      <c r="E306" s="14"/>
      <c r="F306" s="14"/>
      <c r="G306" s="14"/>
      <c r="H306" s="14"/>
      <c r="I306" s="14"/>
      <c r="J306" s="21"/>
    </row>
    <row r="307" spans="1:10">
      <c r="A307" s="26" t="s">
        <v>2506</v>
      </c>
      <c r="B307" s="26" t="s">
        <v>2507</v>
      </c>
      <c r="C307" s="16" t="s">
        <v>2072</v>
      </c>
      <c r="D307" s="16" t="s">
        <v>2073</v>
      </c>
      <c r="E307" s="16" t="s">
        <v>2073</v>
      </c>
      <c r="F307" s="16"/>
      <c r="G307" s="433" t="s">
        <v>2074</v>
      </c>
      <c r="H307" s="16" t="s">
        <v>2073</v>
      </c>
      <c r="I307" s="16"/>
      <c r="J307" s="16" t="s">
        <v>2074</v>
      </c>
    </row>
    <row r="308" spans="1:10">
      <c r="A308" s="27"/>
      <c r="B308" s="27"/>
      <c r="C308" s="16" t="s">
        <v>2073</v>
      </c>
      <c r="D308" s="16" t="s">
        <v>2075</v>
      </c>
      <c r="E308" s="16" t="s">
        <v>2073</v>
      </c>
      <c r="F308" s="16"/>
      <c r="G308" s="433" t="s">
        <v>2074</v>
      </c>
      <c r="H308" s="16" t="s">
        <v>2073</v>
      </c>
      <c r="I308" s="16"/>
      <c r="J308" s="16" t="s">
        <v>2074</v>
      </c>
    </row>
    <row r="309" ht="48" spans="1:10">
      <c r="A309" s="27"/>
      <c r="B309" s="27"/>
      <c r="C309" s="16" t="s">
        <v>2073</v>
      </c>
      <c r="D309" s="16" t="s">
        <v>2073</v>
      </c>
      <c r="E309" s="16" t="s">
        <v>2508</v>
      </c>
      <c r="F309" s="16" t="s">
        <v>2077</v>
      </c>
      <c r="G309" s="433" t="s">
        <v>2509</v>
      </c>
      <c r="H309" s="16" t="s">
        <v>2510</v>
      </c>
      <c r="I309" s="16" t="s">
        <v>2080</v>
      </c>
      <c r="J309" s="16" t="s">
        <v>2511</v>
      </c>
    </row>
    <row r="310" ht="48" spans="1:10">
      <c r="A310" s="27"/>
      <c r="B310" s="27"/>
      <c r="C310" s="16" t="s">
        <v>2073</v>
      </c>
      <c r="D310" s="16" t="s">
        <v>2073</v>
      </c>
      <c r="E310" s="16" t="s">
        <v>2512</v>
      </c>
      <c r="F310" s="16" t="s">
        <v>2077</v>
      </c>
      <c r="G310" s="433" t="s">
        <v>2509</v>
      </c>
      <c r="H310" s="16" t="s">
        <v>2510</v>
      </c>
      <c r="I310" s="16" t="s">
        <v>2080</v>
      </c>
      <c r="J310" s="16" t="s">
        <v>2511</v>
      </c>
    </row>
    <row r="311" spans="1:10">
      <c r="A311" s="27"/>
      <c r="B311" s="27"/>
      <c r="C311" s="16" t="s">
        <v>2073</v>
      </c>
      <c r="D311" s="16" t="s">
        <v>2094</v>
      </c>
      <c r="E311" s="16" t="s">
        <v>2073</v>
      </c>
      <c r="F311" s="16"/>
      <c r="G311" s="433" t="s">
        <v>2074</v>
      </c>
      <c r="H311" s="16" t="s">
        <v>2073</v>
      </c>
      <c r="I311" s="16"/>
      <c r="J311" s="16" t="s">
        <v>2074</v>
      </c>
    </row>
    <row r="312" ht="36" spans="1:10">
      <c r="A312" s="27"/>
      <c r="B312" s="27"/>
      <c r="C312" s="16" t="s">
        <v>2073</v>
      </c>
      <c r="D312" s="16" t="s">
        <v>2073</v>
      </c>
      <c r="E312" s="16" t="s">
        <v>2513</v>
      </c>
      <c r="F312" s="16" t="s">
        <v>2077</v>
      </c>
      <c r="G312" s="433" t="s">
        <v>2514</v>
      </c>
      <c r="H312" s="16" t="s">
        <v>2267</v>
      </c>
      <c r="I312" s="16" t="s">
        <v>2080</v>
      </c>
      <c r="J312" s="16" t="s">
        <v>2515</v>
      </c>
    </row>
    <row r="313" spans="1:10">
      <c r="A313" s="27"/>
      <c r="B313" s="27"/>
      <c r="C313" s="16" t="s">
        <v>2097</v>
      </c>
      <c r="D313" s="16" t="s">
        <v>2073</v>
      </c>
      <c r="E313" s="16" t="s">
        <v>2073</v>
      </c>
      <c r="F313" s="16"/>
      <c r="G313" s="433" t="s">
        <v>2074</v>
      </c>
      <c r="H313" s="16" t="s">
        <v>2073</v>
      </c>
      <c r="I313" s="16"/>
      <c r="J313" s="16" t="s">
        <v>2074</v>
      </c>
    </row>
    <row r="314" spans="1:10">
      <c r="A314" s="27"/>
      <c r="B314" s="27"/>
      <c r="C314" s="16" t="s">
        <v>2073</v>
      </c>
      <c r="D314" s="16" t="s">
        <v>2098</v>
      </c>
      <c r="E314" s="16" t="s">
        <v>2073</v>
      </c>
      <c r="F314" s="16"/>
      <c r="G314" s="433" t="s">
        <v>2074</v>
      </c>
      <c r="H314" s="16" t="s">
        <v>2073</v>
      </c>
      <c r="I314" s="16"/>
      <c r="J314" s="16" t="s">
        <v>2074</v>
      </c>
    </row>
    <row r="315" ht="60" spans="1:10">
      <c r="A315" s="27"/>
      <c r="B315" s="27"/>
      <c r="C315" s="16" t="s">
        <v>2073</v>
      </c>
      <c r="D315" s="16" t="s">
        <v>2073</v>
      </c>
      <c r="E315" s="16" t="s">
        <v>2516</v>
      </c>
      <c r="F315" s="16" t="s">
        <v>2083</v>
      </c>
      <c r="G315" s="433" t="s">
        <v>2092</v>
      </c>
      <c r="H315" s="16" t="s">
        <v>2089</v>
      </c>
      <c r="I315" s="16" t="s">
        <v>2080</v>
      </c>
      <c r="J315" s="16" t="s">
        <v>2517</v>
      </c>
    </row>
    <row r="316" spans="1:10">
      <c r="A316" s="27"/>
      <c r="B316" s="27"/>
      <c r="C316" s="16" t="s">
        <v>2102</v>
      </c>
      <c r="D316" s="16" t="s">
        <v>2073</v>
      </c>
      <c r="E316" s="16" t="s">
        <v>2073</v>
      </c>
      <c r="F316" s="16"/>
      <c r="G316" s="433" t="s">
        <v>2074</v>
      </c>
      <c r="H316" s="16" t="s">
        <v>2073</v>
      </c>
      <c r="I316" s="16"/>
      <c r="J316" s="16" t="s">
        <v>2074</v>
      </c>
    </row>
    <row r="317" spans="1:10">
      <c r="A317" s="27"/>
      <c r="B317" s="27"/>
      <c r="C317" s="16" t="s">
        <v>2073</v>
      </c>
      <c r="D317" s="16" t="s">
        <v>2103</v>
      </c>
      <c r="E317" s="16" t="s">
        <v>2073</v>
      </c>
      <c r="F317" s="16"/>
      <c r="G317" s="433" t="s">
        <v>2074</v>
      </c>
      <c r="H317" s="16" t="s">
        <v>2073</v>
      </c>
      <c r="I317" s="16"/>
      <c r="J317" s="16" t="s">
        <v>2074</v>
      </c>
    </row>
    <row r="318" ht="60" spans="1:10">
      <c r="A318" s="28"/>
      <c r="B318" s="28"/>
      <c r="C318" s="16" t="s">
        <v>2073</v>
      </c>
      <c r="D318" s="16" t="s">
        <v>2073</v>
      </c>
      <c r="E318" s="16" t="s">
        <v>2518</v>
      </c>
      <c r="F318" s="16" t="s">
        <v>2077</v>
      </c>
      <c r="G318" s="433" t="s">
        <v>2126</v>
      </c>
      <c r="H318" s="16" t="s">
        <v>2089</v>
      </c>
      <c r="I318" s="16" t="s">
        <v>2080</v>
      </c>
      <c r="J318" s="16" t="s">
        <v>2519</v>
      </c>
    </row>
    <row r="319" ht="23" customHeight="1" spans="1:10">
      <c r="A319" s="13" t="s">
        <v>2520</v>
      </c>
      <c r="B319" s="14"/>
      <c r="C319" s="14"/>
      <c r="D319" s="14"/>
      <c r="E319" s="14"/>
      <c r="F319" s="14"/>
      <c r="G319" s="14"/>
      <c r="H319" s="14"/>
      <c r="I319" s="14"/>
      <c r="J319" s="21"/>
    </row>
    <row r="320" spans="1:10">
      <c r="A320" s="26" t="s">
        <v>2521</v>
      </c>
      <c r="B320" s="26" t="s">
        <v>2522</v>
      </c>
      <c r="C320" s="16" t="s">
        <v>2072</v>
      </c>
      <c r="D320" s="16" t="s">
        <v>2073</v>
      </c>
      <c r="E320" s="16" t="s">
        <v>2073</v>
      </c>
      <c r="F320" s="16"/>
      <c r="G320" s="433" t="s">
        <v>2074</v>
      </c>
      <c r="H320" s="16" t="s">
        <v>2073</v>
      </c>
      <c r="I320" s="16"/>
      <c r="J320" s="16" t="s">
        <v>2074</v>
      </c>
    </row>
    <row r="321" spans="1:10">
      <c r="A321" s="27"/>
      <c r="B321" s="27"/>
      <c r="C321" s="16" t="s">
        <v>2073</v>
      </c>
      <c r="D321" s="16" t="s">
        <v>2075</v>
      </c>
      <c r="E321" s="16" t="s">
        <v>2073</v>
      </c>
      <c r="F321" s="16"/>
      <c r="G321" s="433" t="s">
        <v>2074</v>
      </c>
      <c r="H321" s="16" t="s">
        <v>2073</v>
      </c>
      <c r="I321" s="16"/>
      <c r="J321" s="16" t="s">
        <v>2074</v>
      </c>
    </row>
    <row r="322" ht="36" spans="1:10">
      <c r="A322" s="27"/>
      <c r="B322" s="27"/>
      <c r="C322" s="16" t="s">
        <v>2073</v>
      </c>
      <c r="D322" s="16" t="s">
        <v>2073</v>
      </c>
      <c r="E322" s="16" t="s">
        <v>2523</v>
      </c>
      <c r="F322" s="16" t="s">
        <v>2077</v>
      </c>
      <c r="G322" s="433" t="s">
        <v>2088</v>
      </c>
      <c r="H322" s="16" t="s">
        <v>2079</v>
      </c>
      <c r="I322" s="16" t="s">
        <v>2080</v>
      </c>
      <c r="J322" s="16" t="s">
        <v>2524</v>
      </c>
    </row>
    <row r="323" ht="36" spans="1:10">
      <c r="A323" s="27"/>
      <c r="B323" s="27"/>
      <c r="C323" s="16" t="s">
        <v>2073</v>
      </c>
      <c r="D323" s="16" t="s">
        <v>2073</v>
      </c>
      <c r="E323" s="16" t="s">
        <v>2525</v>
      </c>
      <c r="F323" s="16" t="s">
        <v>2077</v>
      </c>
      <c r="G323" s="433" t="s">
        <v>2142</v>
      </c>
      <c r="H323" s="16" t="s">
        <v>2298</v>
      </c>
      <c r="I323" s="16" t="s">
        <v>2080</v>
      </c>
      <c r="J323" s="16" t="s">
        <v>2526</v>
      </c>
    </row>
    <row r="324" spans="1:10">
      <c r="A324" s="27"/>
      <c r="B324" s="27"/>
      <c r="C324" s="16" t="s">
        <v>2073</v>
      </c>
      <c r="D324" s="16" t="s">
        <v>2086</v>
      </c>
      <c r="E324" s="16" t="s">
        <v>2073</v>
      </c>
      <c r="F324" s="16"/>
      <c r="G324" s="433" t="s">
        <v>2074</v>
      </c>
      <c r="H324" s="16" t="s">
        <v>2073</v>
      </c>
      <c r="I324" s="16"/>
      <c r="J324" s="16" t="s">
        <v>2074</v>
      </c>
    </row>
    <row r="325" ht="36" spans="1:10">
      <c r="A325" s="27"/>
      <c r="B325" s="27"/>
      <c r="C325" s="16" t="s">
        <v>2073</v>
      </c>
      <c r="D325" s="16" t="s">
        <v>2073</v>
      </c>
      <c r="E325" s="16" t="s">
        <v>2527</v>
      </c>
      <c r="F325" s="16" t="s">
        <v>2077</v>
      </c>
      <c r="G325" s="433" t="s">
        <v>2088</v>
      </c>
      <c r="H325" s="16" t="s">
        <v>2089</v>
      </c>
      <c r="I325" s="16" t="s">
        <v>2080</v>
      </c>
      <c r="J325" s="16" t="s">
        <v>2528</v>
      </c>
    </row>
    <row r="326" ht="48" spans="1:10">
      <c r="A326" s="27"/>
      <c r="B326" s="27"/>
      <c r="C326" s="16" t="s">
        <v>2073</v>
      </c>
      <c r="D326" s="16" t="s">
        <v>2073</v>
      </c>
      <c r="E326" s="16" t="s">
        <v>2529</v>
      </c>
      <c r="F326" s="16" t="s">
        <v>2077</v>
      </c>
      <c r="G326" s="433" t="s">
        <v>2241</v>
      </c>
      <c r="H326" s="16" t="s">
        <v>2089</v>
      </c>
      <c r="I326" s="16" t="s">
        <v>2080</v>
      </c>
      <c r="J326" s="16" t="s">
        <v>2530</v>
      </c>
    </row>
    <row r="327" spans="1:10">
      <c r="A327" s="27"/>
      <c r="B327" s="27"/>
      <c r="C327" s="16" t="s">
        <v>2097</v>
      </c>
      <c r="D327" s="16" t="s">
        <v>2073</v>
      </c>
      <c r="E327" s="16" t="s">
        <v>2073</v>
      </c>
      <c r="F327" s="16"/>
      <c r="G327" s="433" t="s">
        <v>2074</v>
      </c>
      <c r="H327" s="16" t="s">
        <v>2073</v>
      </c>
      <c r="I327" s="16"/>
      <c r="J327" s="16" t="s">
        <v>2074</v>
      </c>
    </row>
    <row r="328" spans="1:10">
      <c r="A328" s="27"/>
      <c r="B328" s="27"/>
      <c r="C328" s="16" t="s">
        <v>2073</v>
      </c>
      <c r="D328" s="16" t="s">
        <v>2098</v>
      </c>
      <c r="E328" s="16" t="s">
        <v>2073</v>
      </c>
      <c r="F328" s="16"/>
      <c r="G328" s="433" t="s">
        <v>2074</v>
      </c>
      <c r="H328" s="16" t="s">
        <v>2073</v>
      </c>
      <c r="I328" s="16"/>
      <c r="J328" s="16" t="s">
        <v>2074</v>
      </c>
    </row>
    <row r="329" ht="84" spans="1:10">
      <c r="A329" s="27"/>
      <c r="B329" s="27"/>
      <c r="C329" s="16" t="s">
        <v>2073</v>
      </c>
      <c r="D329" s="16" t="s">
        <v>2073</v>
      </c>
      <c r="E329" s="16" t="s">
        <v>2531</v>
      </c>
      <c r="F329" s="16" t="s">
        <v>2077</v>
      </c>
      <c r="G329" s="433" t="s">
        <v>2532</v>
      </c>
      <c r="H329" s="16" t="s">
        <v>2533</v>
      </c>
      <c r="I329" s="16" t="s">
        <v>2080</v>
      </c>
      <c r="J329" s="16" t="s">
        <v>2534</v>
      </c>
    </row>
    <row r="330" spans="1:10">
      <c r="A330" s="27"/>
      <c r="B330" s="27"/>
      <c r="C330" s="16" t="s">
        <v>2102</v>
      </c>
      <c r="D330" s="16" t="s">
        <v>2073</v>
      </c>
      <c r="E330" s="16" t="s">
        <v>2073</v>
      </c>
      <c r="F330" s="16"/>
      <c r="G330" s="433" t="s">
        <v>2074</v>
      </c>
      <c r="H330" s="16" t="s">
        <v>2073</v>
      </c>
      <c r="I330" s="16"/>
      <c r="J330" s="16" t="s">
        <v>2074</v>
      </c>
    </row>
    <row r="331" spans="1:10">
      <c r="A331" s="27"/>
      <c r="B331" s="27"/>
      <c r="C331" s="16" t="s">
        <v>2073</v>
      </c>
      <c r="D331" s="16" t="s">
        <v>2103</v>
      </c>
      <c r="E331" s="16" t="s">
        <v>2073</v>
      </c>
      <c r="F331" s="16"/>
      <c r="G331" s="433" t="s">
        <v>2074</v>
      </c>
      <c r="H331" s="16" t="s">
        <v>2073</v>
      </c>
      <c r="I331" s="16"/>
      <c r="J331" s="16" t="s">
        <v>2074</v>
      </c>
    </row>
    <row r="332" ht="132" spans="1:10">
      <c r="A332" s="28"/>
      <c r="B332" s="28"/>
      <c r="C332" s="16" t="s">
        <v>2073</v>
      </c>
      <c r="D332" s="16" t="s">
        <v>2073</v>
      </c>
      <c r="E332" s="16" t="s">
        <v>2535</v>
      </c>
      <c r="F332" s="16" t="s">
        <v>2077</v>
      </c>
      <c r="G332" s="433" t="s">
        <v>2088</v>
      </c>
      <c r="H332" s="16" t="s">
        <v>2089</v>
      </c>
      <c r="I332" s="16" t="s">
        <v>2080</v>
      </c>
      <c r="J332" s="16" t="s">
        <v>2536</v>
      </c>
    </row>
  </sheetData>
  <mergeCells count="53">
    <mergeCell ref="A1:J1"/>
    <mergeCell ref="A4:J4"/>
    <mergeCell ref="A21:J21"/>
    <mergeCell ref="A63:J63"/>
    <mergeCell ref="A79:J79"/>
    <mergeCell ref="A102:J102"/>
    <mergeCell ref="A115:J115"/>
    <mergeCell ref="A140:J140"/>
    <mergeCell ref="A154:J154"/>
    <mergeCell ref="A168:J168"/>
    <mergeCell ref="A195:J195"/>
    <mergeCell ref="A228:J228"/>
    <mergeCell ref="A259:J259"/>
    <mergeCell ref="A273:J273"/>
    <mergeCell ref="A290:J290"/>
    <mergeCell ref="A306:J306"/>
    <mergeCell ref="A319:J319"/>
    <mergeCell ref="A5:A20"/>
    <mergeCell ref="A22:A36"/>
    <mergeCell ref="A37:A62"/>
    <mergeCell ref="A64:A78"/>
    <mergeCell ref="A80:A101"/>
    <mergeCell ref="A103:A114"/>
    <mergeCell ref="A116:A139"/>
    <mergeCell ref="A141:A153"/>
    <mergeCell ref="A155:A167"/>
    <mergeCell ref="A169:A194"/>
    <mergeCell ref="A196:A213"/>
    <mergeCell ref="A214:A227"/>
    <mergeCell ref="A229:A258"/>
    <mergeCell ref="A260:A272"/>
    <mergeCell ref="A274:A289"/>
    <mergeCell ref="A291:A305"/>
    <mergeCell ref="A307:A318"/>
    <mergeCell ref="A320:A332"/>
    <mergeCell ref="B5:B20"/>
    <mergeCell ref="B22:B36"/>
    <mergeCell ref="B37:B62"/>
    <mergeCell ref="B64:B78"/>
    <mergeCell ref="B80:B101"/>
    <mergeCell ref="B103:B114"/>
    <mergeCell ref="B116:B139"/>
    <mergeCell ref="B141:B153"/>
    <mergeCell ref="B155:B167"/>
    <mergeCell ref="B169:B194"/>
    <mergeCell ref="B196:B213"/>
    <mergeCell ref="B214:B227"/>
    <mergeCell ref="B229:B258"/>
    <mergeCell ref="B260:B272"/>
    <mergeCell ref="B274:B289"/>
    <mergeCell ref="B291:B305"/>
    <mergeCell ref="B307:B318"/>
    <mergeCell ref="B320:B332"/>
  </mergeCells>
  <pageMargins left="0.751388888888889" right="0.751388888888889" top="0.314583333333333" bottom="0.275" header="0.275" footer="0.275"/>
  <pageSetup paperSize="9" scale="67" fitToHeight="0" orientation="landscape" horizontalDpi="600"/>
  <headerFooter>
    <oddFooter>&amp;C&amp;16- &amp;P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5"/>
  <sheetViews>
    <sheetView workbookViewId="0">
      <selection activeCell="E7" sqref="E7"/>
    </sheetView>
  </sheetViews>
  <sheetFormatPr defaultColWidth="9" defaultRowHeight="13.5" outlineLevelRow="4" outlineLevelCol="1"/>
  <cols>
    <col min="1" max="1" width="20.25" style="1" customWidth="1"/>
    <col min="2" max="2" width="109.25" style="1" customWidth="1"/>
    <col min="3" max="16384" width="9" style="1"/>
  </cols>
  <sheetData>
    <row r="1" s="1" customFormat="1" ht="32.1" customHeight="1" spans="1:2">
      <c r="A1" s="2" t="s">
        <v>2537</v>
      </c>
      <c r="B1" s="2"/>
    </row>
    <row r="2" s="1" customFormat="1" ht="39.95" customHeight="1" spans="1:2">
      <c r="A2" s="3" t="s">
        <v>2538</v>
      </c>
      <c r="B2" s="4" t="s">
        <v>2539</v>
      </c>
    </row>
    <row r="3" s="1" customFormat="1" ht="76" customHeight="1" spans="1:2">
      <c r="A3" s="5" t="s">
        <v>2540</v>
      </c>
      <c r="B3" s="6" t="s">
        <v>2541</v>
      </c>
    </row>
    <row r="4" s="1" customFormat="1" ht="312" customHeight="1" spans="1:2">
      <c r="A4" s="5" t="s">
        <v>2542</v>
      </c>
      <c r="B4" s="6" t="s">
        <v>2543</v>
      </c>
    </row>
    <row r="5" s="1" customFormat="1" ht="126" customHeight="1" spans="1:2">
      <c r="A5" s="5" t="s">
        <v>2544</v>
      </c>
      <c r="B5" s="6" t="s">
        <v>2545</v>
      </c>
    </row>
  </sheetData>
  <mergeCells count="1">
    <mergeCell ref="A1:B1"/>
  </mergeCells>
  <conditionalFormatting sqref="A5">
    <cfRule type="expression" dxfId="1" priority="1" stopIfTrue="1">
      <formula>"len($A:$A)=3"</formula>
    </cfRule>
  </conditionalFormatting>
  <conditionalFormatting sqref="A3:A4">
    <cfRule type="expression" dxfId="1" priority="2"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35</vt:i4>
      </vt:variant>
    </vt:vector>
  </HeadingPairs>
  <TitlesOfParts>
    <vt:vector size="35" baseType="lpstr">
      <vt:lpstr>1-1澄江市一般公共预算收入情况表</vt:lpstr>
      <vt:lpstr>1-2澄江市一般公共预算支出情况表</vt:lpstr>
      <vt:lpstr>1-3市本级一般公共预算收入情况表</vt:lpstr>
      <vt:lpstr>1-4市本级一般公共预算支出情况表（公开到项级）</vt:lpstr>
      <vt:lpstr>1-5市本级一般公共预算基本支出情况表（公开到款级）</vt:lpstr>
      <vt:lpstr>1-6一般公共预算支出表（州（市）对下转移支付项目）</vt:lpstr>
      <vt:lpstr>1-7澄江市分地区税收返还和转移支付预算表</vt:lpstr>
      <vt:lpstr>1-8澄江市市本级“三公”经费预算财政拨款情况统计表</vt:lpstr>
      <vt:lpstr>2-1澄江市政府性基金预算收入情况表</vt:lpstr>
      <vt:lpstr>2-2澄江市政府性基金预算支出情况表</vt:lpstr>
      <vt:lpstr>2-3市本级政府性基金预算收入情况表</vt:lpstr>
      <vt:lpstr>2-4市本级政府性基金预算支出情况表（公开到项级）</vt:lpstr>
      <vt:lpstr>2-5市本级政府性基金支出表（州（市）对下转移支付）</vt:lpstr>
      <vt:lpstr>3-1澄江市国有资本经营收入预算情况表</vt:lpstr>
      <vt:lpstr>3-2澄江市国有资本经营支出预算情况表</vt:lpstr>
      <vt:lpstr>3-3市本级国有资本经营收入预算情况表</vt:lpstr>
      <vt:lpstr>3-4市本级国有资本经营支出预算情况表（公开到项级）</vt:lpstr>
      <vt:lpstr>3-5澄江市国有资本经营预算转移支付表 （分地区）</vt:lpstr>
      <vt:lpstr>3-6 国有资本经营预算转移支付表（分项目）</vt:lpstr>
      <vt:lpstr>4-1澄江市社会保险基金收入预算情况表</vt:lpstr>
      <vt:lpstr>4-2澄江市社会保险基金支出预算情况表</vt:lpstr>
      <vt:lpstr>4-3市本级社会保险基金收入预算情况表</vt:lpstr>
      <vt:lpstr>4-4市本级社会保险基金支出预算情况表</vt:lpstr>
      <vt:lpstr>5-1澄江市 2023年地方政府债务限额及余额预算情况表</vt:lpstr>
      <vt:lpstr>5-2 澄江市2023年地方政府一般债务限额及余额预算情况表</vt:lpstr>
      <vt:lpstr>5-3 澄江市2023年地方政府一般债务余额情况表</vt:lpstr>
      <vt:lpstr>5-4  市本级2023年地方政府一般债务余额情况表</vt:lpstr>
      <vt:lpstr>5-5 澄江市2024年政府专项债务限额和余额情况表</vt:lpstr>
      <vt:lpstr>5-6 澄江市2023年地方政府专项债务余额情况表</vt:lpstr>
      <vt:lpstr>5-7 市本级2023年地方政府专项债务余额情况表（本级）</vt:lpstr>
      <vt:lpstr>5-8 澄江市地方政府债券发行及还本付息情况表</vt:lpstr>
      <vt:lpstr>5-9 澄江市2024年地方政府债务限额提前下达情况表</vt:lpstr>
      <vt:lpstr>5-10 澄江市2024年年初新增地方政府债券资金安排表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Dell</cp:lastModifiedBy>
  <dcterms:created xsi:type="dcterms:W3CDTF">2006-09-16T00:00:00Z</dcterms:created>
  <cp:lastPrinted>2020-05-07T10:46:00Z</cp:lastPrinted>
  <dcterms:modified xsi:type="dcterms:W3CDTF">2024-07-31T01:22:00Z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