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750" windowHeight="11780" tabRatio="822" firstSheet="2" activeTab="2"/>
  </bookViews>
  <sheets>
    <sheet name="项目指标汇总表" sheetId="4" state="hidden" r:id="rId1"/>
    <sheet name="Sheet1" sheetId="5" state="hidden" r:id="rId2"/>
    <sheet name="1" sheetId="19" r:id="rId3"/>
    <sheet name="Sheet2" sheetId="17" state="hidden" r:id="rId4"/>
    <sheet name="Z01 收入支出决算总表(财决01表)" sheetId="16" state="hidden" r:id="rId5"/>
  </sheets>
  <definedNames>
    <definedName name="_xlnm._FilterDatabase" localSheetId="0" hidden="1">项目指标汇总表!$A$5:$H$45</definedName>
    <definedName name="_xlnm._FilterDatabase" localSheetId="2" hidden="1">'1'!$A$4:$R$4</definedName>
    <definedName name="_xlnm.Print_Area" localSheetId="0">项目指标汇总表!$A$3:$F$43</definedName>
    <definedName name="_xlnm.Print_Titles" localSheetId="2">'1'!$4:$4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jonson</author>
  </authors>
  <commentList>
    <comment ref="D3" authorId="0">
      <text>
        <r>
          <rPr>
            <sz val="9"/>
            <rFont val="宋体"/>
            <charset val="134"/>
          </rPr>
          <t xml:space="preserve">jonson:
原则上每个要点分值各安排5分，人才培养本属于医疗卫生范畴，单独作为一个指标，重要程度降低，相应减少分值。
</t>
        </r>
      </text>
    </comment>
  </commentList>
</comments>
</file>

<file path=xl/sharedStrings.xml><?xml version="1.0" encoding="utf-8"?>
<sst xmlns="http://schemas.openxmlformats.org/spreadsheetml/2006/main" count="751" uniqueCount="514">
  <si>
    <t>附件1.3</t>
  </si>
  <si>
    <t>项目绩效指标明细</t>
  </si>
  <si>
    <t>三级指标</t>
  </si>
  <si>
    <t>项目名称</t>
  </si>
  <si>
    <t>具体指标(评价要点）</t>
  </si>
  <si>
    <t>部门（单位）自评情况</t>
  </si>
  <si>
    <t>指标内容</t>
  </si>
  <si>
    <t>申报项目确定的
预期绩效目标</t>
  </si>
  <si>
    <t>指标完成情况</t>
  </si>
  <si>
    <t>指标完成率</t>
  </si>
  <si>
    <t>公共卫生服务</t>
  </si>
  <si>
    <t>新型农村合作医疗省级财政补助</t>
  </si>
  <si>
    <t>参合率</t>
  </si>
  <si>
    <t>95%以上</t>
  </si>
  <si>
    <t>政策范围内住院补偿比例</t>
  </si>
  <si>
    <t>73%以上</t>
  </si>
  <si>
    <t>省级医疗机构能力建设项目</t>
  </si>
  <si>
    <t>国家基本公共卫生服务项目补助</t>
  </si>
  <si>
    <t>0-6岁儿童健康管理率</t>
  </si>
  <si>
    <t>85%以上</t>
  </si>
  <si>
    <t>国际项目合作及医疗服务监督管理</t>
  </si>
  <si>
    <t>高血压患者健康管理人数</t>
  </si>
  <si>
    <t>261万人以上</t>
  </si>
  <si>
    <t>突发公共事件卫生应急处置经费</t>
  </si>
  <si>
    <t>城乡居民健康档案建档率</t>
  </si>
  <si>
    <t>80%以上</t>
  </si>
  <si>
    <t>重性精神病患者健康管理率</t>
  </si>
  <si>
    <t>孕产妇健康管理率</t>
  </si>
  <si>
    <t>90%以上</t>
  </si>
  <si>
    <t>县乡医疗卫生机构能力提升建设项目补助</t>
  </si>
  <si>
    <t>基层医疗卫生机构实施基本药物制度和综合改革</t>
  </si>
  <si>
    <t>基层医疗卫生机构实施基本药物制度和综合改革省级补助</t>
  </si>
  <si>
    <t>医疗机构实施基本药物制度比例</t>
  </si>
  <si>
    <t>基层医疗机构正常运转比例</t>
  </si>
  <si>
    <t>95%以上正常运转</t>
  </si>
  <si>
    <t>公立医院改革</t>
  </si>
  <si>
    <t>临床重点专科建设项目</t>
  </si>
  <si>
    <t>72所省、州（市）、县（区、市）级医院的92个专业</t>
  </si>
  <si>
    <t>72所各级医院的92个专业项目实施方案</t>
  </si>
  <si>
    <t>已完成</t>
  </si>
  <si>
    <t>公立医院改革发展补助</t>
  </si>
  <si>
    <t>民营医院发展专项经费</t>
  </si>
  <si>
    <t>每年支持17所以上的民营医院进行规模发展和示范建设，以提高医院的软硬件实施设备。</t>
  </si>
  <si>
    <t>17所及以上</t>
  </si>
  <si>
    <t>县级公立医院综合改革补助</t>
  </si>
  <si>
    <t>县级公立医经常性补助</t>
  </si>
  <si>
    <t>县乡医疗服务一体化管理项目</t>
  </si>
  <si>
    <t>县级医院帮助被托管卫生院建立和完善各项规章制度</t>
  </si>
  <si>
    <t>县级医院帮助被托管卫生院开展新技术、新项目</t>
  </si>
  <si>
    <t>疾病与艾滋病防治</t>
  </si>
  <si>
    <t>省级防治艾滋病经费</t>
  </si>
  <si>
    <t>2015年艾滋病防治知识知晓率</t>
  </si>
  <si>
    <t>达到85%</t>
  </si>
  <si>
    <t>2015全省存活的感染者和病人数</t>
  </si>
  <si>
    <t>控制在12万以内</t>
  </si>
  <si>
    <t>疾病预防控制专项经费</t>
  </si>
  <si>
    <t>2015年高危人群有效干预措施覆盖率</t>
  </si>
  <si>
    <t>达到80%</t>
  </si>
  <si>
    <t>2015年符合治疗标准的艾滋病病毒感染者和病人接受抗病毒治疗比例</t>
  </si>
  <si>
    <t>传染病疫情漏报率</t>
  </si>
  <si>
    <t>&lt;5%</t>
  </si>
  <si>
    <t>冷链系统运转维护完成情况</t>
  </si>
  <si>
    <t>12次/年</t>
  </si>
  <si>
    <t>国家免疫规划疫苗接种率</t>
  </si>
  <si>
    <t>对280万名0-6虽儿童进行预防接种，报告接种率以乡镇为单位达到90％以上。</t>
  </si>
  <si>
    <t>重大传染病疫情及突发公共卫生事件及时处置率</t>
  </si>
  <si>
    <t>血吸虫病人群感染率</t>
  </si>
  <si>
    <t>低于1%</t>
  </si>
  <si>
    <t>2015年未查出血吸虫病感染病人，感染率为0。</t>
  </si>
  <si>
    <t>中医药发展</t>
  </si>
  <si>
    <t>中医药发展专项经费</t>
  </si>
  <si>
    <t>完成5000名乡村医生和2000名乡镇卫生院中医药人员培训</t>
  </si>
  <si>
    <t>合格率达90%以上</t>
  </si>
  <si>
    <t>完成200个乡镇卫生院中医科中药房建设</t>
  </si>
  <si>
    <t>180个以上</t>
  </si>
  <si>
    <t>完成25所中医医院急诊科能力建设</t>
  </si>
  <si>
    <t>完成22以上</t>
  </si>
  <si>
    <t>卫生人才培养</t>
  </si>
  <si>
    <t>住院/全科医师规范化培训经费</t>
  </si>
  <si>
    <t>学员招录</t>
  </si>
  <si>
    <t>2100名</t>
  </si>
  <si>
    <t>2118名</t>
  </si>
  <si>
    <t>农村订单定向免费医学生培养经费</t>
  </si>
  <si>
    <t>684名本科生</t>
  </si>
  <si>
    <t>2134名本科生，500名专科生</t>
  </si>
  <si>
    <t>卫生人才培养经费</t>
  </si>
  <si>
    <t>高层次人才培养经费</t>
  </si>
  <si>
    <t>完成69名高层次人员年度考核</t>
  </si>
  <si>
    <t>全科医师特设岗位省级补助</t>
  </si>
  <si>
    <t>为乡镇卫生院招聘460民全科医生</t>
  </si>
  <si>
    <t>万名医师支援基层医疗机构</t>
  </si>
  <si>
    <t>选派省、州、县级医疗卫生单位医技人员到上海市公共卫生中心进修学习6个月</t>
  </si>
  <si>
    <t>40名</t>
  </si>
  <si>
    <t>部分完成</t>
  </si>
  <si>
    <t>与上海信息所合作，由上海信息所邀请上海专家为云南省卫生科技成果进行评审。</t>
  </si>
  <si>
    <t>5项</t>
  </si>
  <si>
    <t>完成</t>
  </si>
  <si>
    <t>在上海举办1期妇幼卫生管理人培训班（50人）</t>
  </si>
  <si>
    <t>1期（50人）</t>
  </si>
  <si>
    <t>在上海举办1期中医住院医师规范化师资培训班（50人）</t>
  </si>
  <si>
    <t xml:space="preserve">派出3个医疗小组指导3家县级医院开展开展适宜技术，到当地巡诊患者。 </t>
  </si>
  <si>
    <t>省一院、省二院、附二院分别派出巡回医疗开展工作</t>
  </si>
  <si>
    <t>培训150人</t>
  </si>
  <si>
    <t>150人</t>
  </si>
  <si>
    <t>妇幼健康计划专项资金</t>
  </si>
  <si>
    <t>计划生育</t>
  </si>
  <si>
    <t>计划生育家庭奖励专项经费</t>
  </si>
  <si>
    <t>资格确认准确率98%</t>
  </si>
  <si>
    <t>出生缺陷预防工程项目资金</t>
  </si>
  <si>
    <t>奖励对象档案建档率100%</t>
  </si>
  <si>
    <t>免费手术补助资金</t>
  </si>
  <si>
    <t>村级宣传员补贴补助</t>
  </si>
  <si>
    <r>
      <rPr>
        <b/>
        <sz val="10"/>
        <color theme="1"/>
        <rFont val="楷体_GB2312"/>
        <charset val="134"/>
      </rPr>
      <t>一</t>
    </r>
    <r>
      <rPr>
        <b/>
        <sz val="10"/>
        <color theme="1"/>
        <rFont val="宋体"/>
        <charset val="134"/>
      </rPr>
      <t>级指标</t>
    </r>
  </si>
  <si>
    <r>
      <rPr>
        <b/>
        <sz val="10"/>
        <color theme="1"/>
        <rFont val="楷体_GB2312"/>
        <charset val="134"/>
      </rPr>
      <t>二</t>
    </r>
    <r>
      <rPr>
        <b/>
        <sz val="10"/>
        <color theme="1"/>
        <rFont val="宋体"/>
        <charset val="134"/>
      </rPr>
      <t>级指标</t>
    </r>
  </si>
  <si>
    <r>
      <rPr>
        <b/>
        <sz val="10"/>
        <color theme="1"/>
        <rFont val="楷体_GB2312"/>
        <charset val="134"/>
      </rPr>
      <t>指</t>
    </r>
    <r>
      <rPr>
        <b/>
        <sz val="10"/>
        <color theme="1"/>
        <rFont val="宋体"/>
        <charset val="134"/>
      </rPr>
      <t xml:space="preserve">标
</t>
    </r>
    <r>
      <rPr>
        <b/>
        <sz val="10"/>
        <color theme="1"/>
        <rFont val="楷体_GB2312"/>
        <charset val="134"/>
      </rPr>
      <t>分值</t>
    </r>
  </si>
  <si>
    <t>指标解释</t>
  </si>
  <si>
    <t>评价要点</t>
  </si>
  <si>
    <r>
      <rPr>
        <b/>
        <sz val="10"/>
        <color theme="1"/>
        <rFont val="等线"/>
        <charset val="134"/>
      </rPr>
      <t>评</t>
    </r>
    <r>
      <rPr>
        <b/>
        <sz val="10"/>
        <color theme="1"/>
        <rFont val="楷体_GB2312"/>
        <charset val="134"/>
      </rPr>
      <t>分</t>
    </r>
    <r>
      <rPr>
        <b/>
        <sz val="10"/>
        <color theme="1"/>
        <rFont val="等线"/>
        <charset val="134"/>
      </rPr>
      <t>标</t>
    </r>
    <r>
      <rPr>
        <b/>
        <sz val="10"/>
        <color theme="1"/>
        <rFont val="楷体_GB2312"/>
        <charset val="134"/>
      </rPr>
      <t>准</t>
    </r>
  </si>
  <si>
    <t>产出</t>
  </si>
  <si>
    <t>职责履行</t>
  </si>
  <si>
    <t>疾病艾滋病综合防治</t>
  </si>
  <si>
    <t>部门（单位）履行职责而实际完成工作数与计划工作数的比率，用以反映和考核部门（单位）履职工作任务目标的实现程度。</t>
  </si>
  <si>
    <t>①.到2015年末15-60岁城镇居民、大中学生防艾知识知晓率达到95%以上，农村居民、少数民族或边境地区居民、农民工、校外青少年的防艾知识知晓率达到90%以上；
②.2015年，综合防治社区（村）总数达1,000个；
③.到2015年，强化干预区未感染高危人群新发感染率降低50%，艾滋病病死率下降50%或控制在5%以内；
④.传染病疫情漏报率低于5%；
⑤.儿童预防接种率以乡镇为单位达到90%；
⑥.吸血虫病感染率低于1%。
分值计算：指标得分=∑每一要点得分</t>
  </si>
  <si>
    <t>对应要点指标完成得1分，未完成不得分。</t>
  </si>
  <si>
    <t>进一步健全防控工作长效机制，降低艾滋病新发感染率和艾滋病人病死率、提高感染者和病人生存质量，有效遏制艾滋病在我省的传播与蔓延。</t>
  </si>
  <si>
    <t>附件2</t>
  </si>
  <si>
    <t>绩效评价指标体系及评分表</t>
  </si>
  <si>
    <t>项目名称：澄江市住房和城乡建设局2023年部门整体支出</t>
  </si>
  <si>
    <t>一级指标</t>
  </si>
  <si>
    <t>二级指标</t>
  </si>
  <si>
    <t>指标分值</t>
  </si>
  <si>
    <t>指标说明</t>
  </si>
  <si>
    <t>评分标准</t>
  </si>
  <si>
    <t>得分</t>
  </si>
  <si>
    <t>扣分</t>
  </si>
  <si>
    <t>得扣分原因</t>
  </si>
  <si>
    <t>决策
 (10分）</t>
  </si>
  <si>
    <t>目标设定
（5分）</t>
  </si>
  <si>
    <t>绩效目标合理性</t>
  </si>
  <si>
    <t>部门（单位）所设立的整体绩效目标依据是否充分，是否符合客观实际，用以反映和考核部门（单位）整体绩效目标与部门履职、年度工作任务的相符性情况。</t>
  </si>
  <si>
    <t>评价要点：
①是否符合国家法律法规、国民经济和社会发展总体规划；
②是否符合部门职责；
③是否符合部门制定的中长期实施规划；
④是否符合部门年度工作任务</t>
  </si>
  <si>
    <t>①符合国家法律法规、国民经济和社会发展总体规划，得0.25分；
②符合部门职责，得0.25分；
③符合部门制定的中长期实施规划，得0.5分；
④符合部门年度工作任务，得1分。</t>
  </si>
  <si>
    <t>①符合国家法律法规、国民经济和社会发展总体规划；
②符合部门职责；
③符合部门制定的中长期实施规划；
④绩效目标描述过于宽泛，未对需要达到的目标进行定量描述，扣1分。</t>
  </si>
  <si>
    <t>绩效指标明确性</t>
  </si>
  <si>
    <t>部门（单位）依据整体绩效目标所设定的绩效指标是否清晰、细化、可衡量，用以反映和考核部门（单位）整体绩效目标的明细化情况。</t>
  </si>
  <si>
    <t>评价要点：
①是否将部门整体的绩效目标细化分解为具体的工作任务；
②是否通过清晰、可衡量的指标值予以体现；
③是否与部门年度的任务数或计划数相对应；
④是否与本年度部门预算资金相匹配。</t>
  </si>
  <si>
    <t>①将部门整体的绩效目标细化分解为具体的工作任务，得0.5分；
②通过清晰、可衡量的指标值予以体现得1分；
③与部门年度的任务数或计划数相对应得0.5分；
④与本年度部门预算资金相匹配，得1分。</t>
  </si>
  <si>
    <t>①将部门整体的绩效目标细化分解为具体的工作任务；
②“项目完成时效”指标与指标值“≥80%”，逻辑不符，且该指标属于时效指标，不应归类为数量指标，扣1分；
③部门绩效指标导向不清晰，重点不突出，缺乏对部门履职的具体考核，扣1分；
④与本年度部门预算资金相匹配。</t>
  </si>
  <si>
    <t>预算配置
（5分）</t>
  </si>
  <si>
    <t>预算编制合理性</t>
  </si>
  <si>
    <t>评价部门（单位）预算的合理性，即是否符合本部门职责、是否符合市委市政府的决策和工作要求，是否按照国家、市委市政府的要求合理制定年度工作任务，确定重点工作内容。</t>
  </si>
  <si>
    <t>评价要点：
①部门预算编制、分配是否符合本部门职责、是否符合市委市政府决策和工作要求；
②部门年初预算资金是否能根据年度工作重点，在不同项目、不同用途之间分配合理；
③功能分类和经济分类编制是否准确，年中是否出现大量调剂；
④是否存在项目支出完成不理想但年持续安排预算的情况。</t>
  </si>
  <si>
    <t>①部门预算编制、分配符合本部门职责、符合市委市政府和工作要求，得1分；
②部门预算资金能根据年度工作重点，在不同项目、不同用途之间合理分配，得1分；
③功能分类和经济分类编制准确，年中未出现大量调剂，得0.5分；
④不存在项目支出完成不理想但年持续安排预算的情况，得0.5分。</t>
  </si>
  <si>
    <t>①部门预算编制、分配符合本部门职责、符合市委市政府和工作要求；
②部门预算资金能根据年度工作重点，在不同项目、不同用途之间合理分配；
③功能分类和经济分类编制准确，年中未出现大量调剂；
④不存在项目支出完成不理想但年持续安排预算的情况。</t>
  </si>
  <si>
    <t>部门人员控制率</t>
  </si>
  <si>
    <t>部门（单位）本年度实际在职人员数与编制数的比率，用以反映和考核部门（单位）对人员成本的控制程度。</t>
  </si>
  <si>
    <t>评价要点：
部门人员控制率=（在职人员数/编制数）×100%；
在职人员数：部门（单位）实际在职人数，以财政确定的部门决算编制口径为准；
编制数：机构编制部门核定批复的部门（单位）的人员编制数。</t>
  </si>
  <si>
    <t>部门人员控制率≤100%，得1分；部门人员控制率＞100%时，不得分。</t>
  </si>
  <si>
    <t>部门在职人员数37人，编制数38人，部门人员控制率=（在职人员数/编制数）×100%=（37/38）×100%=97.37%。</t>
  </si>
  <si>
    <t>“三公经费”变动率</t>
  </si>
  <si>
    <t>部门（单位）本年度“三公经费”预算数与上年度“三公经费”预算数的变动比率，用以反映和考核部门（单位）对控制重点行政成本的努力程度。</t>
  </si>
  <si>
    <t>“三公经费”变动率=（本年度“三公经费”总额-上年度“三公经费”总额）/上年度“三公经费”总额）×100% ；
“三公经费”：年度预算安排的因公出国（境）费、公务车辆购置及运行费和公务招待费 。</t>
  </si>
  <si>
    <t>“三公经费”变动率＜0，得1分；“三公经费”≥0，得0分。</t>
  </si>
  <si>
    <t>①2023年“三公经费”预算总额为1.88万元，2022年“三公经费”预算总额为1.88万元；
②“三公经费”变动率=（本年度“三公经费”总额-上年度“三公经费”总额）/上年度“三公经费”总额）×100%=（1.88-1.88）/1.88×100%=0%，“三公经费”≥0，得0分。</t>
  </si>
  <si>
    <t>过程
 (28分）</t>
  </si>
  <si>
    <t>预算执行
(12分）</t>
  </si>
  <si>
    <t>预算执行率</t>
  </si>
  <si>
    <t>部门（单位）本年度预算完成数与预算数的比率，用以反映和考核部门（单位）预算完成程度。</t>
  </si>
  <si>
    <t>评价要点：
预算完成率=（预算完成数/预算数）×100%；
预算完成数：部门（单位）本年度实际完成的预算数；
预算数：财政部门批复的本年度部门（单位）预算数。</t>
  </si>
  <si>
    <t>预算完成率得分=预算完成率×2；最高分2分。</t>
  </si>
  <si>
    <t>①2023年预算支出26,698.86万元，决算支出26,559.14万元，预算完成率=（预算完成数/预算数）×100%=（26,559.14/26,698.86）×100%=99.48%。
②预算完成率得分=预算完成率×2=99.48%×2=1.99分。</t>
  </si>
  <si>
    <t>预算调整率</t>
  </si>
  <si>
    <t>部门（单位）本年度预算调整数与预算数的比率，用以反映和考核部门（单位）预算的调整程度。</t>
  </si>
  <si>
    <t>评价要点：
预算调整率=（预算调整数/预算数）×100%；
预算调整数：部门（单位）在本年度内涉及预算的追加、追减或结构调整的资金总和（因落实国家政策、发生不可抗力、上级部门或本级党委政府临时交办而产生的调整除外）。</t>
  </si>
  <si>
    <t>预算调整率得分=（1-预算调整率）×2；最高分2分。</t>
  </si>
  <si>
    <t>2023年预算调增30万元，预算调减4,936.21万元，合计调减4,906.21万元，预算调整率=（预算调整数/预算数）×100%=（4,906.21/31,605.07）×100%=15.52%。
预算调整率得分=（1-预算调整率）×2=（1-15.52%）×2=1.69分。</t>
  </si>
  <si>
    <t>结转结余率</t>
  </si>
  <si>
    <t>部门（单位）本年度结转结余总额与支出预算数的比率，用以反映和考核部门（单位）对本年度结转结余资金的实际控制程度。</t>
  </si>
  <si>
    <t>评价要点：
结转结余率=（结转结余总额/支出预算数）×100%。
结转结余总额：部门（单位）本年度的结转资金与结余资金之和（以决算数为准）。</t>
  </si>
  <si>
    <t>①结转结余率=0，得2分；
②0＜结转结余率＜15%，得1分；
③结转结余率≥15%，得0分。</t>
  </si>
  <si>
    <t>结转结余率=（结转结余总额/支出预算数）×100%=（396.17/26,698.86）×100%=1.48%，扣1分。</t>
  </si>
  <si>
    <t>结转结余率变动率</t>
  </si>
  <si>
    <t>部门（单位）本年度结转结余资金总额与上年度结转结余资金总额的变动比率，用以反映和考核部门（单位）对控制结转结余资金的努力程度。</t>
  </si>
  <si>
    <t>评价要点：
结转结余变动率=[（本年度累计结转结余资金总额-上年度累计结转结余资金总额）/上年度累计结转结余资金总额]×100%。</t>
  </si>
  <si>
    <t>结转结余变动率≤0%时，得2分；每超1%扣0.1分，扣完为止。</t>
  </si>
  <si>
    <t>结转结余变动率=[（本年度累计结转结余资金总额-上年度累计结转结余资金总额）/上年度累计结转结余资金总额]×100%。=[（396.17-441.38）/441.38]×100%=-10.24%。</t>
  </si>
  <si>
    <t>公用经费控制率</t>
  </si>
  <si>
    <t>部门（单位）本年度实际支出的公用经费总额与预算安排的公用经费总额的比率，用以反映和考核部门（单位）对机构运转成本的实际控制程度。</t>
  </si>
  <si>
    <t>评价要点：
公用经费控制率=（实际支出公用经费总额/预算安排公用经费总额）×100%。</t>
  </si>
  <si>
    <t>公用经费控制率≤100%时，得2分；每超1%扣0.1分，扣完为止。</t>
  </si>
  <si>
    <t>公用经费控制率=（实际支出公用经费总额/预算安排公用经费总额）×100%=（21.72/71.29）×100%=30.47%。</t>
  </si>
  <si>
    <t>“三公经费”控制率</t>
  </si>
  <si>
    <t>部门（单位）本年度“三公经费”实际支出数与预算安排数的比率，用以反映和考核部门（单位）对“三公经费”的实际控制程度。</t>
  </si>
  <si>
    <t>评价要点：
“三公经费”控制率=（“三公经费”实际支出数/“三公经费”预算安排数）×100%。</t>
  </si>
  <si>
    <t>“三公经费”控制率≤100%时得1分；每超1%扣0.1分，扣完为止。</t>
  </si>
  <si>
    <t>“三公经费”控制率=（“三公经费”实际支出数/“三公经费”预算安排数）×100%=（1.57/1.88）×100%=83.51%。</t>
  </si>
  <si>
    <t>政府采购执行率</t>
  </si>
  <si>
    <t>部门（单位）本年度实际政府采购金额与年初政府采购预算的比率，用以反映和考核部门（单位）政府采购预算执行情况。</t>
  </si>
  <si>
    <t>评价要点：
政府采购执行率=（实际政府采购金额/政府采购预算数）×100%；
政府采购预算：采购机关根据事业发展计划和行政任务编制的、并经过规定程序批准的年度政府采购计划。</t>
  </si>
  <si>
    <t>得分=政府采购预算执行率×1,最高1分。</t>
  </si>
  <si>
    <t>①政府采购执行率=（实际政府采购金额/政府采购预算数）×100%=（2.97/3.57）×100%=83.19%；
②得分=政府采购预算执行率×1=83.19%×1=0.83分。</t>
  </si>
  <si>
    <t>预算管理
（8分）</t>
  </si>
  <si>
    <t>管理制度健全性</t>
  </si>
  <si>
    <t>部门（单位）为加强预算管理、项目管理、规范财务行为而制定的管理制度是否健全完整，用以反映和考核部门（单位）预算管理制度对完成主要职责或促进事业发展的保障情况。</t>
  </si>
  <si>
    <t>评价要点：
①是否已制定或具有预算资金管理办法、项目管理办法、内部财务管理制度、会计核算制度等相关管理制度；
②相关管理制度是否合法、合规、完整；
③相关管理制度是否得到有效执行。</t>
  </si>
  <si>
    <t>①制定或具有预算资金管理办法、项目管理办法、内部财务管理制度、会计核算制度等管理制度，得0.25分；
②相关管理制度合法、合规、完整，得0.25分；
③相关管理制度得到有效执行，得0.5分。</t>
  </si>
  <si>
    <t>①印发《澄江市住房和城乡建设局财政预算绩效管理制度》（澄建字〔2020〕11号）、《澄江市住房和城乡建设局项目财务管理制度》、《澄江市住房和城乡建设局项目内部控制制度》、《澄江县住房和城乡建设局工作手册》（澄建字〔2019〕152号）、《澄江市住房和城乡建设局固定资产管理内控制度》；
②相关管理制度合法、合规、完整；
③相关管理制度得到有效执行。</t>
  </si>
  <si>
    <t>资金使用合规性</t>
  </si>
  <si>
    <t>部门（单位）使用预算资金是否符合相关的预算财务管理制度的规定，用以反映和考核部门（单位）预算资金的规范运行情况。</t>
  </si>
  <si>
    <t>评价要点：
①是否符合国家财经法规和财务管理制度规定以及有关专项资金管理办法的规定；
②资金的拨付是否有完整的审批程序和手续；
③项目的重大开支是否经过评估论证；
④是否符合部门预算批复的用途；
⑤是否存在截留、挤占、挪用、虚列支出等情况；是否存在虚假编制预算骗取、套取财政资金；迟拨、滞留、占用财政资金；滥用职权违规拆借财政资金、“多头申报”套取挪用财政资金的问题。</t>
  </si>
  <si>
    <t>①符合国家财经法规和财务管理制度规定以及有关专项资金管理办法的规定，得1分；
②资金的拨付有完整的审批程序和手续，得1分；
③项目的重大开支经过评估论证，得1分；
④符合部门预算批复的用途，得1分；
⑤若发现存在截留、挤占、挪用、虚列支出等情况，存在虚假编制预算骗取、套取财政资金情况；迟拨、滞留、占用财政资金；滥用职权违规拆借财政资金、“多头申报”套取挪用财政资金的问题。该项指标得0分。</t>
  </si>
  <si>
    <t>①澄江市抚仙湖全流域截污治污项目，将云南省九大高原湖泊省级财政奖补资金资金借予澄江市国有资本投资运营有限责任公司1,400万元，借予澄江市国资委1,900万元,借予玉溪吴澄建设投资有限公司2,000万元；
②澄江市污水处理厂技术改造项目，将云南省九大高原湖泊省级财政奖补资金1,000万元借予澄江市产业投资开发有限责任公司使用；
不符合《云南省九大高原湖泊省级财政奖补资金考核管理办法》第十二条“……严格按预算管理及项目实施规定使用资金，不得用于与湖泊保护治理无关的支出。无关支出主要包括：单位基本支出、交通工具及通讯设备、修建楼堂馆所、各类奖金津贴和福利补助、偿还债务和垫资等”的规定，扣4分。</t>
  </si>
  <si>
    <t>预决算信息公开性</t>
  </si>
  <si>
    <t>部门（单位）是否按照政府信息公开有关规定公开相关预决算信息，用以反映和考核部门（单位）预决算管理的公开透明情况。</t>
  </si>
  <si>
    <t>评价要点：
①是否按规定内容公开预决算信息；
②是否按规定时限公开预决算信息；
预决算信息是指与部门预算、执行、决算、监督、绩效等管理相关的信息。</t>
  </si>
  <si>
    <t>①按规定内容公开预决算信息，得1.5分；
②按规定时限公开预决算信息，得1.5分；
③若发现公开内容与相对应时间段的实际实施完成情况不一致，则得0分。</t>
  </si>
  <si>
    <t>①按规定内容公开预决算信息；
②按规定时限公开预决算信息。</t>
  </si>
  <si>
    <t>项目管理
（5分）</t>
  </si>
  <si>
    <t>绩效自评与监控开展情况</t>
  </si>
  <si>
    <t>部门（单位）是否按照财政通知要求开展绩效自评与绩效监控工作。</t>
  </si>
  <si>
    <t>评价要点：
①是否按要求时限完成绩效自评与监控工作，并将自评与监控信息录入云南财政·预算管理一体化平台；
②绩效自评与监控完成情况数据是否真实、客观、准确、合理。</t>
  </si>
  <si>
    <t>①按时限要求完成绩效自评与监控工作，并将自评与监控信息录入云南财政·预算管理一体化平台，得1分；
②绩效自评与监控完成情况数据真实、客观、准确、合理得1分。</t>
  </si>
  <si>
    <t>①按时限要求完成绩效自评与监控工作，并将自评与监控信息录入云南财政·预算管理一体化平台；
②绩效自评与绩效监控的服务对象满意度指标完成情况无佐证资料，扣1分。</t>
  </si>
  <si>
    <t>政府采购规范性</t>
  </si>
  <si>
    <t>用以反映和考核购买主体招投标和签订合同的规范性。</t>
  </si>
  <si>
    <t>评价要点：
①涉及政府采购的是否按照政府采购相关规定和程序办理；
②签订的采购合同内容是否完整；
③约定的履约保证金或质保金是否符合相关规定；
④是否按照合同约定付款；
⑤是否按规定办理项目验收、物资验收。</t>
  </si>
  <si>
    <t>①涉及政府采购的项目按照政府采购相关规定和程序办理，得1分，发现一项采购不合规扣0.5分，扣完为止；
②签订的采购合同内容完整，得1分，发现一项不完整，扣0.5分，扣完为止；
③约定的履约保证金或质保金符合相关规定，得0.5分，发现一项不合理扣0.2分，扣完为止；
④按规定办理项目验收、物资验收得0.5分，发现一项不按规定验收0.2分，扣完为止。</t>
  </si>
  <si>
    <t>①《澄江市污水处理厂技术改造项目EPC》中标通知书日期为2023年1月18日，合同签订日期为2023年3月31日，不符合《中华人民共和国政府采购法》第四十六条“采购人与中标、成交供应商应当在中标、成交通知书发出之日起三十日内，按照采购文件确定的事项签订政府采购合同。”的规定，扣0.5分；
②澄江市垃圾焚烧处理中心与云南渲鑫建筑工程有限公司在2021年12月20日签订的《澄江市大山垃圾填埋场创卫整改项目工程施工》合同，合同内容中约定的《中华人民共和国合同法》已于2021年1月1日起废止，扣0.5分；
③澄江市垃圾焚烧处理中心与云南玉力空间信息咨询有限公司澄江分公司在2021年10月8日签订的《变形监测合同书》，合同内容中约定“依据《中华人民共和国经济合同法》……签订本合同”，合同内容依据有误，无此法规，扣0.5分；
④约定的履约保证金或质保金符合相关规定；
⑤按规定办理项目验收、物资验收。</t>
  </si>
  <si>
    <t>资产管理（3分）</t>
  </si>
  <si>
    <t>资产管理安全性</t>
  </si>
  <si>
    <t>部门（单位）的资产是否保存完整、使用合规、配置合理、处置规范、收入及时足额上缴，用以反映和考核部门（单位）资产安全运行情况。</t>
  </si>
  <si>
    <t>评价要点：
①资产保存是否完整；
②资产配置是否合理；
③资产处置是否规范；
④资产账务管理是否合规；
⑤资产是否有偿使用及处置收入及时足额上缴。</t>
  </si>
  <si>
    <t>①资产保存完整，得0.5分；
②资产配置合理，得0.5分；
③资产处置规范，得0.4分；
④资产账务管理合规，得0.4分；
⑤资产有偿使用及处置收入及时足额上缴，得0.2分。</t>
  </si>
  <si>
    <t>①资产保存完整；
②资产配置合理；
③资产未处置；
④资产账务管理合规。</t>
  </si>
  <si>
    <t>固定资产利用率</t>
  </si>
  <si>
    <t>部门（单位）实际在用固定资产总额与所有固定资产总额的比率，用以反映和考核部门（单位）固定资产使用效率程度。</t>
  </si>
  <si>
    <t>评价要点：
固定资产利用率=（实际在用固定资产总额/所有固定资产总额）×100%。</t>
  </si>
  <si>
    <t>固定资产利用率≥90%，得1分，每低于一个百分点扣0.1分，扣完为止。</t>
  </si>
  <si>
    <t>所有固定资产均处于在用状态。</t>
  </si>
  <si>
    <t>产出
（32分）</t>
  </si>
  <si>
    <t>职责履行（32分）</t>
  </si>
  <si>
    <t>尾水提升管完成率</t>
  </si>
  <si>
    <t>反映澄江市第一污水处理厂技术改造项目尾水提升管的建设完成情况。</t>
  </si>
  <si>
    <t>评价要点：
①新建尾水提升管是否按要求建设完成24,465米；
②尾水提升管完成率=（已完成尾水提升管米数/应完成尾水提升管米数）×100%。</t>
  </si>
  <si>
    <t>①尾水提升管完成率≥100%，得满分；
②70%≤尾水提升管完成率＜100%，得分=尾水提升管完成率×指标分值；
③尾水提升管完成率＜70%，不得分。</t>
  </si>
  <si>
    <t>新建尾水提升管在2023年未建设。</t>
  </si>
  <si>
    <t>新建污水处理单元</t>
  </si>
  <si>
    <t>反映澄江市第一污水处理厂技术改造项目污水处理单元的建设完成情况。</t>
  </si>
  <si>
    <t>评价要点：
是否完成污水处理单元的建设任务，污水处理单位包括新建提升泵站1座、二沉池2座、高效沉淀池1座、剩余污泥泵房1座、污泥调理池1座、加药间1座、配电间及柴油发电机1座、在线监测房2座、除臭系统1套。</t>
  </si>
  <si>
    <t>①完成污水处理单元的建设任务，得3分；
②若未全部完成，则按照完成的权重×指标分值。</t>
  </si>
  <si>
    <t>新建污水处理单元在2023年未建设。</t>
  </si>
  <si>
    <t>客户房产信息登记完成率</t>
  </si>
  <si>
    <t>反映房产信息核查系统升级维护后，客户房产信息登记的完成情况。</t>
  </si>
  <si>
    <t>评价要点：
①房产信息核查系统升级维护后，客户房产信息登记是否能够完成1500套；
②客户房产信息登记完成率=（系统升级维护后实际完成的客户房产信息登记套数/应完成客户房产信息登记套数）×100%。</t>
  </si>
  <si>
    <t>得分=客户房产信息登记完成率×指标分值，最高3分，若客户房产信息登记完成率＜60%，则不得分。</t>
  </si>
  <si>
    <t>客户房产信息登记完成率=（系统升级维护后实际完成的客户房产信息登记套数/应完成客户房产信息登记套数）×100%=（1703套/1500套）×100%=113.53%。</t>
  </si>
  <si>
    <t>商品房网签备案完成率</t>
  </si>
  <si>
    <t>反映房产信息网签网备系统升级维护后，商品房网签备案的完成情况。</t>
  </si>
  <si>
    <t>评价要点：
①房产信息网签网备系统升级维护后，商品房网签备案是否能够完成1500套；
②商品房网签备案完成率=（系统升级维护后实际完成的商品房网签备案套数/应完成商品房网签备案套数）×100%。</t>
  </si>
  <si>
    <t>得分=商品房网签备案完成率×指标分值，最高3分，若商品房网签备案完成率＜60%，则不得分。</t>
  </si>
  <si>
    <t>商品房网签备案完成率=（系统升级维护后实际完成的商品房网签备案套数/应完成商品房网签备案套数）×100%=（1703套/1500套）×100%=113.53%。</t>
  </si>
  <si>
    <t>项目开工率</t>
  </si>
  <si>
    <t>反映澄江“美丽县城”工程、澄江人民西路、竹园南路道路工程、市政基础设施修补工程、市政道路提升改造工程、增绿填色·点亮澄江工程、主次干道增植补绿工程、澄江文化商业街特色街区建设工程、澄江市城市更新工作、爱国卫生“勤洗手”专项行动洗手台设施安装工程、创建全国文明城市、澄江县乡镇公厕改造提升工程，共12个工程在2023年的开工情况。</t>
  </si>
  <si>
    <t>评价要点：
①澄江“美丽县城”工程、澄江人民西路、竹园南路道路工程、市政基础设施修补工程、市政道路提升改造工程、增绿填色·点亮澄江工程、主次干道增植补绿工程、澄江文化商业街特色街区建设工程、澄江市城市更新工作、爱国卫生“勤洗手”专项行动洗手台设施安装工程、创建全国文明城市、澄江县乡镇公厕改造提升工程，共12个工程是否在2023年开工；
②项目开工率=（实际开工项目数量/应开工项目数量）×100%。</t>
  </si>
  <si>
    <t>①项目开工率=100%，得4分；
②70%≤项目开工率＜100%，得分=项目开工率×指标分值；
③项目开工率＜70%，不得分。</t>
  </si>
  <si>
    <t>澄江“美丽县城”工程、澄江人民西路、竹园南路道路工程、市政基础设施修补工程、市政道路提升改造工程、增绿填色·点亮澄江工程、主次干道增植补绿工程、澄江文化商业街特色街区建设工程、澄江市城市更新工作、爱国卫生“勤洗手”专项行动洗手台设施安装工程、创建全国文明城市、澄江县乡镇公厕改造提升工程，共12个工程均在2023年以前开工。</t>
  </si>
  <si>
    <t>拆迁及土地整理工作完成率</t>
  </si>
  <si>
    <t>反映环湖生态及棚改搬迁安置房建设工程、2019年棚户区改造（二期）右所镇矣旧片区安置区建设工程、龙润园安置房建设工程，3个安居工程在2023年的拆迁及土地整理工作完成情况。</t>
  </si>
  <si>
    <t>评价要点：
①环湖生态及棚改搬迁安置房建设工程、2019年棚户区改造（二期）右所镇矣旧片区安置区建设工程、龙润园安置房建设工程，3个安居工程是否在2023年完成；
②拆迁及土地整理工作完成率=（实际完成拆迁及土地整理工作的工程数量/应完成拆迁及土地整理工作的工程数量）×100%。</t>
  </si>
  <si>
    <t>拆迁及土地整理工作完成率=100%，得4分；若拆迁及土地整理工作完成率＜100%，得分=拆迁及土地整理工作完成率×指标分值。</t>
  </si>
  <si>
    <t>①环湖生态及棚改搬迁安置房建设工程、2019年棚户区改造（二期）右所镇矣旧片区安置区建设工程，在2023年以前完成。龙润园安置房建设工程无相关资料；
②得分=4×2/3=2.67分。</t>
  </si>
  <si>
    <t>工程竣工率</t>
  </si>
  <si>
    <t>反映抚仙湖水环境综合整治项目窑泥沟整治工程、澄江县污水处理厂管网配套工程、饮用水源地西龙潭一级保护区加设围栏和界桩工程、东岸水厂建设工程，共4个工程项目的竣工完成情况。</t>
  </si>
  <si>
    <t>评价要点：
①抚仙湖水环境综合整治项目窑泥沟整治工程、澄江县污水处理厂管网配套工程、饮用水源地西龙潭一级保护区加设围栏和界桩工程、东岸水厂建设工程，共4个工程项目是否在2023年竣工；
②工程竣工率=（实际竣工的工程数量/应竣工的工程数量）×100%。</t>
  </si>
  <si>
    <t>工程竣工率=100%，得4分；若工程竣工率＜100%，得分=工程竣工率×指标分值。</t>
  </si>
  <si>
    <t>①抚仙湖水环境综合整治项目窑泥沟整治工程竣工时间2021年4月26日；
②澄江县污水处理厂管网配套工程竣工时间2015年3月16日；
③饮用水源地西龙潭一级保护区加设围栏和界桩工程竣工时间2022年5月25日；
④东岸水厂建设工程竣工时间2015年1月23日；
4个工程项目均已在2023年以前竣工。</t>
  </si>
  <si>
    <t>垃圾处置完成率</t>
  </si>
  <si>
    <t>反映澄江市生活垃圾处理暨运维管理项目实施后垃圾处置的完成情况。</t>
  </si>
  <si>
    <t>评价要点：
①2023年垃圾处置量是否达到65,700吨；
②垃圾处置完成率=（实际完成的垃圾处置量/应达到的垃圾处置量）×100%。</t>
  </si>
  <si>
    <t>①垃圾处置完成率≥100%，得4分；
②60%≤垃圾处置完成率＜100%，得分=垃圾处置完成率×指标分值；
③垃圾处置完成率＜60%，不得分。</t>
  </si>
  <si>
    <t>①2023年垃圾处置量合计为78,438.61吨；
②垃圾处置完成率=（78,438.61/65,700）×100%=119.39%；
③垃圾处置完成率≥100%，得4分。</t>
  </si>
  <si>
    <t>渗滤液处置完成率</t>
  </si>
  <si>
    <t>反映澄江市生活垃圾处理暨运维管理项目实施后渗滤液处置的完成情况。</t>
  </si>
  <si>
    <t>评价要点：
①2023年渗滤液处置量是否达到24,250立方米；
②渗滤液处置完成率=（实际完成的渗滤液处置量/应达到的渗滤液处置量）×100%。</t>
  </si>
  <si>
    <t>①渗滤液处置完成率≥100%，得3分；
②60%≤渗滤液处置完成率＜100%，得分=垃圾处置完成率×指标分值；
③渗滤液处置完成率＜60%，不得分。</t>
  </si>
  <si>
    <t>①2023年共处置渗滤液27,582立方米；
②渗滤液处置完成率=（27,582/24,250）×100%=113.74%；
③渗滤液处置完成率≥100%，得3分。</t>
  </si>
  <si>
    <t>效益
（30分）</t>
  </si>
  <si>
    <t>履职效益（20分）</t>
  </si>
  <si>
    <t>水质达标率</t>
  </si>
  <si>
    <t>反映通过澄江市第一污水处理厂技术改造项目实施后，对抚仙湖流域的水体水质的影响。</t>
  </si>
  <si>
    <t>评价要点：
①2023年抚仙湖每月水质检测，是否达到Ⅰ类水质；
②水质达标率=（达到Ⅰ类水质的月份/全年月份数）×100%。</t>
  </si>
  <si>
    <t>得分=水质达标率×7分。</t>
  </si>
  <si>
    <t>①2023年抚仙湖1至8月份水质为Ⅱ类，9至12月份水质为Ⅰ类；
②水质达标率=4/12×100%=33.33%；
③得分=水质达标率×7分=33.33%×7分=2.33分。</t>
  </si>
  <si>
    <t>人居和生态环境改善情况</t>
  </si>
  <si>
    <t>反映部门实施的工程建设项目对人居和生态环境的改善情况。</t>
  </si>
  <si>
    <t>评价内容：
通过问卷了解澄江市内人居、生态环境是否得到有效改善。</t>
  </si>
  <si>
    <t>得分=问卷第八题平均分/10×100%×6分。</t>
  </si>
  <si>
    <t>①问卷调查结果显示，共计94份问卷，选择“A.非常满意”的70份，“B.满意”的24份，问卷第八题平均分=（70×10+24×8）/94=9.49分；
②得分=问卷第八题平均分/10×100%×6分=5.69分。</t>
  </si>
  <si>
    <t>垃圾资源化处置</t>
  </si>
  <si>
    <t>反映垃圾处置的资源化程度。</t>
  </si>
  <si>
    <t>评价要点：
①生活垃圾资源化利用率是否达到60%；
②是否具有垃圾分离分选技术；
③澄江市是否具有政策支持；
④是否建立统一、标准化的管理体系；
⑤是否加强宣传教育，提高公众对垃圾分类和资源化利用的认识。</t>
  </si>
  <si>
    <t>①生活垃圾资源化利用率≥60%，得2分；
②具有垃圾分离分选技术，得1分；
③澄江市具有政策支持，得1分；
④建立统一、标准化的管理体系，得2分；
⑤通过加强宣传教育，提高公众对垃圾分类和资源化利用认识的，得1分。</t>
  </si>
  <si>
    <t>①生活垃圾资源化利用率85.44%；
②餐厨垃圾通过“预处理+固液分离提油+残渣入炉焚烧+污水共厌氧”的方式，经过粗分除杂、湿解、三相分离等工序,得到油脂、残渣和废水。粗油脂直接委外综合利用，残渣送入垃圾坑经垃圾焚烧炉焚烧处理，废水送入渗滤液处理站与生活垃圾渗滤液混合后集中处理；烟气净化采用“SNCR（炉内喷尿素水）+旋转喷雾反应塔半干法+消石灰喷射干法+活性炭喷射+布袋除尘器”的处理工艺系统；
③澄江市生活垃圾焚烧发电项目采用BOT(建设-运营-移交)模式运作。由社会资本独资成立项目公司，澄江市人民政府与项目公司签订《特许经营协议》，授予项目公司投融资、建设、运营、管理和移交该项目，对政府方运送至垃圾交付点的垃圾进行焚烧处理并获得垃圾处理服务收入及垃圾焚烧发电收入的权利。合作期满后项目资产及相关权利等按法定程序完好无偿移交给政府。
④制定《澄江市50吨餐厨垃圾资源化综合利用项目特许经营实施方案》《澄江市生活垃圾焚烧发电特许经营项目实施方案》，建立统一、标准化的管理体系；
⑤依托澄江广播电视台频道播报有关垃圾分类新闻；通过微博、微信、移动客户端专题设置最新报道、图文直播、视频播报、聚焦各镇、街道办事处垃圾分类工作；围绕网民关注垃圾分类的有关内容，组织有关单位负责同志和专家学者开展在线访谈，回答网民关心的热点和难点问题，加强与网民互动；在主要商业街区、城市综合体、人群聚集的公园广场 LED 电子显示屏滚动插播与垃圾分类有关的宣传标语、公益广告、公益宣传片、微动漫等宣传作品。</t>
  </si>
  <si>
    <t>满意度
（10分）</t>
  </si>
  <si>
    <t>社会公众满意度</t>
  </si>
  <si>
    <t>反映社会公众对部门履职的满意程度。</t>
  </si>
  <si>
    <t>评价要点：
社会公众满意度。</t>
  </si>
  <si>
    <t>得分=满意度×10分；
满意度＝满意问卷份数/有效问卷份数×100%；
满意问卷份数：单份问卷得分≥64分的问卷份数。</t>
  </si>
  <si>
    <t>①问卷调查结果显示，有效问卷份数94份，满意问卷份数92份，满意度为97.87%；
②得分=满意度×10分=97.87%×10分=9.79分。</t>
  </si>
  <si>
    <t>合计</t>
  </si>
  <si>
    <t>评价得分</t>
  </si>
  <si>
    <t>得分率</t>
  </si>
  <si>
    <t>决策</t>
  </si>
  <si>
    <t>过程</t>
  </si>
  <si>
    <t>效益</t>
  </si>
  <si>
    <t>合 计</t>
  </si>
  <si>
    <t>评分</t>
  </si>
  <si>
    <t>二级指标得分</t>
  </si>
  <si>
    <t>一级指标得分</t>
  </si>
  <si>
    <t>决策(15分）</t>
  </si>
  <si>
    <t>目标设定（7分）</t>
  </si>
  <si>
    <t>预算配置（8分）</t>
  </si>
  <si>
    <t>在职人员控制率</t>
  </si>
  <si>
    <t>过程(20分）</t>
  </si>
  <si>
    <t>预算执行(8分）</t>
  </si>
  <si>
    <t>预算完成率</t>
  </si>
  <si>
    <t>结转结余变动率</t>
  </si>
  <si>
    <t>预算管理（9分）</t>
  </si>
  <si>
    <t>基础信息完善性</t>
  </si>
  <si>
    <t>资产管理制度健全性</t>
  </si>
  <si>
    <t>产出（35分）</t>
  </si>
  <si>
    <t>职责履行（35分）</t>
  </si>
  <si>
    <t>结案率</t>
  </si>
  <si>
    <t>电子卷宗制作率</t>
  </si>
  <si>
    <t>员额法官人均办案件数</t>
  </si>
  <si>
    <t>快审速裁案件率</t>
  </si>
  <si>
    <t>人民陪审员参审案件数</t>
  </si>
  <si>
    <t>案件平均审理天数</t>
  </si>
  <si>
    <t>效益（30分）</t>
  </si>
  <si>
    <t>社会效益指标(20分）</t>
  </si>
  <si>
    <t>法定审限内结案率</t>
  </si>
  <si>
    <t>执结率</t>
  </si>
  <si>
    <t>庭审直播率</t>
  </si>
  <si>
    <t>案件调解率</t>
  </si>
  <si>
    <t>满意度（10分）</t>
  </si>
  <si>
    <t>工作人员满意度</t>
  </si>
  <si>
    <t>收入支出决算总表</t>
  </si>
  <si>
    <t>财决01表</t>
  </si>
  <si>
    <t>编制单位：勐海县人民法院</t>
  </si>
  <si>
    <t>2022年度</t>
  </si>
  <si>
    <t>金额单位：元</t>
  </si>
  <si>
    <t>收入</t>
  </si>
  <si>
    <t>支出</t>
  </si>
  <si>
    <t>项目</t>
  </si>
  <si>
    <t>行次</t>
  </si>
  <si>
    <t>年初预算数</t>
  </si>
  <si>
    <t>全年预算数</t>
  </si>
  <si>
    <t>决算数</t>
  </si>
  <si>
    <t>项目(按功能分类)</t>
  </si>
  <si>
    <t>项目(按支出性质和经济分类)</t>
  </si>
  <si>
    <t>栏次</t>
  </si>
  <si>
    <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</si>
  <si>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</si>
  <si>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</si>
  <si>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</si>
  <si>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</si>
  <si>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</si>
  <si>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</si>
  <si>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</si>
  <si>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</si>
  <si>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</si>
  <si>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</si>
  <si>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</si>
  <si>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</si>
  <si>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</si>
  <si>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</si>
  <si>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</si>
  <si>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</si>
  <si>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</si>
  <si>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</si>
  <si>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</si>
  <si>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</si>
  <si>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</si>
  <si>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</si>
  <si>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</si>
  <si>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</si>
  <si>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</si>
  <si>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</si>
  <si>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</si>
  <si>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</si>
  <si>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</si>
  <si>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</si>
  <si>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</si>
  <si>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</si>
  <si>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</si>
  <si>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</si>
  <si>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</si>
  <si>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</si>
  <si>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</si>
  <si>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</si>
  <si>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</si>
  <si>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</si>
  <si>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</si>
  <si>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</si>
  <si>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</si>
  <si>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</si>
  <si>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</si>
  <si>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</si>
  <si>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</si>
  <si>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</si>
  <si>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</si>
  <si>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</si>
  <si>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</si>
  <si>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</si>
  <si>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</si>
  <si>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</si>
  <si>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</si>
  <si>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</si>
  <si>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</si>
  <si>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</si>
  <si>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</si>
  <si>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</si>
  <si>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</si>
  <si>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</si>
  <si>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</si>
  <si>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</si>
  <si>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</si>
  <si>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</si>
  <si>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</si>
  <si>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</si>
  <si>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</si>
  <si>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</si>
  <si>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</si>
  <si>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</si>
  <si>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</si>
  <si>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</si>
  <si>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</si>
  <si>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</si>
  <si>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</si>
  <si>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</si>
  <si>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</si>
  <si>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</si>
  <si>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</si>
  <si>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</si>
  <si>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</si>
  <si>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</si>
  <si>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</si>
  <si>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</si>
  <si>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</si>
  <si>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</si>
  <si>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</si>
  <si>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</si>
  <si>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</si>
  <si>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</si>
  <si>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</si>
  <si>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</si>
  <si>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</si>
  <si>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</si>
  <si>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</si>
  <si>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</si>
  <si>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</si>
  <si>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</si>
  <si>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</si>
  <si>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</si>
  <si>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</si>
  <si>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</si>
  <si>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</si>
  <si>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</si>
  <si>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</si>
  <si>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</si>
  <si>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</si>
  <si>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</si>
  <si>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</si>
  <si>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</si>
  <si>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</si>
  <si>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</si>
  <si>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</si>
  <si>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</si>
  <si>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</si>
  <si>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</si>
  <si>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</si>
  <si>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</si>
  <si>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</si>
  <si>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</si>
  <si>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</si>
  <si>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</si>
  <si>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</si>
  <si>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</si>
  <si>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</si>
  <si>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</si>
  <si>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</si>
  <si>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</si>
  <si>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</si>
  <si>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</si>
  <si>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</si>
  <si>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</si>
  <si>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</si>
  <si>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</si>
  <si>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t>
  </si>
  <si>
    <t>28</t>
  </si>
  <si>
    <t xml:space="preserve">    结余分配</t>
  </si>
  <si>
    <t>85</t>
  </si>
  <si>
    <t xml:space="preserve">    年初结转和结余</t>
  </si>
  <si>
    <t>29</t>
  </si>
  <si>
    <t xml:space="preserve">    年末结转和结余</t>
  </si>
  <si>
    <t>86</t>
  </si>
  <si>
    <t>30</t>
  </si>
  <si>
    <t>87</t>
  </si>
  <si>
    <t>总计</t>
  </si>
  <si>
    <t>31</t>
  </si>
  <si>
    <t>88</t>
  </si>
  <si>
    <t>备注：本套报表金额单位转换时可能存在尾数误差。</t>
  </si>
  <si>
    <t>注：本套决算报表中刷绿色单元格为自动取数生成，不需人工录入数据。</t>
  </si>
  <si>
    <t>— 1 —</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</si>
</sst>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00_ "/>
    <numFmt numFmtId="179" formatCode="0.0000%"/>
  </numFmts>
  <fonts count="60">
    <font>
      <sz val="11"/>
      <color theme="1"/>
      <name val="等线"/>
      <charset val="134"/>
      <scheme val="minor"/>
    </font>
    <font>
      <sz val="10"/>
      <color indexed="8"/>
      <name val="Arial"/>
      <charset val="134"/>
    </font>
    <font>
      <sz val="22"/>
      <color indexed="8"/>
      <name val="宋体"/>
      <charset val="134"/>
    </font>
    <font>
      <sz val="12"/>
      <color indexed="8"/>
      <name val="宋体"/>
      <charset val="134"/>
    </font>
    <font>
      <sz val="11"/>
      <color indexed="8"/>
      <name val="宋体"/>
      <charset val="134"/>
    </font>
    <font>
      <b/>
      <sz val="11"/>
      <color indexed="8"/>
      <name val="宋体"/>
      <charset val="134"/>
    </font>
    <font>
      <b/>
      <sz val="10"/>
      <color indexed="8"/>
      <name val="宋体"/>
      <charset val="134"/>
    </font>
    <font>
      <sz val="10"/>
      <color indexed="8"/>
      <name val="宋体"/>
      <charset val="134"/>
    </font>
    <font>
      <b/>
      <sz val="10.5"/>
      <color theme="1"/>
      <name val="仿宋"/>
      <charset val="134"/>
    </font>
    <font>
      <sz val="10.5"/>
      <color theme="1"/>
      <name val="仿宋"/>
      <charset val="134"/>
    </font>
    <font>
      <sz val="10.5"/>
      <color rgb="FF000000"/>
      <name val="仿宋"/>
      <charset val="134"/>
    </font>
    <font>
      <b/>
      <sz val="10.5"/>
      <color rgb="FF000000"/>
      <name val="仿宋"/>
      <charset val="134"/>
    </font>
    <font>
      <b/>
      <sz val="11"/>
      <name val="宋体"/>
      <charset val="134"/>
    </font>
    <font>
      <sz val="11"/>
      <name val="宋体"/>
      <charset val="134"/>
    </font>
    <font>
      <sz val="10"/>
      <name val="仿宋"/>
      <charset val="134"/>
    </font>
    <font>
      <sz val="10"/>
      <color rgb="FFFF0000"/>
      <name val="仿宋"/>
      <charset val="134"/>
    </font>
    <font>
      <sz val="11"/>
      <color rgb="FFFF0000"/>
      <name val="宋体"/>
      <charset val="134"/>
    </font>
    <font>
      <sz val="10"/>
      <name val="宋体"/>
      <charset val="134"/>
    </font>
    <font>
      <sz val="14"/>
      <name val="黑体"/>
      <charset val="134"/>
    </font>
    <font>
      <sz val="8"/>
      <color rgb="FF000000"/>
      <name val="宋体"/>
      <charset val="134"/>
    </font>
    <font>
      <sz val="22"/>
      <name val="方正小标宋简体"/>
      <charset val="134"/>
    </font>
    <font>
      <b/>
      <sz val="10"/>
      <name val="仿宋"/>
      <charset val="134"/>
    </font>
    <font>
      <b/>
      <sz val="10"/>
      <color rgb="FF000000"/>
      <name val="仿宋"/>
      <charset val="134"/>
    </font>
    <font>
      <b/>
      <sz val="10"/>
      <color theme="1"/>
      <name val="仿宋"/>
      <charset val="134"/>
    </font>
    <font>
      <sz val="10"/>
      <color rgb="FF000000"/>
      <name val="仿宋"/>
      <charset val="134"/>
    </font>
    <font>
      <sz val="10"/>
      <color theme="1"/>
      <name val="仿宋"/>
      <charset val="134"/>
    </font>
    <font>
      <b/>
      <sz val="10"/>
      <color theme="1"/>
      <name val="楷体_GB2312"/>
      <charset val="134"/>
    </font>
    <font>
      <sz val="10"/>
      <color theme="1"/>
      <name val="宋体"/>
      <charset val="134"/>
    </font>
    <font>
      <sz val="10"/>
      <color theme="1"/>
      <name val="楷体_GB2312"/>
      <charset val="134"/>
    </font>
    <font>
      <sz val="9"/>
      <color theme="1"/>
      <name val="方正仿宋简体"/>
      <charset val="134"/>
    </font>
    <font>
      <sz val="18"/>
      <color theme="1"/>
      <name val="黑体"/>
      <charset val="134"/>
    </font>
    <font>
      <b/>
      <sz val="12"/>
      <color theme="1"/>
      <name val="黑体"/>
      <charset val="134"/>
    </font>
    <font>
      <b/>
      <sz val="16"/>
      <color theme="1"/>
      <name val="黑体"/>
      <charset val="134"/>
    </font>
    <font>
      <b/>
      <sz val="10"/>
      <color theme="1"/>
      <name val="宋体"/>
      <charset val="134"/>
    </font>
    <font>
      <sz val="10"/>
      <color theme="1" tint="0.0499893185216834"/>
      <name val="宋体"/>
      <charset val="134"/>
    </font>
    <font>
      <sz val="10"/>
      <color rgb="FFFF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name val="宋体"/>
      <charset val="134"/>
    </font>
    <font>
      <sz val="11"/>
      <color indexed="8"/>
      <name val="等线"/>
      <charset val="134"/>
    </font>
    <font>
      <sz val="12"/>
      <name val="宋体"/>
      <charset val="134"/>
    </font>
    <font>
      <b/>
      <sz val="10"/>
      <color theme="1"/>
      <name val="等线"/>
      <charset val="134"/>
    </font>
    <font>
      <sz val="9"/>
      <name val="宋体"/>
      <charset val="134"/>
    </font>
  </fonts>
  <fills count="35">
    <fill>
      <patternFill patternType="none"/>
    </fill>
    <fill>
      <patternFill patternType="gray125"/>
    </fill>
    <fill>
      <patternFill patternType="solid">
        <fgColor indexed="22"/>
        <bgColor indexed="9"/>
      </patternFill>
    </fill>
    <fill>
      <patternFill patternType="solid">
        <fgColor theme="4" tint="0.599993896298105"/>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rgb="FF000000"/>
      </right>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5" borderId="20"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1" applyNumberFormat="0" applyFill="0" applyAlignment="0" applyProtection="0">
      <alignment vertical="center"/>
    </xf>
    <xf numFmtId="0" fontId="42" fillId="0" borderId="21" applyNumberFormat="0" applyFill="0" applyAlignment="0" applyProtection="0">
      <alignment vertical="center"/>
    </xf>
    <xf numFmtId="0" fontId="43" fillId="0" borderId="22" applyNumberFormat="0" applyFill="0" applyAlignment="0" applyProtection="0">
      <alignment vertical="center"/>
    </xf>
    <xf numFmtId="0" fontId="43" fillId="0" borderId="0" applyNumberFormat="0" applyFill="0" applyBorder="0" applyAlignment="0" applyProtection="0">
      <alignment vertical="center"/>
    </xf>
    <xf numFmtId="0" fontId="44" fillId="6" borderId="23" applyNumberFormat="0" applyAlignment="0" applyProtection="0">
      <alignment vertical="center"/>
    </xf>
    <xf numFmtId="0" fontId="45" fillId="7" borderId="24" applyNumberFormat="0" applyAlignment="0" applyProtection="0">
      <alignment vertical="center"/>
    </xf>
    <xf numFmtId="0" fontId="46" fillId="7" borderId="23" applyNumberFormat="0" applyAlignment="0" applyProtection="0">
      <alignment vertical="center"/>
    </xf>
    <xf numFmtId="0" fontId="47" fillId="8" borderId="25" applyNumberFormat="0" applyAlignment="0" applyProtection="0">
      <alignment vertical="center"/>
    </xf>
    <xf numFmtId="0" fontId="48" fillId="0" borderId="26" applyNumberFormat="0" applyFill="0" applyAlignment="0" applyProtection="0">
      <alignment vertical="center"/>
    </xf>
    <xf numFmtId="0" fontId="49" fillId="0" borderId="27" applyNumberFormat="0" applyFill="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4" fillId="13" borderId="0" applyNumberFormat="0" applyBorder="0" applyAlignment="0" applyProtection="0">
      <alignment vertical="center"/>
    </xf>
    <xf numFmtId="0" fontId="54" fillId="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55" fillId="0" borderId="0">
      <alignment vertical="top"/>
      <protection locked="0"/>
    </xf>
    <xf numFmtId="0" fontId="56" fillId="0" borderId="0">
      <alignment vertical="center"/>
    </xf>
    <xf numFmtId="0" fontId="5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xf numFmtId="0" fontId="0" fillId="0" borderId="0">
      <alignment vertical="center"/>
    </xf>
  </cellStyleXfs>
  <cellXfs count="159">
    <xf numFmtId="0" fontId="0" fillId="0" borderId="0" xfId="0">
      <alignment vertical="center"/>
    </xf>
    <xf numFmtId="0" fontId="1" fillId="0" borderId="0" xfId="0" applyFont="1" applyAlignment="1"/>
    <xf numFmtId="0" fontId="2" fillId="0" borderId="0" xfId="0" applyFont="1" applyAlignment="1">
      <alignment horizontal="center"/>
    </xf>
    <xf numFmtId="0" fontId="3" fillId="0" borderId="0" xfId="0" applyFont="1" applyAlignment="1"/>
    <xf numFmtId="0" fontId="3" fillId="0" borderId="0" xfId="0" applyFont="1" applyAlignment="1">
      <alignment horizontal="center"/>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3" xfId="0" applyFont="1" applyFill="1" applyBorder="1" applyAlignment="1">
      <alignment horizontal="left" vertical="center" shrinkToFit="1"/>
    </xf>
    <xf numFmtId="4" fontId="4" fillId="0" borderId="4" xfId="0" applyNumberFormat="1" applyFont="1" applyBorder="1" applyAlignment="1">
      <alignment horizontal="right" vertical="center" shrinkToFit="1"/>
    </xf>
    <xf numFmtId="0" fontId="4" fillId="2" borderId="4" xfId="0" applyFont="1" applyFill="1" applyBorder="1" applyAlignment="1">
      <alignment horizontal="left" vertical="center" shrinkToFit="1"/>
    </xf>
    <xf numFmtId="0" fontId="4" fillId="0" borderId="4" xfId="0" applyFont="1" applyBorder="1" applyAlignment="1">
      <alignment horizontal="center" vertical="center" shrinkToFit="1"/>
    </xf>
    <xf numFmtId="0" fontId="4" fillId="0" borderId="4" xfId="0" applyFont="1" applyBorder="1" applyAlignment="1">
      <alignment horizontal="left" vertical="center" shrinkToFit="1"/>
    </xf>
    <xf numFmtId="0" fontId="4" fillId="0" borderId="4" xfId="0" applyFont="1" applyBorder="1" applyAlignment="1">
      <alignment horizontal="right"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7" fillId="2" borderId="4" xfId="0" applyFont="1" applyFill="1" applyBorder="1" applyAlignment="1">
      <alignment horizontal="left" vertical="center" shrinkToFit="1"/>
    </xf>
    <xf numFmtId="0" fontId="5"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4" fontId="4" fillId="0" borderId="6" xfId="0" applyNumberFormat="1" applyFont="1" applyBorder="1" applyAlignment="1">
      <alignment horizontal="right" vertical="center" shrinkToFit="1"/>
    </xf>
    <xf numFmtId="0" fontId="5" fillId="2" borderId="6"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4" fillId="0" borderId="0" xfId="0" applyFont="1" applyAlignment="1">
      <alignment horizontal="left" vertical="center"/>
    </xf>
    <xf numFmtId="0" fontId="7"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right"/>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4" fontId="4" fillId="0" borderId="8" xfId="0" applyNumberFormat="1" applyFont="1" applyBorder="1" applyAlignment="1">
      <alignment horizontal="right" vertical="center" shrinkToFit="1"/>
    </xf>
    <xf numFmtId="0" fontId="4" fillId="0" borderId="8" xfId="0" applyFont="1" applyBorder="1" applyAlignment="1">
      <alignment horizontal="right" vertical="center" shrinkToFit="1"/>
    </xf>
    <xf numFmtId="4" fontId="4" fillId="0" borderId="9" xfId="0" applyNumberFormat="1" applyFont="1" applyBorder="1" applyAlignment="1">
      <alignment horizontal="right" vertical="center" shrinkToFit="1"/>
    </xf>
    <xf numFmtId="10" fontId="0" fillId="0" borderId="0" xfId="0" applyNumberFormat="1">
      <alignment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9" fillId="0" borderId="13" xfId="0" applyFont="1" applyBorder="1" applyAlignment="1">
      <alignment horizontal="center" vertical="center" wrapText="1"/>
    </xf>
    <xf numFmtId="10" fontId="9" fillId="0" borderId="13" xfId="3" applyNumberFormat="1" applyFont="1" applyBorder="1" applyAlignment="1">
      <alignment horizontal="center" vertical="center" wrapText="1"/>
    </xf>
    <xf numFmtId="0" fontId="8"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12" fillId="0" borderId="14" xfId="0" applyFont="1" applyBorder="1" applyAlignment="1" applyProtection="1">
      <alignment horizontal="center" vertical="center" wrapText="1"/>
      <protection locked="0"/>
    </xf>
    <xf numFmtId="0" fontId="0" fillId="0" borderId="14" xfId="0" applyBorder="1">
      <alignment vertical="center"/>
    </xf>
    <xf numFmtId="0" fontId="0" fillId="0" borderId="14" xfId="0" applyBorder="1" applyAlignment="1">
      <alignment horizontal="center" vertical="center"/>
    </xf>
    <xf numFmtId="10" fontId="0" fillId="0" borderId="14" xfId="0" applyNumberFormat="1" applyBorder="1">
      <alignment vertical="center"/>
    </xf>
    <xf numFmtId="0" fontId="13" fillId="0" borderId="14" xfId="0" applyFont="1" applyBorder="1" applyAlignment="1" applyProtection="1">
      <alignment horizontal="center" vertical="center" wrapText="1"/>
      <protection locked="0"/>
    </xf>
    <xf numFmtId="43" fontId="14" fillId="0" borderId="14" xfId="1" applyFont="1" applyFill="1" applyBorder="1" applyAlignment="1" applyProtection="1">
      <alignment horizontal="center" vertical="center" wrapText="1"/>
      <protection locked="0"/>
    </xf>
    <xf numFmtId="43" fontId="0" fillId="0" borderId="14" xfId="0" applyNumberFormat="1" applyBorder="1">
      <alignment vertical="center"/>
    </xf>
    <xf numFmtId="10" fontId="0" fillId="0" borderId="14" xfId="0" applyNumberFormat="1" applyBorder="1" applyAlignment="1">
      <alignment horizontal="center" vertical="center"/>
    </xf>
    <xf numFmtId="43" fontId="15" fillId="0" borderId="14" xfId="1" applyFont="1" applyFill="1" applyBorder="1" applyAlignment="1" applyProtection="1">
      <alignment horizontal="center" vertical="center" wrapText="1"/>
      <protection locked="0"/>
    </xf>
    <xf numFmtId="43" fontId="15" fillId="0" borderId="14" xfId="1" applyFont="1" applyFill="1" applyBorder="1" applyAlignment="1" applyProtection="1">
      <alignment horizontal="right" vertical="center" wrapText="1"/>
      <protection locked="0"/>
    </xf>
    <xf numFmtId="43" fontId="14" fillId="0" borderId="14" xfId="1" applyFont="1" applyFill="1" applyBorder="1" applyAlignment="1" applyProtection="1">
      <alignment horizontal="right" vertical="center" wrapText="1"/>
      <protection locked="0"/>
    </xf>
    <xf numFmtId="0" fontId="13" fillId="3" borderId="15" xfId="0" applyFont="1" applyFill="1" applyBorder="1" applyAlignment="1">
      <alignment horizontal="center" vertical="center" wrapText="1"/>
    </xf>
    <xf numFmtId="0" fontId="13" fillId="3" borderId="15" xfId="0" applyFont="1" applyFill="1" applyBorder="1" applyAlignment="1" applyProtection="1">
      <alignment horizontal="center" vertical="center" wrapText="1"/>
      <protection locked="0"/>
    </xf>
    <xf numFmtId="0" fontId="13" fillId="3" borderId="14" xfId="0" applyFont="1" applyFill="1" applyBorder="1" applyAlignment="1">
      <alignment horizontal="center" vertical="center" wrapText="1"/>
    </xf>
    <xf numFmtId="49" fontId="13" fillId="3" borderId="14" xfId="0" applyNumberFormat="1" applyFont="1" applyFill="1" applyBorder="1" applyAlignment="1">
      <alignment horizontal="center" vertical="center" wrapText="1"/>
    </xf>
    <xf numFmtId="0" fontId="13" fillId="3" borderId="14" xfId="0" applyFont="1" applyFill="1" applyBorder="1" applyAlignment="1" applyProtection="1">
      <alignment horizontal="center" vertical="center" wrapText="1"/>
      <protection locked="0"/>
    </xf>
    <xf numFmtId="0" fontId="13" fillId="3" borderId="16" xfId="0" applyFont="1" applyFill="1" applyBorder="1" applyAlignment="1">
      <alignment horizontal="center" vertical="center" wrapText="1"/>
    </xf>
    <xf numFmtId="49" fontId="4" fillId="3" borderId="14" xfId="0" applyNumberFormat="1" applyFont="1" applyFill="1" applyBorder="1" applyAlignment="1">
      <alignment horizontal="center" vertical="center" wrapText="1"/>
    </xf>
    <xf numFmtId="176" fontId="14" fillId="0" borderId="14" xfId="0" applyNumberFormat="1" applyFont="1" applyBorder="1" applyAlignment="1" applyProtection="1">
      <alignment horizontal="right" vertical="center" wrapText="1"/>
      <protection locked="0"/>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176" fontId="14" fillId="0" borderId="14" xfId="1" applyNumberFormat="1" applyFont="1" applyFill="1" applyBorder="1" applyAlignment="1" applyProtection="1">
      <alignment horizontal="right" vertical="center" wrapText="1"/>
      <protection locked="0"/>
    </xf>
    <xf numFmtId="0" fontId="13" fillId="3" borderId="17" xfId="0" applyFont="1" applyFill="1" applyBorder="1" applyAlignment="1">
      <alignment horizontal="center" vertical="center" wrapText="1"/>
    </xf>
    <xf numFmtId="0" fontId="12" fillId="0" borderId="14" xfId="0" applyFont="1" applyBorder="1" applyAlignment="1">
      <alignment horizontal="center" vertical="center" wrapText="1"/>
    </xf>
    <xf numFmtId="0" fontId="13" fillId="0" borderId="0" xfId="0" applyFont="1" applyAlignment="1" applyProtection="1">
      <alignment vertical="center" wrapText="1"/>
      <protection locked="0"/>
    </xf>
    <xf numFmtId="0" fontId="13" fillId="0" borderId="0" xfId="0" applyFont="1" applyAlignment="1">
      <alignment vertical="center" wrapText="1"/>
    </xf>
    <xf numFmtId="0" fontId="16" fillId="0" borderId="0" xfId="0" applyFont="1" applyAlignment="1">
      <alignment vertical="center" wrapText="1"/>
    </xf>
    <xf numFmtId="0" fontId="12" fillId="0" borderId="0" xfId="0" applyFont="1" applyAlignment="1">
      <alignment vertical="center" wrapText="1"/>
    </xf>
    <xf numFmtId="0" fontId="17" fillId="0" borderId="0" xfId="0" applyFont="1" applyAlignment="1" applyProtection="1">
      <alignment vertical="center" wrapText="1"/>
      <protection locked="0"/>
    </xf>
    <xf numFmtId="0" fontId="17" fillId="0" borderId="0" xfId="0"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7" fillId="0" borderId="0" xfId="0" applyFont="1" applyAlignment="1" applyProtection="1">
      <alignment horizontal="left" vertical="center" wrapText="1"/>
      <protection locked="0"/>
    </xf>
    <xf numFmtId="0" fontId="14" fillId="0" borderId="0" xfId="0" applyFont="1" applyAlignment="1" applyProtection="1">
      <alignment vertical="center" wrapText="1"/>
      <protection locked="0"/>
    </xf>
    <xf numFmtId="0" fontId="18" fillId="0" borderId="0" xfId="0" applyFont="1" applyAlignment="1" applyProtection="1">
      <alignment horizontal="left" vertical="center" wrapText="1"/>
      <protection locked="0"/>
    </xf>
    <xf numFmtId="0" fontId="18" fillId="0" borderId="0" xfId="0" applyFont="1" applyAlignment="1" applyProtection="1">
      <alignment horizontal="center" vertical="center" wrapText="1"/>
      <protection locked="0"/>
    </xf>
    <xf numFmtId="49" fontId="19" fillId="0" borderId="0" xfId="0" applyNumberFormat="1" applyFont="1" applyAlignment="1">
      <alignment horizontal="left" vertical="center" wrapText="1"/>
    </xf>
    <xf numFmtId="0" fontId="20" fillId="0" borderId="0" xfId="0" applyFont="1" applyAlignment="1" applyProtection="1">
      <alignment horizontal="center" vertical="center" wrapText="1"/>
      <protection locked="0"/>
    </xf>
    <xf numFmtId="0" fontId="21" fillId="0" borderId="0" xfId="0" applyFont="1" applyAlignment="1" applyProtection="1">
      <alignment horizontal="left" vertical="center"/>
      <protection locked="0"/>
    </xf>
    <xf numFmtId="0" fontId="21" fillId="0" borderId="0" xfId="0" applyFont="1" applyAlignment="1" applyProtection="1">
      <alignment vertical="center" wrapText="1"/>
      <protection locked="0"/>
    </xf>
    <xf numFmtId="49" fontId="22" fillId="0" borderId="0" xfId="0" applyNumberFormat="1" applyFont="1" applyAlignment="1">
      <alignment horizontal="left" vertical="center" wrapText="1"/>
    </xf>
    <xf numFmtId="0" fontId="21" fillId="0" borderId="14"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24" fillId="0" borderId="14" xfId="53" applyFont="1" applyBorder="1" applyAlignment="1">
      <alignment horizontal="center" vertical="center" wrapText="1"/>
    </xf>
    <xf numFmtId="0" fontId="24" fillId="0" borderId="14" xfId="53" applyFont="1" applyBorder="1" applyAlignment="1">
      <alignment horizontal="left" vertical="center" wrapText="1"/>
    </xf>
    <xf numFmtId="177" fontId="14" fillId="0" borderId="14" xfId="0" applyNumberFormat="1" applyFont="1" applyBorder="1" applyAlignment="1" applyProtection="1">
      <alignment horizontal="center" vertical="center" wrapText="1"/>
      <protection locked="0"/>
    </xf>
    <xf numFmtId="177" fontId="14" fillId="0" borderId="14" xfId="0" applyNumberFormat="1" applyFont="1" applyBorder="1" applyAlignment="1">
      <alignment horizontal="center" vertical="center" wrapText="1"/>
    </xf>
    <xf numFmtId="0" fontId="14" fillId="0" borderId="14" xfId="52" applyFont="1" applyBorder="1" applyAlignment="1">
      <alignment horizontal="left" vertical="center" wrapText="1"/>
    </xf>
    <xf numFmtId="0" fontId="14" fillId="0" borderId="14" xfId="0" applyFont="1" applyBorder="1" applyAlignment="1">
      <alignment horizontal="left" vertical="center" wrapText="1"/>
    </xf>
    <xf numFmtId="177" fontId="24" fillId="0" borderId="14" xfId="0" applyNumberFormat="1" applyFont="1" applyBorder="1" applyAlignment="1">
      <alignment horizontal="center" vertical="center" wrapText="1"/>
    </xf>
    <xf numFmtId="177" fontId="25" fillId="0" borderId="14" xfId="0" applyNumberFormat="1" applyFont="1" applyBorder="1" applyAlignment="1">
      <alignment horizontal="center" vertical="center" wrapText="1"/>
    </xf>
    <xf numFmtId="0" fontId="14" fillId="0" borderId="14" xfId="0" applyFont="1" applyBorder="1" applyAlignment="1" applyProtection="1">
      <alignment horizontal="left" vertical="center" wrapText="1"/>
      <protection locked="0"/>
    </xf>
    <xf numFmtId="0" fontId="25" fillId="0" borderId="14" xfId="50" applyFont="1" applyBorder="1" applyAlignment="1">
      <alignment vertical="center" wrapText="1"/>
    </xf>
    <xf numFmtId="177" fontId="14" fillId="0" borderId="14" xfId="0" applyNumberFormat="1" applyFont="1" applyFill="1" applyBorder="1" applyAlignment="1">
      <alignment horizontal="center" vertical="center" wrapText="1"/>
    </xf>
    <xf numFmtId="0" fontId="25" fillId="0" borderId="14" xfId="53" applyFont="1" applyBorder="1" applyAlignment="1">
      <alignment horizontal="center" vertical="center" wrapText="1"/>
    </xf>
    <xf numFmtId="0" fontId="25" fillId="0" borderId="14" xfId="50" applyFont="1" applyBorder="1" applyAlignment="1">
      <alignment horizontal="left" vertical="center" wrapText="1"/>
    </xf>
    <xf numFmtId="0" fontId="25" fillId="0" borderId="14" xfId="53" applyFont="1" applyBorder="1" applyAlignment="1">
      <alignment horizontal="left" vertical="center" wrapText="1"/>
    </xf>
    <xf numFmtId="0" fontId="14" fillId="0" borderId="14" xfId="53" applyFont="1" applyBorder="1" applyAlignment="1">
      <alignment horizontal="left" vertical="center" wrapText="1"/>
    </xf>
    <xf numFmtId="177" fontId="24" fillId="0" borderId="14" xfId="53" applyNumberFormat="1" applyFont="1" applyBorder="1" applyAlignment="1">
      <alignment horizontal="center" vertical="center" wrapText="1"/>
    </xf>
    <xf numFmtId="0" fontId="14" fillId="0" borderId="14" xfId="0" applyFont="1" applyBorder="1" applyAlignment="1">
      <alignment horizontal="center" vertical="center" wrapText="1"/>
    </xf>
    <xf numFmtId="0" fontId="14" fillId="0" borderId="14" xfId="53" applyFont="1" applyBorder="1" applyAlignment="1">
      <alignment horizontal="center" vertical="center" wrapText="1"/>
    </xf>
    <xf numFmtId="177" fontId="14" fillId="0" borderId="14" xfId="53" applyNumberFormat="1" applyFont="1" applyBorder="1" applyAlignment="1">
      <alignment horizontal="center" vertical="center" wrapText="1"/>
    </xf>
    <xf numFmtId="177" fontId="25" fillId="0" borderId="14" xfId="0" applyNumberFormat="1" applyFont="1" applyFill="1" applyBorder="1" applyAlignment="1">
      <alignment horizontal="center" vertical="center" wrapText="1"/>
    </xf>
    <xf numFmtId="0" fontId="14" fillId="0" borderId="14" xfId="53" applyFont="1" applyBorder="1" applyAlignment="1">
      <alignment horizontal="justify" vertical="center" wrapText="1"/>
    </xf>
    <xf numFmtId="0" fontId="14" fillId="0" borderId="14" xfId="51" applyFont="1" applyBorder="1" applyAlignment="1">
      <alignment vertical="center" wrapText="1"/>
    </xf>
    <xf numFmtId="177" fontId="14" fillId="0" borderId="14" xfId="0" applyNumberFormat="1" applyFont="1" applyBorder="1" applyAlignment="1">
      <alignment horizontal="center" vertical="center"/>
    </xf>
    <xf numFmtId="0" fontId="25" fillId="0" borderId="14" xfId="53" applyFont="1" applyBorder="1" applyAlignment="1">
      <alignment horizontal="justify" vertical="center" wrapText="1"/>
    </xf>
    <xf numFmtId="0" fontId="21" fillId="0" borderId="14" xfId="0" applyFont="1" applyBorder="1" applyAlignment="1">
      <alignment horizontal="center" vertical="center" wrapText="1"/>
    </xf>
    <xf numFmtId="0" fontId="21" fillId="0" borderId="14" xfId="0" applyFont="1" applyBorder="1" applyAlignment="1">
      <alignment horizontal="left" vertical="center" wrapText="1"/>
    </xf>
    <xf numFmtId="177" fontId="23" fillId="0" borderId="14" xfId="0" applyNumberFormat="1" applyFont="1" applyBorder="1" applyAlignment="1">
      <alignment horizontal="center" vertical="center"/>
    </xf>
    <xf numFmtId="49" fontId="24" fillId="0" borderId="14" xfId="0" applyNumberFormat="1" applyFont="1" applyBorder="1" applyAlignment="1">
      <alignment horizontal="left" vertical="center" wrapText="1"/>
    </xf>
    <xf numFmtId="0" fontId="25" fillId="0" borderId="14" xfId="0" applyFont="1" applyBorder="1" applyAlignment="1">
      <alignment horizontal="left" vertical="center" wrapText="1"/>
    </xf>
    <xf numFmtId="49" fontId="14" fillId="0" borderId="14" xfId="0" applyNumberFormat="1" applyFont="1" applyBorder="1" applyAlignment="1">
      <alignment horizontal="left" vertical="center" wrapText="1"/>
    </xf>
    <xf numFmtId="178" fontId="13" fillId="0" borderId="0" xfId="0" applyNumberFormat="1" applyFont="1" applyAlignment="1" applyProtection="1">
      <alignment vertical="center" wrapText="1"/>
      <protection locked="0"/>
    </xf>
    <xf numFmtId="0" fontId="14" fillId="0" borderId="14" xfId="0" applyFont="1" applyFill="1" applyBorder="1" applyAlignment="1">
      <alignment horizontal="left" vertical="center" wrapText="1"/>
    </xf>
    <xf numFmtId="179" fontId="13" fillId="0" borderId="0" xfId="0" applyNumberFormat="1" applyFont="1" applyAlignment="1" applyProtection="1">
      <alignment vertical="center" wrapText="1"/>
      <protection locked="0"/>
    </xf>
    <xf numFmtId="4" fontId="13" fillId="0" borderId="0" xfId="0" applyNumberFormat="1" applyFont="1" applyAlignment="1" applyProtection="1">
      <alignment vertical="center" wrapText="1"/>
      <protection locked="0"/>
    </xf>
    <xf numFmtId="0" fontId="12" fillId="0" borderId="0" xfId="0" applyFont="1" applyAlignment="1" applyProtection="1">
      <alignment vertical="center" wrapText="1"/>
      <protection locked="0"/>
    </xf>
    <xf numFmtId="0" fontId="15" fillId="0" borderId="0" xfId="0" applyFont="1" applyAlignment="1" applyProtection="1">
      <alignment vertical="center" wrapText="1"/>
      <protection locked="0"/>
    </xf>
    <xf numFmtId="0" fontId="24" fillId="0" borderId="14" xfId="53" applyFont="1" applyFill="1" applyBorder="1" applyAlignment="1">
      <alignment horizontal="left" vertical="center" wrapText="1"/>
    </xf>
    <xf numFmtId="0" fontId="14" fillId="0" borderId="14" xfId="53" applyFont="1" applyFill="1" applyBorder="1" applyAlignment="1">
      <alignment horizontal="left" vertical="center" wrapText="1"/>
    </xf>
    <xf numFmtId="0" fontId="14" fillId="0" borderId="0" xfId="0" applyFont="1" applyAlignment="1">
      <alignment vertical="center" wrapText="1"/>
    </xf>
    <xf numFmtId="0" fontId="15" fillId="0" borderId="0" xfId="0" applyFont="1" applyAlignment="1">
      <alignment vertical="center" wrapText="1"/>
    </xf>
    <xf numFmtId="4" fontId="13" fillId="0" borderId="0" xfId="0" applyNumberFormat="1" applyFont="1" applyAlignment="1">
      <alignment vertical="center" wrapText="1"/>
    </xf>
    <xf numFmtId="0" fontId="21" fillId="0" borderId="0" xfId="0" applyFont="1" applyAlignment="1">
      <alignment vertical="center" wrapText="1"/>
    </xf>
    <xf numFmtId="0" fontId="23" fillId="0" borderId="14" xfId="0" applyFont="1" applyBorder="1" applyAlignment="1">
      <alignment horizontal="left" vertical="center"/>
    </xf>
    <xf numFmtId="0" fontId="0" fillId="0" borderId="0" xfId="0" applyAlignment="1">
      <alignment vertical="center" wrapText="1"/>
    </xf>
    <xf numFmtId="0" fontId="26" fillId="0" borderId="14" xfId="0" applyFont="1" applyBorder="1" applyAlignment="1">
      <alignment horizontal="center" vertical="center" wrapText="1"/>
    </xf>
    <xf numFmtId="0" fontId="27" fillId="0" borderId="14" xfId="0" applyFont="1" applyBorder="1" applyAlignment="1">
      <alignment vertical="center" wrapText="1"/>
    </xf>
    <xf numFmtId="0" fontId="27" fillId="0" borderId="14" xfId="0" applyFont="1" applyBorder="1" applyAlignment="1">
      <alignment horizontal="center" vertical="center" wrapText="1"/>
    </xf>
    <xf numFmtId="0" fontId="28" fillId="0" borderId="14" xfId="0" applyFont="1" applyBorder="1" applyAlignment="1">
      <alignment horizontal="left" vertical="center" wrapText="1"/>
    </xf>
    <xf numFmtId="0" fontId="29" fillId="0" borderId="0" xfId="0" applyFont="1" applyAlignment="1">
      <alignment horizontal="center" vertical="center" wrapText="1"/>
    </xf>
    <xf numFmtId="0" fontId="30" fillId="0" borderId="0" xfId="0" applyFont="1">
      <alignment vertical="center"/>
    </xf>
    <xf numFmtId="0" fontId="31" fillId="0" borderId="0" xfId="0" applyFont="1" applyAlignment="1">
      <alignment horizontal="center" vertical="center" wrapText="1"/>
    </xf>
    <xf numFmtId="0" fontId="0" fillId="0" borderId="0" xfId="0" applyAlignment="1">
      <alignment horizontal="left" vertical="center" wrapText="1"/>
    </xf>
    <xf numFmtId="9" fontId="0" fillId="0" borderId="0" xfId="3" applyFont="1" applyFill="1" applyAlignment="1">
      <alignment vertical="center" wrapText="1"/>
    </xf>
    <xf numFmtId="9" fontId="0" fillId="0" borderId="0" xfId="3" applyFont="1" applyFill="1" applyAlignment="1">
      <alignment horizontal="center" vertical="center" wrapText="1"/>
    </xf>
    <xf numFmtId="0" fontId="27" fillId="0" borderId="0" xfId="0" applyFont="1">
      <alignment vertical="center"/>
    </xf>
    <xf numFmtId="0" fontId="32" fillId="0" borderId="14"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17" xfId="0" applyFont="1" applyBorder="1" applyAlignment="1">
      <alignment horizontal="center" vertical="center" wrapText="1"/>
    </xf>
    <xf numFmtId="0" fontId="33" fillId="0" borderId="14" xfId="0" applyFont="1" applyBorder="1" applyAlignment="1">
      <alignment horizontal="center" vertical="center" wrapText="1"/>
    </xf>
    <xf numFmtId="9" fontId="33" fillId="0" borderId="14" xfId="3" applyFont="1" applyFill="1" applyBorder="1" applyAlignment="1">
      <alignment horizontal="center" vertical="center" wrapText="1"/>
    </xf>
    <xf numFmtId="0" fontId="27" fillId="0" borderId="14" xfId="0" applyFont="1" applyBorder="1" applyAlignment="1">
      <alignment horizontal="left" vertical="center" wrapText="1"/>
    </xf>
    <xf numFmtId="9" fontId="27" fillId="0" borderId="14" xfId="3" applyFont="1" applyFill="1" applyBorder="1" applyAlignment="1">
      <alignment vertical="center" wrapText="1"/>
    </xf>
    <xf numFmtId="9" fontId="27" fillId="0" borderId="14" xfId="3" applyFont="1" applyFill="1" applyBorder="1" applyAlignment="1">
      <alignment horizontal="center" vertical="center" wrapText="1"/>
    </xf>
    <xf numFmtId="9" fontId="27" fillId="4" borderId="14" xfId="3" applyFont="1" applyFill="1" applyBorder="1" applyAlignment="1">
      <alignment vertical="center" wrapText="1"/>
    </xf>
    <xf numFmtId="0" fontId="34" fillId="0" borderId="14" xfId="0" applyFont="1" applyBorder="1" applyAlignment="1">
      <alignment horizontal="left" vertical="center" wrapText="1"/>
    </xf>
    <xf numFmtId="9" fontId="34" fillId="4" borderId="14" xfId="3" applyFont="1" applyFill="1" applyBorder="1" applyAlignment="1">
      <alignment horizontal="center" vertical="center" wrapText="1"/>
    </xf>
    <xf numFmtId="9" fontId="35" fillId="0" borderId="14" xfId="3" applyFont="1" applyFill="1" applyBorder="1" applyAlignment="1">
      <alignment horizontal="center" vertical="center" wrapText="1"/>
    </xf>
    <xf numFmtId="9" fontId="35" fillId="0" borderId="14" xfId="3" applyFont="1" applyFill="1" applyBorder="1" applyAlignment="1">
      <alignment vertical="center" wrapText="1"/>
    </xf>
    <xf numFmtId="0" fontId="7" fillId="0" borderId="14" xfId="0" applyFont="1" applyBorder="1" applyAlignment="1">
      <alignment horizontal="left" vertical="center" wrapText="1"/>
    </xf>
    <xf numFmtId="9" fontId="7" fillId="0" borderId="14" xfId="3" applyFont="1" applyFill="1" applyBorder="1" applyAlignment="1">
      <alignment horizontal="center" vertical="center" wrapText="1"/>
    </xf>
    <xf numFmtId="0" fontId="7" fillId="0" borderId="14" xfId="0" applyFont="1" applyBorder="1" applyAlignment="1">
      <alignmen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2 2" xfId="51"/>
    <cellStyle name="常规 3" xfId="52"/>
    <cellStyle name="常规 4" xfId="53"/>
    <cellStyle name="常规 5" xfId="54"/>
    <cellStyle name="常规 6" xfId="55"/>
    <cellStyle name="常规 7" xfId="56"/>
    <cellStyle name="常规 8" xfId="57"/>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H45"/>
  <sheetViews>
    <sheetView workbookViewId="0">
      <pane xSplit="1" ySplit="5" topLeftCell="B30" activePane="bottomRight" state="frozen"/>
      <selection/>
      <selection pane="topRight"/>
      <selection pane="bottomLeft"/>
      <selection pane="bottomRight" activeCell="J32" sqref="J32"/>
    </sheetView>
  </sheetViews>
  <sheetFormatPr defaultColWidth="9" defaultRowHeight="14" outlineLevelCol="7"/>
  <cols>
    <col min="1" max="1" width="17" customWidth="1"/>
    <col min="2" max="2" width="21.3333333333333" customWidth="1"/>
    <col min="3" max="3" width="37.775" style="137" customWidth="1"/>
    <col min="4" max="4" width="17.775" style="138" customWidth="1"/>
    <col min="5" max="5" width="15.775" style="139" customWidth="1"/>
    <col min="6" max="6" width="11.775" style="138" customWidth="1"/>
    <col min="7" max="7" width="4" customWidth="1"/>
    <col min="8" max="8" width="45.5583333333333" customWidth="1"/>
    <col min="9" max="9" width="8.33333333333333" customWidth="1"/>
  </cols>
  <sheetData>
    <row r="2" spans="1:1">
      <c r="A2" s="140" t="s">
        <v>0</v>
      </c>
    </row>
    <row r="3" s="135" customFormat="1" ht="44.25" customHeight="1" spans="1:6">
      <c r="A3" s="141" t="s">
        <v>1</v>
      </c>
      <c r="B3" s="141"/>
      <c r="C3" s="141"/>
      <c r="D3" s="141"/>
      <c r="E3" s="141"/>
      <c r="F3" s="141"/>
    </row>
    <row r="4" s="135" customFormat="1" ht="23" spans="1:6">
      <c r="A4" s="142" t="s">
        <v>2</v>
      </c>
      <c r="B4" s="142" t="s">
        <v>3</v>
      </c>
      <c r="C4" s="143" t="s">
        <v>4</v>
      </c>
      <c r="D4" s="144"/>
      <c r="E4" s="143" t="s">
        <v>5</v>
      </c>
      <c r="F4" s="144"/>
    </row>
    <row r="5" s="136" customFormat="1" ht="35.25" customHeight="1" spans="1:6">
      <c r="A5" s="145"/>
      <c r="B5" s="145"/>
      <c r="C5" s="146" t="s">
        <v>6</v>
      </c>
      <c r="D5" s="147" t="s">
        <v>7</v>
      </c>
      <c r="E5" s="147" t="s">
        <v>8</v>
      </c>
      <c r="F5" s="147" t="s">
        <v>9</v>
      </c>
    </row>
    <row r="6" spans="1:6">
      <c r="A6" s="132" t="s">
        <v>10</v>
      </c>
      <c r="B6" s="132" t="s">
        <v>11</v>
      </c>
      <c r="C6" s="148" t="s">
        <v>12</v>
      </c>
      <c r="D6" s="149" t="s">
        <v>13</v>
      </c>
      <c r="E6" s="150">
        <v>0.9851</v>
      </c>
      <c r="F6" s="149">
        <v>1</v>
      </c>
    </row>
    <row r="7" spans="1:8">
      <c r="A7" s="132"/>
      <c r="B7" s="132"/>
      <c r="C7" s="148" t="s">
        <v>14</v>
      </c>
      <c r="D7" s="149" t="s">
        <v>15</v>
      </c>
      <c r="E7" s="150">
        <v>0.7483</v>
      </c>
      <c r="F7" s="149">
        <v>1</v>
      </c>
      <c r="H7" s="140" t="s">
        <v>16</v>
      </c>
    </row>
    <row r="8" spans="1:8">
      <c r="A8" s="132"/>
      <c r="B8" s="132" t="s">
        <v>17</v>
      </c>
      <c r="C8" s="148" t="s">
        <v>18</v>
      </c>
      <c r="D8" s="151" t="s">
        <v>19</v>
      </c>
      <c r="E8" s="150"/>
      <c r="F8" s="149"/>
      <c r="H8" s="140" t="s">
        <v>20</v>
      </c>
    </row>
    <row r="9" spans="1:8">
      <c r="A9" s="132"/>
      <c r="B9" s="132"/>
      <c r="C9" s="148" t="s">
        <v>21</v>
      </c>
      <c r="D9" s="151" t="s">
        <v>22</v>
      </c>
      <c r="E9" s="150"/>
      <c r="F9" s="149"/>
      <c r="H9" s="140" t="s">
        <v>23</v>
      </c>
    </row>
    <row r="10" spans="1:8">
      <c r="A10" s="132"/>
      <c r="B10" s="132"/>
      <c r="C10" s="148" t="s">
        <v>24</v>
      </c>
      <c r="D10" s="151" t="s">
        <v>25</v>
      </c>
      <c r="E10" s="150"/>
      <c r="F10" s="149"/>
      <c r="H10" s="140" t="s">
        <v>11</v>
      </c>
    </row>
    <row r="11" spans="1:8">
      <c r="A11" s="132"/>
      <c r="B11" s="132"/>
      <c r="C11" s="148" t="s">
        <v>26</v>
      </c>
      <c r="D11" s="151" t="s">
        <v>25</v>
      </c>
      <c r="E11" s="150"/>
      <c r="F11" s="149"/>
      <c r="H11" s="140" t="s">
        <v>17</v>
      </c>
    </row>
    <row r="12" spans="1:8">
      <c r="A12" s="132"/>
      <c r="B12" s="132"/>
      <c r="C12" s="148" t="s">
        <v>27</v>
      </c>
      <c r="D12" s="151" t="s">
        <v>28</v>
      </c>
      <c r="E12" s="150"/>
      <c r="F12" s="149"/>
      <c r="H12" s="140" t="s">
        <v>29</v>
      </c>
    </row>
    <row r="13" ht="20.25" customHeight="1" spans="1:8">
      <c r="A13" s="132" t="s">
        <v>30</v>
      </c>
      <c r="B13" s="132" t="s">
        <v>31</v>
      </c>
      <c r="C13" s="148" t="s">
        <v>32</v>
      </c>
      <c r="D13" s="149">
        <v>1</v>
      </c>
      <c r="E13" s="150">
        <v>1</v>
      </c>
      <c r="F13" s="149">
        <v>1</v>
      </c>
      <c r="H13" s="140" t="s">
        <v>31</v>
      </c>
    </row>
    <row r="14" ht="15" customHeight="1" spans="1:6">
      <c r="A14" s="132"/>
      <c r="B14" s="132"/>
      <c r="C14" s="148" t="s">
        <v>33</v>
      </c>
      <c r="D14" s="149" t="s">
        <v>34</v>
      </c>
      <c r="E14" s="150" t="s">
        <v>34</v>
      </c>
      <c r="F14" s="149">
        <v>1</v>
      </c>
    </row>
    <row r="15" ht="26" spans="1:8">
      <c r="A15" s="132" t="s">
        <v>35</v>
      </c>
      <c r="B15" s="131" t="s">
        <v>36</v>
      </c>
      <c r="C15" s="148" t="s">
        <v>37</v>
      </c>
      <c r="D15" s="149" t="s">
        <v>38</v>
      </c>
      <c r="E15" s="150" t="s">
        <v>39</v>
      </c>
      <c r="F15" s="149">
        <v>1</v>
      </c>
      <c r="H15" s="140" t="s">
        <v>40</v>
      </c>
    </row>
    <row r="16" ht="26" spans="1:6">
      <c r="A16" s="132"/>
      <c r="B16" s="131" t="s">
        <v>41</v>
      </c>
      <c r="C16" s="148" t="s">
        <v>42</v>
      </c>
      <c r="D16" s="151" t="s">
        <v>43</v>
      </c>
      <c r="E16" s="150"/>
      <c r="F16" s="149"/>
    </row>
    <row r="17" spans="1:6">
      <c r="A17" s="132"/>
      <c r="B17" s="131" t="s">
        <v>44</v>
      </c>
      <c r="C17" s="148" t="s">
        <v>45</v>
      </c>
      <c r="D17" s="149">
        <v>0.5</v>
      </c>
      <c r="E17" s="150">
        <v>0.55</v>
      </c>
      <c r="F17" s="149">
        <v>1.1</v>
      </c>
    </row>
    <row r="18" ht="39" spans="1:6">
      <c r="A18" s="132"/>
      <c r="B18" s="132" t="s">
        <v>46</v>
      </c>
      <c r="C18" s="148" t="s">
        <v>47</v>
      </c>
      <c r="D18" s="149" t="s">
        <v>47</v>
      </c>
      <c r="E18" s="150" t="s">
        <v>47</v>
      </c>
      <c r="F18" s="149">
        <v>1</v>
      </c>
    </row>
    <row r="19" ht="39" spans="1:6">
      <c r="A19" s="132"/>
      <c r="B19" s="132"/>
      <c r="C19" s="148" t="s">
        <v>48</v>
      </c>
      <c r="D19" s="149" t="s">
        <v>48</v>
      </c>
      <c r="E19" s="150" t="s">
        <v>48</v>
      </c>
      <c r="F19" s="149">
        <v>1</v>
      </c>
    </row>
    <row r="20" spans="1:8">
      <c r="A20" s="132" t="s">
        <v>49</v>
      </c>
      <c r="B20" s="132" t="s">
        <v>50</v>
      </c>
      <c r="C20" s="152" t="s">
        <v>51</v>
      </c>
      <c r="D20" s="153" t="s">
        <v>52</v>
      </c>
      <c r="E20" s="150"/>
      <c r="F20" s="149"/>
      <c r="H20" s="140" t="s">
        <v>50</v>
      </c>
    </row>
    <row r="21" ht="13.5" customHeight="1" spans="1:8">
      <c r="A21" s="132"/>
      <c r="B21" s="132"/>
      <c r="C21" s="152" t="s">
        <v>53</v>
      </c>
      <c r="D21" s="153" t="s">
        <v>54</v>
      </c>
      <c r="E21" s="154"/>
      <c r="F21" s="155"/>
      <c r="H21" s="140" t="s">
        <v>55</v>
      </c>
    </row>
    <row r="22" spans="1:6">
      <c r="A22" s="132"/>
      <c r="B22" s="132"/>
      <c r="C22" s="152" t="s">
        <v>56</v>
      </c>
      <c r="D22" s="153" t="s">
        <v>57</v>
      </c>
      <c r="E22" s="154"/>
      <c r="F22" s="155"/>
    </row>
    <row r="23" ht="26" spans="1:6">
      <c r="A23" s="132"/>
      <c r="B23" s="132"/>
      <c r="C23" s="152" t="s">
        <v>58</v>
      </c>
      <c r="D23" s="153" t="s">
        <v>57</v>
      </c>
      <c r="E23" s="154"/>
      <c r="F23" s="155"/>
    </row>
    <row r="24" spans="1:6">
      <c r="A24" s="132"/>
      <c r="B24" s="132" t="s">
        <v>55</v>
      </c>
      <c r="C24" s="148" t="s">
        <v>59</v>
      </c>
      <c r="D24" s="149" t="s">
        <v>60</v>
      </c>
      <c r="E24" s="150">
        <v>0.0228</v>
      </c>
      <c r="F24" s="149">
        <v>1</v>
      </c>
    </row>
    <row r="25" spans="1:6">
      <c r="A25" s="132"/>
      <c r="B25" s="132"/>
      <c r="C25" s="148" t="s">
        <v>61</v>
      </c>
      <c r="D25" s="149" t="s">
        <v>62</v>
      </c>
      <c r="E25" s="150" t="s">
        <v>62</v>
      </c>
      <c r="F25" s="149">
        <v>1</v>
      </c>
    </row>
    <row r="26" ht="52" spans="1:6">
      <c r="A26" s="132"/>
      <c r="B26" s="132"/>
      <c r="C26" s="148" t="s">
        <v>63</v>
      </c>
      <c r="D26" s="149" t="s">
        <v>64</v>
      </c>
      <c r="E26" s="150" t="s">
        <v>28</v>
      </c>
      <c r="F26" s="149">
        <v>1</v>
      </c>
    </row>
    <row r="27" spans="1:6">
      <c r="A27" s="132"/>
      <c r="B27" s="132"/>
      <c r="C27" s="148" t="s">
        <v>65</v>
      </c>
      <c r="D27" s="149">
        <v>1</v>
      </c>
      <c r="E27" s="150">
        <v>1</v>
      </c>
      <c r="F27" s="149">
        <v>1</v>
      </c>
    </row>
    <row r="28" ht="39" spans="1:6">
      <c r="A28" s="132"/>
      <c r="B28" s="132"/>
      <c r="C28" s="148" t="s">
        <v>66</v>
      </c>
      <c r="D28" s="150" t="s">
        <v>67</v>
      </c>
      <c r="E28" s="150" t="s">
        <v>68</v>
      </c>
      <c r="F28" s="149">
        <v>1</v>
      </c>
    </row>
    <row r="29" ht="26" spans="1:8">
      <c r="A29" s="132" t="s">
        <v>69</v>
      </c>
      <c r="B29" s="132" t="s">
        <v>70</v>
      </c>
      <c r="C29" s="148" t="s">
        <v>71</v>
      </c>
      <c r="D29" s="151" t="s">
        <v>72</v>
      </c>
      <c r="E29" s="150"/>
      <c r="F29" s="149"/>
      <c r="H29" s="140" t="s">
        <v>70</v>
      </c>
    </row>
    <row r="30" spans="1:6">
      <c r="A30" s="132"/>
      <c r="B30" s="132"/>
      <c r="C30" s="148" t="s">
        <v>73</v>
      </c>
      <c r="D30" s="151" t="s">
        <v>74</v>
      </c>
      <c r="E30" s="150"/>
      <c r="F30" s="149"/>
    </row>
    <row r="31" spans="1:6">
      <c r="A31" s="132"/>
      <c r="B31" s="132"/>
      <c r="C31" s="148" t="s">
        <v>75</v>
      </c>
      <c r="D31" s="151" t="s">
        <v>76</v>
      </c>
      <c r="E31" s="150"/>
      <c r="F31" s="149"/>
    </row>
    <row r="32" ht="26" spans="1:6">
      <c r="A32" s="132" t="s">
        <v>77</v>
      </c>
      <c r="B32" s="131" t="s">
        <v>78</v>
      </c>
      <c r="C32" s="156" t="s">
        <v>79</v>
      </c>
      <c r="D32" s="157" t="s">
        <v>80</v>
      </c>
      <c r="E32" s="158" t="s">
        <v>81</v>
      </c>
      <c r="F32" s="157">
        <v>1</v>
      </c>
    </row>
    <row r="33" ht="26" spans="1:8">
      <c r="A33" s="132"/>
      <c r="B33" s="131" t="s">
        <v>82</v>
      </c>
      <c r="C33" s="148" t="s">
        <v>83</v>
      </c>
      <c r="D33" s="149" t="s">
        <v>84</v>
      </c>
      <c r="E33" s="150" t="s">
        <v>84</v>
      </c>
      <c r="F33" s="149">
        <v>1</v>
      </c>
      <c r="H33" s="140" t="s">
        <v>85</v>
      </c>
    </row>
    <row r="34" ht="26" spans="1:6">
      <c r="A34" s="132"/>
      <c r="B34" s="131" t="s">
        <v>86</v>
      </c>
      <c r="C34" s="148" t="s">
        <v>87</v>
      </c>
      <c r="D34" s="151" t="s">
        <v>87</v>
      </c>
      <c r="E34" s="150"/>
      <c r="F34" s="149"/>
    </row>
    <row r="35" ht="26" spans="1:6">
      <c r="A35" s="132"/>
      <c r="B35" s="131" t="s">
        <v>88</v>
      </c>
      <c r="C35" s="148" t="s">
        <v>89</v>
      </c>
      <c r="D35" s="149" t="s">
        <v>89</v>
      </c>
      <c r="E35" s="150" t="s">
        <v>89</v>
      </c>
      <c r="F35" s="149">
        <v>1</v>
      </c>
    </row>
    <row r="36" ht="26" spans="1:6">
      <c r="A36" s="132"/>
      <c r="B36" s="132" t="s">
        <v>90</v>
      </c>
      <c r="C36" s="148" t="s">
        <v>91</v>
      </c>
      <c r="D36" s="149" t="s">
        <v>92</v>
      </c>
      <c r="E36" s="150" t="s">
        <v>93</v>
      </c>
      <c r="F36" s="149">
        <v>0.925</v>
      </c>
    </row>
    <row r="37" ht="26" spans="1:6">
      <c r="A37" s="132"/>
      <c r="B37" s="132"/>
      <c r="C37" s="148" t="s">
        <v>94</v>
      </c>
      <c r="D37" s="149" t="s">
        <v>95</v>
      </c>
      <c r="E37" s="150" t="s">
        <v>96</v>
      </c>
      <c r="F37" s="149">
        <v>1</v>
      </c>
    </row>
    <row r="38" spans="1:6">
      <c r="A38" s="132"/>
      <c r="B38" s="132"/>
      <c r="C38" s="148" t="s">
        <v>97</v>
      </c>
      <c r="D38" s="149" t="s">
        <v>98</v>
      </c>
      <c r="E38" s="150" t="s">
        <v>96</v>
      </c>
      <c r="F38" s="149">
        <v>1</v>
      </c>
    </row>
    <row r="39" ht="26" spans="1:6">
      <c r="A39" s="132"/>
      <c r="B39" s="132"/>
      <c r="C39" s="148" t="s">
        <v>99</v>
      </c>
      <c r="D39" s="149" t="s">
        <v>98</v>
      </c>
      <c r="E39" s="150" t="s">
        <v>96</v>
      </c>
      <c r="F39" s="149">
        <v>1</v>
      </c>
    </row>
    <row r="40" ht="39" spans="1:6">
      <c r="A40" s="132"/>
      <c r="B40" s="132"/>
      <c r="C40" s="148" t="s">
        <v>100</v>
      </c>
      <c r="D40" s="149" t="s">
        <v>101</v>
      </c>
      <c r="E40" s="150" t="s">
        <v>96</v>
      </c>
      <c r="F40" s="149">
        <v>1</v>
      </c>
    </row>
    <row r="41" spans="1:8">
      <c r="A41" s="132"/>
      <c r="B41" s="132"/>
      <c r="C41" s="148" t="s">
        <v>102</v>
      </c>
      <c r="D41" s="149" t="s">
        <v>103</v>
      </c>
      <c r="E41" s="150" t="s">
        <v>93</v>
      </c>
      <c r="F41" s="149">
        <v>0.666</v>
      </c>
      <c r="H41" s="140" t="s">
        <v>104</v>
      </c>
    </row>
    <row r="42" spans="1:8">
      <c r="A42" s="132" t="s">
        <v>105</v>
      </c>
      <c r="B42" s="132" t="s">
        <v>106</v>
      </c>
      <c r="C42" s="148" t="s">
        <v>107</v>
      </c>
      <c r="D42" s="149" t="s">
        <v>107</v>
      </c>
      <c r="E42" s="150">
        <v>0.98</v>
      </c>
      <c r="F42" s="149">
        <v>1</v>
      </c>
      <c r="H42" s="140" t="s">
        <v>108</v>
      </c>
    </row>
    <row r="43" ht="26" spans="1:8">
      <c r="A43" s="132"/>
      <c r="B43" s="132"/>
      <c r="C43" s="148" t="s">
        <v>109</v>
      </c>
      <c r="D43" s="149" t="s">
        <v>109</v>
      </c>
      <c r="E43" s="150">
        <v>1</v>
      </c>
      <c r="F43" s="149">
        <v>1</v>
      </c>
      <c r="H43" s="140" t="s">
        <v>110</v>
      </c>
    </row>
    <row r="44" spans="8:8">
      <c r="H44" s="140" t="s">
        <v>111</v>
      </c>
    </row>
    <row r="45" spans="8:8">
      <c r="H45" s="140" t="s">
        <v>106</v>
      </c>
    </row>
  </sheetData>
  <autoFilter ref="A5:H45">
    <extLst/>
  </autoFilter>
  <mergeCells count="21">
    <mergeCell ref="A3:F3"/>
    <mergeCell ref="C4:D4"/>
    <mergeCell ref="E4:F4"/>
    <mergeCell ref="A4:A5"/>
    <mergeCell ref="A6:A12"/>
    <mergeCell ref="A13:A14"/>
    <mergeCell ref="A15:A19"/>
    <mergeCell ref="A20:A28"/>
    <mergeCell ref="A29:A31"/>
    <mergeCell ref="A32:A41"/>
    <mergeCell ref="A42:A43"/>
    <mergeCell ref="B4:B5"/>
    <mergeCell ref="B6:B7"/>
    <mergeCell ref="B8:B12"/>
    <mergeCell ref="B13:B14"/>
    <mergeCell ref="B18:B19"/>
    <mergeCell ref="B20:B23"/>
    <mergeCell ref="B24:B28"/>
    <mergeCell ref="B29:B31"/>
    <mergeCell ref="B36:B41"/>
    <mergeCell ref="B42:B43"/>
  </mergeCells>
  <pageMargins left="0.25" right="0.25" top="0.75" bottom="0.75" header="0.3" footer="0.3"/>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2:G6"/>
  <sheetViews>
    <sheetView workbookViewId="0">
      <selection activeCell="J32" sqref="J32"/>
    </sheetView>
  </sheetViews>
  <sheetFormatPr defaultColWidth="9" defaultRowHeight="14" outlineLevelRow="5" outlineLevelCol="6"/>
  <cols>
    <col min="1" max="1" width="6.33333333333333" customWidth="1"/>
    <col min="2" max="2" width="11.5583333333333" customWidth="1"/>
    <col min="3" max="3" width="12.1083333333333" customWidth="1"/>
    <col min="4" max="4" width="4.55833333333333" customWidth="1"/>
    <col min="5" max="5" width="20" customWidth="1"/>
    <col min="6" max="6" width="51" customWidth="1"/>
    <col min="7" max="7" width="17.3333333333333" customWidth="1"/>
  </cols>
  <sheetData>
    <row r="2" ht="26" spans="1:7">
      <c r="A2" s="130" t="s">
        <v>112</v>
      </c>
      <c r="B2" s="130" t="s">
        <v>113</v>
      </c>
      <c r="C2" s="130" t="s">
        <v>2</v>
      </c>
      <c r="D2" s="130" t="s">
        <v>114</v>
      </c>
      <c r="E2" s="130" t="s">
        <v>115</v>
      </c>
      <c r="F2" s="130" t="s">
        <v>116</v>
      </c>
      <c r="G2" s="130" t="s">
        <v>117</v>
      </c>
    </row>
    <row r="3" s="129" customFormat="1" ht="168.75" customHeight="1" spans="1:7">
      <c r="A3" s="131" t="s">
        <v>118</v>
      </c>
      <c r="B3" s="131" t="s">
        <v>119</v>
      </c>
      <c r="C3" s="131" t="s">
        <v>120</v>
      </c>
      <c r="D3" s="132">
        <v>6</v>
      </c>
      <c r="E3" s="133" t="s">
        <v>121</v>
      </c>
      <c r="F3" s="131" t="s">
        <v>122</v>
      </c>
      <c r="G3" s="131" t="s">
        <v>123</v>
      </c>
    </row>
    <row r="6" ht="48.75" customHeight="1" spans="1:2">
      <c r="A6" s="134" t="s">
        <v>124</v>
      </c>
      <c r="B6" s="134"/>
    </row>
  </sheetData>
  <mergeCells count="1">
    <mergeCell ref="A6:B6"/>
  </mergeCells>
  <pageMargins left="0.699305555555556" right="0.699305555555556" top="0.75" bottom="0.75" header="0.3" footer="0.3"/>
  <pageSetup paperSize="9"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R37"/>
  <sheetViews>
    <sheetView tabSelected="1" view="pageBreakPreview" zoomScale="85" zoomScaleNormal="85" workbookViewId="0">
      <pane ySplit="4" topLeftCell="A34" activePane="bottomLeft" state="frozen"/>
      <selection/>
      <selection pane="bottomLeft" activeCell="J33" sqref="J33"/>
    </sheetView>
  </sheetViews>
  <sheetFormatPr defaultColWidth="9" defaultRowHeight="14"/>
  <cols>
    <col min="1" max="2" width="8.55833333333333" style="71" customWidth="1"/>
    <col min="3" max="3" width="8.55833333333333" style="72" customWidth="1"/>
    <col min="4" max="4" width="8.55833333333333" style="73" customWidth="1"/>
    <col min="5" max="5" width="26.075" style="74" customWidth="1"/>
    <col min="6" max="6" width="27.25" style="71" customWidth="1"/>
    <col min="7" max="7" width="26.95" style="71" customWidth="1"/>
    <col min="8" max="9" width="10.5833333333333" customWidth="1"/>
    <col min="10" max="10" width="46.075" customWidth="1"/>
    <col min="11" max="11" width="23.6666666666667" style="75" customWidth="1"/>
    <col min="12" max="12" width="15.775" style="71"/>
    <col min="13" max="13" width="13.2166666666667" style="71" customWidth="1"/>
    <col min="14" max="14" width="11.6666666666667" style="71"/>
    <col min="15" max="15" width="9.66666666666667" style="71"/>
    <col min="16" max="16" width="10.6666666666667" style="71"/>
    <col min="17" max="18" width="12.775" style="71"/>
    <col min="19" max="16384" width="9" style="71"/>
  </cols>
  <sheetData>
    <row r="1" ht="24" customHeight="1" spans="1:10">
      <c r="A1" s="76" t="s">
        <v>125</v>
      </c>
      <c r="B1" s="76"/>
      <c r="C1" s="77"/>
      <c r="H1" s="78"/>
      <c r="I1" s="78"/>
      <c r="J1" s="78"/>
    </row>
    <row r="2" ht="40.05" customHeight="1" spans="1:10">
      <c r="A2" s="79" t="s">
        <v>126</v>
      </c>
      <c r="B2" s="79"/>
      <c r="C2" s="79"/>
      <c r="D2" s="79"/>
      <c r="E2" s="79"/>
      <c r="F2" s="79"/>
      <c r="G2" s="79"/>
      <c r="H2" s="79"/>
      <c r="I2" s="79"/>
      <c r="J2" s="79"/>
    </row>
    <row r="3" s="67" customFormat="1" ht="30" customHeight="1" spans="1:11">
      <c r="A3" s="80" t="s">
        <v>127</v>
      </c>
      <c r="B3" s="80"/>
      <c r="C3" s="80"/>
      <c r="D3" s="80"/>
      <c r="E3" s="80"/>
      <c r="F3" s="81"/>
      <c r="G3" s="81"/>
      <c r="H3" s="82"/>
      <c r="I3" s="82"/>
      <c r="J3" s="82"/>
      <c r="K3" s="75"/>
    </row>
    <row r="4" s="67" customFormat="1" ht="40.05" customHeight="1" spans="1:11">
      <c r="A4" s="83" t="s">
        <v>128</v>
      </c>
      <c r="B4" s="83" t="s">
        <v>129</v>
      </c>
      <c r="C4" s="83" t="s">
        <v>2</v>
      </c>
      <c r="D4" s="83" t="s">
        <v>130</v>
      </c>
      <c r="E4" s="83" t="s">
        <v>115</v>
      </c>
      <c r="F4" s="83" t="s">
        <v>131</v>
      </c>
      <c r="G4" s="83" t="s">
        <v>132</v>
      </c>
      <c r="H4" s="84" t="s">
        <v>133</v>
      </c>
      <c r="I4" s="84" t="s">
        <v>134</v>
      </c>
      <c r="J4" s="84" t="s">
        <v>135</v>
      </c>
      <c r="K4" s="75"/>
    </row>
    <row r="5" s="67" customFormat="1" ht="112.05" customHeight="1" spans="1:11">
      <c r="A5" s="85" t="s">
        <v>136</v>
      </c>
      <c r="B5" s="85" t="s">
        <v>137</v>
      </c>
      <c r="C5" s="86" t="s">
        <v>138</v>
      </c>
      <c r="D5" s="86">
        <v>2</v>
      </c>
      <c r="E5" s="87" t="s">
        <v>139</v>
      </c>
      <c r="F5" s="87" t="s">
        <v>140</v>
      </c>
      <c r="G5" s="87" t="s">
        <v>141</v>
      </c>
      <c r="H5" s="88">
        <f>D5-I5</f>
        <v>1</v>
      </c>
      <c r="I5" s="88">
        <v>1</v>
      </c>
      <c r="J5" s="94" t="s">
        <v>142</v>
      </c>
      <c r="K5" s="75"/>
    </row>
    <row r="6" s="67" customFormat="1" ht="123" customHeight="1" spans="1:11">
      <c r="A6" s="85"/>
      <c r="B6" s="85"/>
      <c r="C6" s="86" t="s">
        <v>143</v>
      </c>
      <c r="D6" s="86">
        <v>3</v>
      </c>
      <c r="E6" s="87" t="s">
        <v>144</v>
      </c>
      <c r="F6" s="87" t="s">
        <v>145</v>
      </c>
      <c r="G6" s="87" t="s">
        <v>146</v>
      </c>
      <c r="H6" s="88">
        <f>D6-I6</f>
        <v>1</v>
      </c>
      <c r="I6" s="88">
        <v>2</v>
      </c>
      <c r="J6" s="100" t="s">
        <v>147</v>
      </c>
      <c r="K6" s="75"/>
    </row>
    <row r="7" s="67" customFormat="1" ht="164" customHeight="1" spans="1:11">
      <c r="A7" s="85"/>
      <c r="B7" s="85" t="s">
        <v>148</v>
      </c>
      <c r="C7" s="86" t="s">
        <v>149</v>
      </c>
      <c r="D7" s="86">
        <v>3</v>
      </c>
      <c r="E7" s="87" t="s">
        <v>150</v>
      </c>
      <c r="F7" s="87" t="s">
        <v>151</v>
      </c>
      <c r="G7" s="87" t="s">
        <v>152</v>
      </c>
      <c r="H7" s="89">
        <v>3</v>
      </c>
      <c r="I7" s="89"/>
      <c r="J7" s="87" t="s">
        <v>153</v>
      </c>
      <c r="K7" s="75"/>
    </row>
    <row r="8" s="67" customFormat="1" ht="115.05" customHeight="1" spans="1:11">
      <c r="A8" s="85" t="s">
        <v>136</v>
      </c>
      <c r="B8" s="85" t="s">
        <v>148</v>
      </c>
      <c r="C8" s="85" t="s">
        <v>154</v>
      </c>
      <c r="D8" s="85">
        <v>1</v>
      </c>
      <c r="E8" s="90" t="s">
        <v>155</v>
      </c>
      <c r="F8" s="91" t="s">
        <v>156</v>
      </c>
      <c r="G8" s="91" t="s">
        <v>157</v>
      </c>
      <c r="H8" s="92">
        <v>1</v>
      </c>
      <c r="I8" s="92"/>
      <c r="J8" s="113" t="s">
        <v>158</v>
      </c>
      <c r="K8" s="75"/>
    </row>
    <row r="9" s="67" customFormat="1" ht="99" customHeight="1" spans="1:18">
      <c r="A9" s="85"/>
      <c r="B9" s="85"/>
      <c r="C9" s="86" t="s">
        <v>159</v>
      </c>
      <c r="D9" s="86">
        <v>1</v>
      </c>
      <c r="E9" s="87" t="s">
        <v>160</v>
      </c>
      <c r="F9" s="87" t="s">
        <v>161</v>
      </c>
      <c r="G9" s="87" t="s">
        <v>162</v>
      </c>
      <c r="H9" s="93"/>
      <c r="I9" s="93">
        <v>1</v>
      </c>
      <c r="J9" s="114" t="s">
        <v>163</v>
      </c>
      <c r="K9" s="75"/>
      <c r="Q9" s="119"/>
      <c r="R9" s="119"/>
    </row>
    <row r="10" s="67" customFormat="1" ht="111" customHeight="1" spans="1:11">
      <c r="A10" s="85" t="s">
        <v>164</v>
      </c>
      <c r="B10" s="85" t="s">
        <v>165</v>
      </c>
      <c r="C10" s="85" t="s">
        <v>166</v>
      </c>
      <c r="D10" s="85">
        <v>2</v>
      </c>
      <c r="E10" s="94" t="s">
        <v>167</v>
      </c>
      <c r="F10" s="94" t="s">
        <v>168</v>
      </c>
      <c r="G10" s="94" t="s">
        <v>169</v>
      </c>
      <c r="H10" s="93">
        <v>1.99</v>
      </c>
      <c r="I10" s="93">
        <f>D10-H10</f>
        <v>0.01</v>
      </c>
      <c r="J10" s="114" t="s">
        <v>170</v>
      </c>
      <c r="K10" s="75"/>
    </row>
    <row r="11" s="67" customFormat="1" ht="127" customHeight="1" spans="1:13">
      <c r="A11" s="85"/>
      <c r="B11" s="85"/>
      <c r="C11" s="85" t="s">
        <v>171</v>
      </c>
      <c r="D11" s="85">
        <v>2</v>
      </c>
      <c r="E11" s="94" t="s">
        <v>172</v>
      </c>
      <c r="F11" s="94" t="s">
        <v>173</v>
      </c>
      <c r="G11" s="94" t="s">
        <v>174</v>
      </c>
      <c r="H11" s="89">
        <v>1.69</v>
      </c>
      <c r="I11" s="89">
        <f>D11-H11</f>
        <v>0.31</v>
      </c>
      <c r="J11" s="115" t="s">
        <v>175</v>
      </c>
      <c r="K11" s="75"/>
      <c r="L11" s="116"/>
      <c r="M11" s="116"/>
    </row>
    <row r="12" s="67" customFormat="1" ht="84" customHeight="1" spans="1:16">
      <c r="A12" s="85"/>
      <c r="B12" s="85"/>
      <c r="C12" s="85" t="s">
        <v>176</v>
      </c>
      <c r="D12" s="85">
        <v>2</v>
      </c>
      <c r="E12" s="95" t="s">
        <v>177</v>
      </c>
      <c r="F12" s="95" t="s">
        <v>178</v>
      </c>
      <c r="G12" s="87" t="s">
        <v>179</v>
      </c>
      <c r="H12" s="96">
        <v>1</v>
      </c>
      <c r="I12" s="96">
        <v>1</v>
      </c>
      <c r="J12" s="117" t="s">
        <v>180</v>
      </c>
      <c r="K12" s="75"/>
      <c r="L12" s="118"/>
      <c r="M12" s="119"/>
      <c r="P12" s="120"/>
    </row>
    <row r="13" s="67" customFormat="1" ht="78" customHeight="1" spans="1:11">
      <c r="A13" s="85" t="s">
        <v>164</v>
      </c>
      <c r="B13" s="85" t="s">
        <v>165</v>
      </c>
      <c r="C13" s="97" t="s">
        <v>181</v>
      </c>
      <c r="D13" s="97">
        <v>2</v>
      </c>
      <c r="E13" s="95" t="s">
        <v>182</v>
      </c>
      <c r="F13" s="95" t="s">
        <v>183</v>
      </c>
      <c r="G13" s="95" t="s">
        <v>184</v>
      </c>
      <c r="H13" s="89">
        <v>2</v>
      </c>
      <c r="I13" s="89"/>
      <c r="J13" s="91" t="s">
        <v>185</v>
      </c>
      <c r="K13" s="75"/>
    </row>
    <row r="14" s="67" customFormat="1" ht="85.05" customHeight="1" spans="1:11">
      <c r="A14" s="85"/>
      <c r="B14" s="85"/>
      <c r="C14" s="85" t="s">
        <v>186</v>
      </c>
      <c r="D14" s="85">
        <v>2</v>
      </c>
      <c r="E14" s="94" t="s">
        <v>187</v>
      </c>
      <c r="F14" s="94" t="s">
        <v>188</v>
      </c>
      <c r="G14" s="94" t="s">
        <v>189</v>
      </c>
      <c r="H14" s="93">
        <v>2</v>
      </c>
      <c r="I14" s="93"/>
      <c r="J14" s="114" t="s">
        <v>190</v>
      </c>
      <c r="K14" s="75"/>
    </row>
    <row r="15" s="67" customFormat="1" ht="85.05" customHeight="1" spans="1:11">
      <c r="A15" s="85"/>
      <c r="B15" s="85"/>
      <c r="C15" s="85" t="s">
        <v>191</v>
      </c>
      <c r="D15" s="85">
        <v>1</v>
      </c>
      <c r="E15" s="98" t="s">
        <v>192</v>
      </c>
      <c r="F15" s="98" t="s">
        <v>193</v>
      </c>
      <c r="G15" s="98" t="s">
        <v>194</v>
      </c>
      <c r="H15" s="93">
        <v>1</v>
      </c>
      <c r="I15" s="93"/>
      <c r="J15" s="114" t="s">
        <v>195</v>
      </c>
      <c r="K15" s="75"/>
    </row>
    <row r="16" s="67" customFormat="1" ht="112.05" customHeight="1" spans="1:11">
      <c r="A16" s="85"/>
      <c r="B16" s="85"/>
      <c r="C16" s="85" t="s">
        <v>196</v>
      </c>
      <c r="D16" s="85">
        <v>1</v>
      </c>
      <c r="E16" s="94" t="s">
        <v>197</v>
      </c>
      <c r="F16" s="94" t="s">
        <v>198</v>
      </c>
      <c r="G16" s="94" t="s">
        <v>199</v>
      </c>
      <c r="H16" s="93">
        <v>0.83</v>
      </c>
      <c r="I16" s="93">
        <f>D16-H16</f>
        <v>0.17</v>
      </c>
      <c r="J16" s="114" t="s">
        <v>200</v>
      </c>
      <c r="K16" s="121"/>
    </row>
    <row r="17" s="67" customFormat="1" ht="126" customHeight="1" spans="1:11">
      <c r="A17" s="85"/>
      <c r="B17" s="85" t="s">
        <v>201</v>
      </c>
      <c r="C17" s="85" t="s">
        <v>202</v>
      </c>
      <c r="D17" s="85">
        <v>1</v>
      </c>
      <c r="E17" s="94" t="s">
        <v>203</v>
      </c>
      <c r="F17" s="94" t="s">
        <v>204</v>
      </c>
      <c r="G17" s="94" t="s">
        <v>205</v>
      </c>
      <c r="H17" s="88">
        <v>1</v>
      </c>
      <c r="I17" s="88"/>
      <c r="J17" s="94" t="s">
        <v>206</v>
      </c>
      <c r="K17" s="121"/>
    </row>
    <row r="18" s="67" customFormat="1" ht="229" customHeight="1" spans="1:11">
      <c r="A18" s="85" t="s">
        <v>164</v>
      </c>
      <c r="B18" s="85" t="s">
        <v>201</v>
      </c>
      <c r="C18" s="85" t="s">
        <v>207</v>
      </c>
      <c r="D18" s="85">
        <v>4</v>
      </c>
      <c r="E18" s="94" t="s">
        <v>208</v>
      </c>
      <c r="F18" s="94" t="s">
        <v>209</v>
      </c>
      <c r="G18" s="94" t="s">
        <v>210</v>
      </c>
      <c r="H18" s="88"/>
      <c r="I18" s="88">
        <v>4</v>
      </c>
      <c r="J18" s="94" t="s">
        <v>211</v>
      </c>
      <c r="K18" s="121"/>
    </row>
    <row r="19" s="67" customFormat="1" ht="127.05" customHeight="1" spans="1:11">
      <c r="A19" s="85"/>
      <c r="B19" s="85"/>
      <c r="C19" s="85" t="s">
        <v>212</v>
      </c>
      <c r="D19" s="85">
        <v>3</v>
      </c>
      <c r="E19" s="94" t="s">
        <v>213</v>
      </c>
      <c r="F19" s="94" t="s">
        <v>214</v>
      </c>
      <c r="G19" s="94" t="s">
        <v>215</v>
      </c>
      <c r="H19" s="88">
        <v>3</v>
      </c>
      <c r="I19" s="88"/>
      <c r="J19" s="94" t="s">
        <v>216</v>
      </c>
      <c r="K19" s="75"/>
    </row>
    <row r="20" s="67" customFormat="1" ht="109.95" customHeight="1" spans="1:11">
      <c r="A20" s="85"/>
      <c r="B20" s="85" t="s">
        <v>217</v>
      </c>
      <c r="C20" s="86" t="s">
        <v>218</v>
      </c>
      <c r="D20" s="86">
        <v>2</v>
      </c>
      <c r="E20" s="87" t="s">
        <v>219</v>
      </c>
      <c r="F20" s="87" t="s">
        <v>220</v>
      </c>
      <c r="G20" s="87" t="s">
        <v>221</v>
      </c>
      <c r="H20" s="88">
        <v>1</v>
      </c>
      <c r="I20" s="88">
        <v>1</v>
      </c>
      <c r="J20" s="87" t="s">
        <v>222</v>
      </c>
      <c r="K20" s="121"/>
    </row>
    <row r="21" s="67" customFormat="1" ht="249" customHeight="1" spans="1:11">
      <c r="A21" s="85" t="s">
        <v>164</v>
      </c>
      <c r="B21" s="85" t="s">
        <v>217</v>
      </c>
      <c r="C21" s="97" t="s">
        <v>223</v>
      </c>
      <c r="D21" s="97">
        <v>3</v>
      </c>
      <c r="E21" s="99" t="s">
        <v>224</v>
      </c>
      <c r="F21" s="100" t="s">
        <v>225</v>
      </c>
      <c r="G21" s="87" t="s">
        <v>226</v>
      </c>
      <c r="H21" s="101">
        <f>D21-I21</f>
        <v>1.5</v>
      </c>
      <c r="I21" s="101">
        <v>1.5</v>
      </c>
      <c r="J21" s="122" t="s">
        <v>227</v>
      </c>
      <c r="K21" s="121"/>
    </row>
    <row r="22" s="67" customFormat="1" ht="114" customHeight="1" spans="1:11">
      <c r="A22" s="85"/>
      <c r="B22" s="85" t="s">
        <v>228</v>
      </c>
      <c r="C22" s="85" t="s">
        <v>229</v>
      </c>
      <c r="D22" s="85">
        <v>2</v>
      </c>
      <c r="E22" s="94" t="s">
        <v>230</v>
      </c>
      <c r="F22" s="94" t="s">
        <v>231</v>
      </c>
      <c r="G22" s="94" t="s">
        <v>232</v>
      </c>
      <c r="H22" s="88">
        <v>2</v>
      </c>
      <c r="I22" s="88"/>
      <c r="J22" s="94" t="s">
        <v>233</v>
      </c>
      <c r="K22" s="121"/>
    </row>
    <row r="23" s="67" customFormat="1" ht="85.05" customHeight="1" spans="1:11">
      <c r="A23" s="85"/>
      <c r="B23" s="85"/>
      <c r="C23" s="85" t="s">
        <v>234</v>
      </c>
      <c r="D23" s="85">
        <v>1</v>
      </c>
      <c r="E23" s="94" t="s">
        <v>235</v>
      </c>
      <c r="F23" s="94" t="s">
        <v>236</v>
      </c>
      <c r="G23" s="94" t="s">
        <v>237</v>
      </c>
      <c r="H23" s="88">
        <v>1</v>
      </c>
      <c r="I23" s="88"/>
      <c r="J23" s="94" t="s">
        <v>238</v>
      </c>
      <c r="K23" s="121"/>
    </row>
    <row r="24" s="67" customFormat="1" ht="105" customHeight="1" spans="1:11">
      <c r="A24" s="102" t="s">
        <v>239</v>
      </c>
      <c r="B24" s="85" t="s">
        <v>240</v>
      </c>
      <c r="C24" s="103" t="s">
        <v>241</v>
      </c>
      <c r="D24" s="103">
        <v>4</v>
      </c>
      <c r="E24" s="100" t="s">
        <v>242</v>
      </c>
      <c r="F24" s="100" t="s">
        <v>243</v>
      </c>
      <c r="G24" s="100" t="s">
        <v>244</v>
      </c>
      <c r="H24" s="89"/>
      <c r="I24" s="89">
        <v>4</v>
      </c>
      <c r="J24" s="91" t="s">
        <v>245</v>
      </c>
      <c r="K24" s="121"/>
    </row>
    <row r="25" s="67" customFormat="1" ht="111" customHeight="1" spans="1:11">
      <c r="A25" s="102" t="s">
        <v>239</v>
      </c>
      <c r="B25" s="85" t="s">
        <v>240</v>
      </c>
      <c r="C25" s="103" t="s">
        <v>246</v>
      </c>
      <c r="D25" s="103">
        <v>3</v>
      </c>
      <c r="E25" s="100" t="s">
        <v>247</v>
      </c>
      <c r="F25" s="100" t="s">
        <v>248</v>
      </c>
      <c r="G25" s="100" t="s">
        <v>249</v>
      </c>
      <c r="H25" s="104"/>
      <c r="I25" s="104">
        <v>3</v>
      </c>
      <c r="J25" s="91" t="s">
        <v>250</v>
      </c>
      <c r="K25" s="75"/>
    </row>
    <row r="26" s="67" customFormat="1" ht="112.05" customHeight="1" spans="1:11">
      <c r="A26" s="102"/>
      <c r="B26" s="85"/>
      <c r="C26" s="103" t="s">
        <v>251</v>
      </c>
      <c r="D26" s="103">
        <v>3</v>
      </c>
      <c r="E26" s="100" t="s">
        <v>252</v>
      </c>
      <c r="F26" s="100" t="s">
        <v>253</v>
      </c>
      <c r="G26" s="100" t="s">
        <v>254</v>
      </c>
      <c r="H26" s="104">
        <v>3</v>
      </c>
      <c r="I26" s="104"/>
      <c r="J26" s="100" t="s">
        <v>255</v>
      </c>
      <c r="K26" s="75"/>
    </row>
    <row r="27" s="67" customFormat="1" ht="117" customHeight="1" spans="1:11">
      <c r="A27" s="102"/>
      <c r="B27" s="85"/>
      <c r="C27" s="103" t="s">
        <v>256</v>
      </c>
      <c r="D27" s="103">
        <v>3</v>
      </c>
      <c r="E27" s="100" t="s">
        <v>257</v>
      </c>
      <c r="F27" s="100" t="s">
        <v>258</v>
      </c>
      <c r="G27" s="100" t="s">
        <v>259</v>
      </c>
      <c r="H27" s="93">
        <v>3</v>
      </c>
      <c r="I27" s="93"/>
      <c r="J27" s="114" t="s">
        <v>260</v>
      </c>
      <c r="K27" s="75"/>
    </row>
    <row r="28" s="67" customFormat="1" ht="205" customHeight="1" spans="1:11">
      <c r="A28" s="102"/>
      <c r="B28" s="85"/>
      <c r="C28" s="103" t="s">
        <v>261</v>
      </c>
      <c r="D28" s="103">
        <v>4</v>
      </c>
      <c r="E28" s="100" t="s">
        <v>262</v>
      </c>
      <c r="F28" s="100" t="s">
        <v>263</v>
      </c>
      <c r="G28" s="100" t="s">
        <v>264</v>
      </c>
      <c r="H28" s="104">
        <v>4</v>
      </c>
      <c r="I28" s="104"/>
      <c r="J28" s="123" t="s">
        <v>265</v>
      </c>
      <c r="K28" s="75"/>
    </row>
    <row r="29" s="67" customFormat="1" ht="136.05" customHeight="1" spans="1:11">
      <c r="A29" s="102" t="s">
        <v>239</v>
      </c>
      <c r="B29" s="85" t="s">
        <v>240</v>
      </c>
      <c r="C29" s="103" t="s">
        <v>266</v>
      </c>
      <c r="D29" s="103">
        <v>4</v>
      </c>
      <c r="E29" s="100" t="s">
        <v>267</v>
      </c>
      <c r="F29" s="100" t="s">
        <v>268</v>
      </c>
      <c r="G29" s="100" t="s">
        <v>269</v>
      </c>
      <c r="H29" s="105">
        <v>2.67</v>
      </c>
      <c r="I29" s="105">
        <f>D29-H29</f>
        <v>1.33</v>
      </c>
      <c r="J29" s="123" t="s">
        <v>270</v>
      </c>
      <c r="K29" s="75"/>
    </row>
    <row r="30" s="68" customFormat="1" ht="142.95" customHeight="1" spans="1:11">
      <c r="A30" s="102"/>
      <c r="B30" s="85"/>
      <c r="C30" s="86" t="s">
        <v>271</v>
      </c>
      <c r="D30" s="86">
        <v>4</v>
      </c>
      <c r="E30" s="87" t="s">
        <v>272</v>
      </c>
      <c r="F30" s="100" t="s">
        <v>273</v>
      </c>
      <c r="G30" s="100" t="s">
        <v>274</v>
      </c>
      <c r="H30" s="104">
        <v>4</v>
      </c>
      <c r="I30" s="104"/>
      <c r="J30" s="100" t="s">
        <v>275</v>
      </c>
      <c r="K30" s="124"/>
    </row>
    <row r="31" s="69" customFormat="1" ht="105" customHeight="1" spans="1:11">
      <c r="A31" s="102"/>
      <c r="B31" s="85"/>
      <c r="C31" s="103" t="s">
        <v>276</v>
      </c>
      <c r="D31" s="103">
        <v>4</v>
      </c>
      <c r="E31" s="100" t="s">
        <v>277</v>
      </c>
      <c r="F31" s="100" t="s">
        <v>278</v>
      </c>
      <c r="G31" s="100" t="s">
        <v>279</v>
      </c>
      <c r="H31" s="104">
        <v>4</v>
      </c>
      <c r="I31" s="104"/>
      <c r="J31" s="123" t="s">
        <v>280</v>
      </c>
      <c r="K31" s="125"/>
    </row>
    <row r="32" s="68" customFormat="1" ht="100" customHeight="1" spans="1:11">
      <c r="A32" s="102"/>
      <c r="B32" s="85"/>
      <c r="C32" s="86" t="s">
        <v>281</v>
      </c>
      <c r="D32" s="86">
        <v>3</v>
      </c>
      <c r="E32" s="100" t="s">
        <v>282</v>
      </c>
      <c r="F32" s="100" t="s">
        <v>283</v>
      </c>
      <c r="G32" s="100" t="s">
        <v>284</v>
      </c>
      <c r="H32" s="93">
        <v>3</v>
      </c>
      <c r="I32" s="93"/>
      <c r="J32" s="100" t="s">
        <v>285</v>
      </c>
      <c r="K32" s="124"/>
    </row>
    <row r="33" s="68" customFormat="1" ht="91.05" customHeight="1" spans="1:11">
      <c r="A33" s="102" t="s">
        <v>286</v>
      </c>
      <c r="B33" s="102" t="s">
        <v>287</v>
      </c>
      <c r="C33" s="86" t="s">
        <v>288</v>
      </c>
      <c r="D33" s="86">
        <v>7</v>
      </c>
      <c r="E33" s="87" t="s">
        <v>289</v>
      </c>
      <c r="F33" s="100" t="s">
        <v>290</v>
      </c>
      <c r="G33" s="100" t="s">
        <v>291</v>
      </c>
      <c r="H33" s="93">
        <v>2.33</v>
      </c>
      <c r="I33" s="93">
        <f>D33-H33</f>
        <v>4.67</v>
      </c>
      <c r="J33" s="100" t="s">
        <v>292</v>
      </c>
      <c r="K33" s="124"/>
    </row>
    <row r="34" s="69" customFormat="1" ht="90" customHeight="1" spans="1:11">
      <c r="A34" s="102" t="s">
        <v>286</v>
      </c>
      <c r="B34" s="102" t="s">
        <v>287</v>
      </c>
      <c r="C34" s="103" t="s">
        <v>293</v>
      </c>
      <c r="D34" s="103">
        <v>6</v>
      </c>
      <c r="E34" s="100" t="s">
        <v>294</v>
      </c>
      <c r="F34" s="106" t="s">
        <v>295</v>
      </c>
      <c r="G34" s="107" t="s">
        <v>296</v>
      </c>
      <c r="H34" s="108">
        <v>5.69</v>
      </c>
      <c r="I34" s="108">
        <f>D34-H34</f>
        <v>0.31</v>
      </c>
      <c r="J34" s="114" t="s">
        <v>297</v>
      </c>
      <c r="K34" s="125"/>
    </row>
    <row r="35" s="68" customFormat="1" ht="367" customHeight="1" spans="1:12">
      <c r="A35" s="102"/>
      <c r="B35" s="102"/>
      <c r="C35" s="97" t="s">
        <v>298</v>
      </c>
      <c r="D35" s="97">
        <v>7</v>
      </c>
      <c r="E35" s="99" t="s">
        <v>299</v>
      </c>
      <c r="F35" s="100" t="s">
        <v>300</v>
      </c>
      <c r="G35" s="100" t="s">
        <v>301</v>
      </c>
      <c r="H35" s="105">
        <f>D35-I35</f>
        <v>7</v>
      </c>
      <c r="I35" s="105"/>
      <c r="J35" s="123" t="s">
        <v>302</v>
      </c>
      <c r="K35" s="124"/>
      <c r="L35" s="126"/>
    </row>
    <row r="36" s="70" customFormat="1" ht="73.05" customHeight="1" spans="1:11">
      <c r="A36" s="102"/>
      <c r="B36" s="102" t="s">
        <v>303</v>
      </c>
      <c r="C36" s="97" t="s">
        <v>304</v>
      </c>
      <c r="D36" s="97">
        <v>10</v>
      </c>
      <c r="E36" s="99" t="s">
        <v>305</v>
      </c>
      <c r="F36" s="109" t="s">
        <v>306</v>
      </c>
      <c r="G36" s="107" t="s">
        <v>307</v>
      </c>
      <c r="H36" s="93">
        <v>9.79</v>
      </c>
      <c r="I36" s="93">
        <f>D36-H36</f>
        <v>0.210000000000001</v>
      </c>
      <c r="J36" s="114" t="s">
        <v>308</v>
      </c>
      <c r="K36" s="127"/>
    </row>
    <row r="37" s="70" customFormat="1" ht="40.95" customHeight="1" spans="1:11">
      <c r="A37" s="110" t="s">
        <v>309</v>
      </c>
      <c r="B37" s="110"/>
      <c r="C37" s="110"/>
      <c r="D37" s="110">
        <f>SUM(D5:D36)</f>
        <v>100</v>
      </c>
      <c r="E37" s="111"/>
      <c r="F37" s="111"/>
      <c r="G37" s="111"/>
      <c r="H37" s="112">
        <f>SUM(H5:H36)</f>
        <v>74.49</v>
      </c>
      <c r="I37" s="112">
        <f>SUM(I5:I36)</f>
        <v>25.51</v>
      </c>
      <c r="J37" s="128"/>
      <c r="K37" s="127"/>
    </row>
  </sheetData>
  <mergeCells count="22">
    <mergeCell ref="A1:C1"/>
    <mergeCell ref="A2:J2"/>
    <mergeCell ref="A3:E3"/>
    <mergeCell ref="A37:C37"/>
    <mergeCell ref="A5:A7"/>
    <mergeCell ref="A8:A9"/>
    <mergeCell ref="A10:A12"/>
    <mergeCell ref="A13:A17"/>
    <mergeCell ref="A18:A20"/>
    <mergeCell ref="A21:A23"/>
    <mergeCell ref="A25:A28"/>
    <mergeCell ref="A29:A32"/>
    <mergeCell ref="A34:A36"/>
    <mergeCell ref="B5:B6"/>
    <mergeCell ref="B8:B9"/>
    <mergeCell ref="B10:B12"/>
    <mergeCell ref="B13:B16"/>
    <mergeCell ref="B18:B19"/>
    <mergeCell ref="B22:B23"/>
    <mergeCell ref="B25:B28"/>
    <mergeCell ref="B29:B32"/>
    <mergeCell ref="B34:B35"/>
  </mergeCells>
  <printOptions horizontalCentered="1"/>
  <pageMargins left="0.786805555555556" right="0.786805555555556" top="1.10208333333333" bottom="1.02361111111111" header="0.590277777777778" footer="0.590277777777778"/>
  <pageSetup paperSize="9" scale="69" fitToHeight="0" orientation="landscape" horizontalDpi="600"/>
  <headerFooter/>
  <rowBreaks count="4" manualBreakCount="4">
    <brk id="7" max="16383" man="1"/>
    <brk id="12" max="16383" man="1"/>
    <brk id="24" max="16383" man="1"/>
    <brk id="33" max="16383" man="1"/>
  </rowBreaks>
  <ignoredErrors>
    <ignoredError sqref="H5:H6"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J39"/>
  <sheetViews>
    <sheetView zoomScale="85" zoomScaleNormal="85" topLeftCell="A24" workbookViewId="0">
      <selection activeCell="J28" sqref="J28:J33"/>
    </sheetView>
  </sheetViews>
  <sheetFormatPr defaultColWidth="9" defaultRowHeight="14"/>
  <cols>
    <col min="3" max="4" width="11.3333333333333" customWidth="1"/>
    <col min="6" max="6" width="12.8833333333333"/>
    <col min="7" max="7" width="14.1083333333333" customWidth="1"/>
    <col min="8" max="8" width="9" style="33"/>
    <col min="9" max="9" width="14.1083333333333" customWidth="1"/>
    <col min="10" max="10" width="9" style="33"/>
  </cols>
  <sheetData>
    <row r="1" ht="14.75" spans="1:4">
      <c r="A1" s="34" t="s">
        <v>128</v>
      </c>
      <c r="B1" s="35" t="s">
        <v>130</v>
      </c>
      <c r="C1" s="35" t="s">
        <v>310</v>
      </c>
      <c r="D1" s="35" t="s">
        <v>311</v>
      </c>
    </row>
    <row r="2" ht="14.75" spans="1:4">
      <c r="A2" s="36" t="s">
        <v>312</v>
      </c>
      <c r="B2" s="37">
        <v>15</v>
      </c>
      <c r="C2" s="38">
        <f>I10</f>
        <v>15</v>
      </c>
      <c r="D2" s="39">
        <f>C2/B2</f>
        <v>1</v>
      </c>
    </row>
    <row r="3" ht="14.75" spans="1:4">
      <c r="A3" s="36" t="s">
        <v>313</v>
      </c>
      <c r="B3" s="37">
        <v>20</v>
      </c>
      <c r="C3" s="38">
        <f>I14</f>
        <v>19.35</v>
      </c>
      <c r="D3" s="39">
        <f>C3/B3</f>
        <v>0.9675</v>
      </c>
    </row>
    <row r="4" ht="14.75" spans="1:4">
      <c r="A4" s="36" t="s">
        <v>118</v>
      </c>
      <c r="B4" s="37">
        <v>35</v>
      </c>
      <c r="C4" s="38">
        <f>I28</f>
        <v>29.61</v>
      </c>
      <c r="D4" s="39">
        <f>C4/B4</f>
        <v>0.846</v>
      </c>
    </row>
    <row r="5" ht="14.75" spans="1:4">
      <c r="A5" s="36" t="s">
        <v>314</v>
      </c>
      <c r="B5" s="37">
        <v>30</v>
      </c>
      <c r="C5" s="38">
        <f>I34</f>
        <v>27.78</v>
      </c>
      <c r="D5" s="39">
        <f>C5/B5</f>
        <v>0.926</v>
      </c>
    </row>
    <row r="6" ht="14.75" spans="1:4">
      <c r="A6" s="40" t="s">
        <v>315</v>
      </c>
      <c r="B6" s="41">
        <v>100</v>
      </c>
      <c r="C6" s="42">
        <f>SUM(C2:C5)</f>
        <v>91.74</v>
      </c>
      <c r="D6" s="39">
        <f>C6/B6</f>
        <v>0.9174</v>
      </c>
    </row>
    <row r="9" spans="1:10">
      <c r="A9" s="43" t="s">
        <v>128</v>
      </c>
      <c r="B9" s="43" t="s">
        <v>129</v>
      </c>
      <c r="C9" s="43" t="s">
        <v>2</v>
      </c>
      <c r="D9" s="43" t="s">
        <v>130</v>
      </c>
      <c r="E9" s="43" t="s">
        <v>316</v>
      </c>
      <c r="F9" s="44" t="s">
        <v>134</v>
      </c>
      <c r="G9" s="45" t="s">
        <v>317</v>
      </c>
      <c r="H9" s="46" t="s">
        <v>311</v>
      </c>
      <c r="I9" s="44" t="s">
        <v>318</v>
      </c>
      <c r="J9" s="46" t="s">
        <v>311</v>
      </c>
    </row>
    <row r="10" ht="28" spans="1:10">
      <c r="A10" s="47" t="s">
        <v>319</v>
      </c>
      <c r="B10" s="47" t="s">
        <v>320</v>
      </c>
      <c r="C10" s="47" t="s">
        <v>138</v>
      </c>
      <c r="D10" s="47">
        <v>4</v>
      </c>
      <c r="E10" s="48">
        <v>4</v>
      </c>
      <c r="F10" s="49">
        <f>D10-E10</f>
        <v>0</v>
      </c>
      <c r="G10" s="45">
        <f>E10+E11</f>
        <v>7</v>
      </c>
      <c r="H10" s="50">
        <f>G10/7</f>
        <v>1</v>
      </c>
      <c r="I10" s="45">
        <f>G10+G12</f>
        <v>15</v>
      </c>
      <c r="J10" s="50">
        <f>I10/15</f>
        <v>1</v>
      </c>
    </row>
    <row r="11" ht="28" spans="1:10">
      <c r="A11" s="47"/>
      <c r="B11" s="47"/>
      <c r="C11" s="47" t="s">
        <v>143</v>
      </c>
      <c r="D11" s="47">
        <v>3</v>
      </c>
      <c r="E11" s="48">
        <v>3</v>
      </c>
      <c r="F11" s="49">
        <f t="shared" ref="F11:F38" si="0">D11-E11</f>
        <v>0</v>
      </c>
      <c r="G11" s="45"/>
      <c r="H11" s="50"/>
      <c r="I11" s="45"/>
      <c r="J11" s="50"/>
    </row>
    <row r="12" ht="28" spans="1:10">
      <c r="A12" s="47"/>
      <c r="B12" s="47" t="s">
        <v>321</v>
      </c>
      <c r="C12" s="47" t="s">
        <v>322</v>
      </c>
      <c r="D12" s="47">
        <v>4</v>
      </c>
      <c r="E12" s="48">
        <v>4</v>
      </c>
      <c r="F12" s="49">
        <f t="shared" si="0"/>
        <v>0</v>
      </c>
      <c r="G12" s="45">
        <f>E12+E13</f>
        <v>8</v>
      </c>
      <c r="H12" s="50">
        <f>G12/8</f>
        <v>1</v>
      </c>
      <c r="I12" s="45"/>
      <c r="J12" s="50"/>
    </row>
    <row r="13" ht="28" spans="1:10">
      <c r="A13" s="47"/>
      <c r="B13" s="47"/>
      <c r="C13" s="47" t="s">
        <v>159</v>
      </c>
      <c r="D13" s="47">
        <v>4</v>
      </c>
      <c r="E13" s="48">
        <v>4</v>
      </c>
      <c r="F13" s="49">
        <f t="shared" si="0"/>
        <v>0</v>
      </c>
      <c r="G13" s="45"/>
      <c r="H13" s="50"/>
      <c r="I13" s="45"/>
      <c r="J13" s="50"/>
    </row>
    <row r="14" spans="1:10">
      <c r="A14" s="47" t="s">
        <v>323</v>
      </c>
      <c r="B14" s="47" t="s">
        <v>324</v>
      </c>
      <c r="C14" s="47" t="s">
        <v>325</v>
      </c>
      <c r="D14" s="47">
        <v>2</v>
      </c>
      <c r="E14" s="51">
        <v>1.97</v>
      </c>
      <c r="F14" s="49">
        <f t="shared" si="0"/>
        <v>0.03</v>
      </c>
      <c r="G14" s="45">
        <f>SUM(E14:E20)</f>
        <v>7.45</v>
      </c>
      <c r="H14" s="50">
        <f>G14/8</f>
        <v>0.93125</v>
      </c>
      <c r="I14" s="45">
        <f>G14+G21+G25</f>
        <v>19.35</v>
      </c>
      <c r="J14" s="50">
        <f>I14/20</f>
        <v>0.9675</v>
      </c>
    </row>
    <row r="15" spans="1:10">
      <c r="A15" s="47"/>
      <c r="B15" s="47"/>
      <c r="C15" s="47" t="s">
        <v>171</v>
      </c>
      <c r="D15" s="47">
        <v>1</v>
      </c>
      <c r="E15" s="48">
        <v>0.61</v>
      </c>
      <c r="F15" s="49">
        <f t="shared" si="0"/>
        <v>0.39</v>
      </c>
      <c r="G15" s="45"/>
      <c r="H15" s="50"/>
      <c r="I15" s="45"/>
      <c r="J15" s="50"/>
    </row>
    <row r="16" spans="1:10">
      <c r="A16" s="47"/>
      <c r="B16" s="47"/>
      <c r="C16" s="47" t="s">
        <v>176</v>
      </c>
      <c r="D16" s="47">
        <v>1</v>
      </c>
      <c r="E16" s="51">
        <v>0.91</v>
      </c>
      <c r="F16" s="49">
        <f t="shared" si="0"/>
        <v>0.09</v>
      </c>
      <c r="G16" s="45"/>
      <c r="H16" s="50"/>
      <c r="I16" s="45"/>
      <c r="J16" s="50"/>
    </row>
    <row r="17" ht="28" spans="1:10">
      <c r="A17" s="47"/>
      <c r="B17" s="47"/>
      <c r="C17" s="47" t="s">
        <v>326</v>
      </c>
      <c r="D17" s="47">
        <v>1</v>
      </c>
      <c r="E17" s="52">
        <v>0.96</v>
      </c>
      <c r="F17" s="49">
        <f t="shared" si="0"/>
        <v>0.04</v>
      </c>
      <c r="G17" s="45"/>
      <c r="H17" s="50"/>
      <c r="I17" s="45"/>
      <c r="J17" s="50"/>
    </row>
    <row r="18" ht="28" spans="1:10">
      <c r="A18" s="47"/>
      <c r="B18" s="47"/>
      <c r="C18" s="47" t="s">
        <v>186</v>
      </c>
      <c r="D18" s="47">
        <v>1</v>
      </c>
      <c r="E18" s="53">
        <v>1</v>
      </c>
      <c r="F18" s="49">
        <f t="shared" si="0"/>
        <v>0</v>
      </c>
      <c r="G18" s="45"/>
      <c r="H18" s="50"/>
      <c r="I18" s="45"/>
      <c r="J18" s="50"/>
    </row>
    <row r="19" ht="28" spans="1:10">
      <c r="A19" s="47"/>
      <c r="B19" s="47"/>
      <c r="C19" s="47" t="s">
        <v>191</v>
      </c>
      <c r="D19" s="47">
        <v>1</v>
      </c>
      <c r="E19" s="53">
        <v>1</v>
      </c>
      <c r="F19" s="49">
        <f t="shared" si="0"/>
        <v>0</v>
      </c>
      <c r="G19" s="45"/>
      <c r="H19" s="50"/>
      <c r="I19" s="45"/>
      <c r="J19" s="50"/>
    </row>
    <row r="20" ht="28" spans="1:10">
      <c r="A20" s="47"/>
      <c r="B20" s="47"/>
      <c r="C20" s="47" t="s">
        <v>196</v>
      </c>
      <c r="D20" s="47">
        <v>1</v>
      </c>
      <c r="E20" s="52">
        <v>1</v>
      </c>
      <c r="F20" s="49">
        <f t="shared" si="0"/>
        <v>0</v>
      </c>
      <c r="G20" s="45"/>
      <c r="H20" s="50"/>
      <c r="I20" s="45"/>
      <c r="J20" s="50"/>
    </row>
    <row r="21" ht="28" spans="1:10">
      <c r="A21" s="47"/>
      <c r="B21" s="47" t="s">
        <v>327</v>
      </c>
      <c r="C21" s="47" t="s">
        <v>202</v>
      </c>
      <c r="D21" s="47">
        <v>2</v>
      </c>
      <c r="E21" s="53">
        <v>1.9</v>
      </c>
      <c r="F21" s="49">
        <f t="shared" si="0"/>
        <v>0.1</v>
      </c>
      <c r="G21" s="45">
        <f>SUM(E21:E24)</f>
        <v>8.9</v>
      </c>
      <c r="H21" s="50">
        <f>G21/9</f>
        <v>0.988888888888889</v>
      </c>
      <c r="I21" s="45"/>
      <c r="J21" s="50"/>
    </row>
    <row r="22" ht="28" spans="1:10">
      <c r="A22" s="47"/>
      <c r="B22" s="47"/>
      <c r="C22" s="47" t="s">
        <v>207</v>
      </c>
      <c r="D22" s="47">
        <v>2</v>
      </c>
      <c r="E22" s="53">
        <v>2</v>
      </c>
      <c r="F22" s="49">
        <f t="shared" si="0"/>
        <v>0</v>
      </c>
      <c r="G22" s="45"/>
      <c r="H22" s="50"/>
      <c r="I22" s="45"/>
      <c r="J22" s="50"/>
    </row>
    <row r="23" ht="28" spans="1:10">
      <c r="A23" s="47"/>
      <c r="B23" s="47"/>
      <c r="C23" s="47" t="s">
        <v>212</v>
      </c>
      <c r="D23" s="47">
        <v>2</v>
      </c>
      <c r="E23" s="53">
        <v>2</v>
      </c>
      <c r="F23" s="49">
        <f t="shared" si="0"/>
        <v>0</v>
      </c>
      <c r="G23" s="45"/>
      <c r="H23" s="50"/>
      <c r="I23" s="45"/>
      <c r="J23" s="50"/>
    </row>
    <row r="24" ht="28" spans="1:10">
      <c r="A24" s="47"/>
      <c r="B24" s="47"/>
      <c r="C24" s="47" t="s">
        <v>328</v>
      </c>
      <c r="D24" s="47">
        <v>3</v>
      </c>
      <c r="E24" s="53">
        <v>3</v>
      </c>
      <c r="F24" s="49">
        <f t="shared" si="0"/>
        <v>0</v>
      </c>
      <c r="G24" s="45"/>
      <c r="H24" s="50"/>
      <c r="I24" s="45"/>
      <c r="J24" s="50"/>
    </row>
    <row r="25" ht="28" spans="1:10">
      <c r="A25" s="47"/>
      <c r="B25" s="47" t="s">
        <v>228</v>
      </c>
      <c r="C25" s="47" t="s">
        <v>329</v>
      </c>
      <c r="D25" s="47">
        <v>1</v>
      </c>
      <c r="E25" s="53">
        <v>1</v>
      </c>
      <c r="F25" s="49">
        <f t="shared" si="0"/>
        <v>0</v>
      </c>
      <c r="G25" s="45">
        <f>SUM(E25:E27)</f>
        <v>3</v>
      </c>
      <c r="H25" s="50">
        <f>G25/3</f>
        <v>1</v>
      </c>
      <c r="I25" s="45"/>
      <c r="J25" s="50"/>
    </row>
    <row r="26" ht="28" spans="1:10">
      <c r="A26" s="47"/>
      <c r="B26" s="47"/>
      <c r="C26" s="47" t="s">
        <v>229</v>
      </c>
      <c r="D26" s="47">
        <v>1</v>
      </c>
      <c r="E26" s="53">
        <v>1</v>
      </c>
      <c r="F26" s="49">
        <f t="shared" si="0"/>
        <v>0</v>
      </c>
      <c r="G26" s="45"/>
      <c r="H26" s="50"/>
      <c r="I26" s="45"/>
      <c r="J26" s="50"/>
    </row>
    <row r="27" ht="28" spans="1:10">
      <c r="A27" s="47"/>
      <c r="B27" s="47"/>
      <c r="C27" s="47" t="s">
        <v>234</v>
      </c>
      <c r="D27" s="47">
        <v>1</v>
      </c>
      <c r="E27" s="53">
        <v>1</v>
      </c>
      <c r="F27" s="49">
        <f t="shared" si="0"/>
        <v>0</v>
      </c>
      <c r="G27" s="45"/>
      <c r="H27" s="50"/>
      <c r="I27" s="45"/>
      <c r="J27" s="50"/>
    </row>
    <row r="28" spans="1:10">
      <c r="A28" s="54" t="s">
        <v>330</v>
      </c>
      <c r="B28" s="55" t="s">
        <v>331</v>
      </c>
      <c r="C28" s="56" t="s">
        <v>332</v>
      </c>
      <c r="D28" s="56">
        <v>6</v>
      </c>
      <c r="E28" s="53">
        <v>4.95</v>
      </c>
      <c r="F28" s="49">
        <f t="shared" si="0"/>
        <v>1.05</v>
      </c>
      <c r="G28" s="45">
        <f>SUM(E28:E33)</f>
        <v>29.61</v>
      </c>
      <c r="H28" s="50">
        <f>G28/35</f>
        <v>0.846</v>
      </c>
      <c r="I28" s="45">
        <f>G28</f>
        <v>29.61</v>
      </c>
      <c r="J28" s="50">
        <f>I28/35</f>
        <v>0.846</v>
      </c>
    </row>
    <row r="29" ht="28" spans="1:10">
      <c r="A29" s="54"/>
      <c r="B29" s="55"/>
      <c r="C29" s="57" t="s">
        <v>333</v>
      </c>
      <c r="D29" s="56">
        <v>5</v>
      </c>
      <c r="E29" s="53">
        <v>5</v>
      </c>
      <c r="F29" s="49">
        <f t="shared" si="0"/>
        <v>0</v>
      </c>
      <c r="G29" s="45"/>
      <c r="H29" s="50"/>
      <c r="I29" s="45"/>
      <c r="J29" s="50"/>
    </row>
    <row r="30" ht="28" spans="1:10">
      <c r="A30" s="54"/>
      <c r="B30" s="55"/>
      <c r="C30" s="58" t="s">
        <v>334</v>
      </c>
      <c r="D30" s="58">
        <v>6</v>
      </c>
      <c r="E30" s="53">
        <v>6</v>
      </c>
      <c r="F30" s="49">
        <f t="shared" si="0"/>
        <v>0</v>
      </c>
      <c r="G30" s="45"/>
      <c r="H30" s="50"/>
      <c r="I30" s="45"/>
      <c r="J30" s="50"/>
    </row>
    <row r="31" ht="28" spans="1:10">
      <c r="A31" s="54"/>
      <c r="B31" s="55"/>
      <c r="C31" s="57" t="s">
        <v>335</v>
      </c>
      <c r="D31" s="56">
        <v>6</v>
      </c>
      <c r="E31" s="53">
        <v>4.89</v>
      </c>
      <c r="F31" s="49">
        <f t="shared" si="0"/>
        <v>1.11</v>
      </c>
      <c r="G31" s="45"/>
      <c r="H31" s="50"/>
      <c r="I31" s="45"/>
      <c r="J31" s="50"/>
    </row>
    <row r="32" ht="28" spans="1:10">
      <c r="A32" s="54"/>
      <c r="B32" s="55"/>
      <c r="C32" s="58" t="s">
        <v>336</v>
      </c>
      <c r="D32" s="56">
        <v>6</v>
      </c>
      <c r="E32" s="53">
        <v>2.77</v>
      </c>
      <c r="F32" s="49">
        <f t="shared" si="0"/>
        <v>3.23</v>
      </c>
      <c r="G32" s="45"/>
      <c r="H32" s="50"/>
      <c r="I32" s="45"/>
      <c r="J32" s="50"/>
    </row>
    <row r="33" ht="28" spans="1:10">
      <c r="A33" s="54"/>
      <c r="B33" s="55"/>
      <c r="C33" s="58" t="s">
        <v>337</v>
      </c>
      <c r="D33" s="58">
        <v>6</v>
      </c>
      <c r="E33" s="53">
        <v>6</v>
      </c>
      <c r="F33" s="49">
        <f t="shared" si="0"/>
        <v>0</v>
      </c>
      <c r="G33" s="45"/>
      <c r="H33" s="50"/>
      <c r="I33" s="45"/>
      <c r="J33" s="50"/>
    </row>
    <row r="34" ht="28" spans="1:10">
      <c r="A34" s="59" t="s">
        <v>338</v>
      </c>
      <c r="B34" s="59" t="s">
        <v>339</v>
      </c>
      <c r="C34" s="60" t="s">
        <v>340</v>
      </c>
      <c r="D34" s="56">
        <v>5</v>
      </c>
      <c r="E34" s="53">
        <v>3</v>
      </c>
      <c r="F34" s="49">
        <f t="shared" si="0"/>
        <v>2</v>
      </c>
      <c r="G34" s="45">
        <f>SUM(E34:E37)</f>
        <v>18</v>
      </c>
      <c r="H34" s="50">
        <f>G34/20</f>
        <v>0.9</v>
      </c>
      <c r="I34" s="45">
        <f>G34+G38</f>
        <v>27.78</v>
      </c>
      <c r="J34" s="50">
        <f>I34/30</f>
        <v>0.926</v>
      </c>
    </row>
    <row r="35" spans="1:10">
      <c r="A35" s="54"/>
      <c r="B35" s="54"/>
      <c r="C35" s="60" t="s">
        <v>341</v>
      </c>
      <c r="D35" s="56">
        <v>5</v>
      </c>
      <c r="E35" s="61">
        <v>5</v>
      </c>
      <c r="F35" s="49">
        <f t="shared" si="0"/>
        <v>0</v>
      </c>
      <c r="G35" s="45"/>
      <c r="H35" s="50"/>
      <c r="I35" s="45"/>
      <c r="J35" s="50"/>
    </row>
    <row r="36" spans="1:10">
      <c r="A36" s="62"/>
      <c r="B36" s="62"/>
      <c r="C36" s="47" t="s">
        <v>342</v>
      </c>
      <c r="D36" s="63">
        <v>5</v>
      </c>
      <c r="E36" s="53">
        <v>5</v>
      </c>
      <c r="F36" s="49">
        <f t="shared" si="0"/>
        <v>0</v>
      </c>
      <c r="G36" s="45"/>
      <c r="H36" s="50"/>
      <c r="I36" s="45"/>
      <c r="J36" s="50"/>
    </row>
    <row r="37" spans="1:10">
      <c r="A37" s="54"/>
      <c r="B37" s="54"/>
      <c r="C37" s="57" t="s">
        <v>343</v>
      </c>
      <c r="D37" s="56">
        <v>5</v>
      </c>
      <c r="E37" s="64">
        <v>5</v>
      </c>
      <c r="F37" s="49">
        <f t="shared" si="0"/>
        <v>0</v>
      </c>
      <c r="G37" s="45"/>
      <c r="H37" s="50"/>
      <c r="I37" s="45"/>
      <c r="J37" s="50"/>
    </row>
    <row r="38" ht="28" spans="1:10">
      <c r="A38" s="65"/>
      <c r="B38" s="56" t="s">
        <v>344</v>
      </c>
      <c r="C38" s="58" t="s">
        <v>345</v>
      </c>
      <c r="D38" s="56">
        <v>10</v>
      </c>
      <c r="E38" s="53">
        <v>9.78</v>
      </c>
      <c r="F38" s="49">
        <f t="shared" si="0"/>
        <v>0.220000000000001</v>
      </c>
      <c r="G38" s="45">
        <f>E38</f>
        <v>9.78</v>
      </c>
      <c r="H38" s="50">
        <f>G38/D38</f>
        <v>0.978</v>
      </c>
      <c r="I38" s="45"/>
      <c r="J38" s="50"/>
    </row>
    <row r="39" spans="1:10">
      <c r="A39" s="66" t="s">
        <v>309</v>
      </c>
      <c r="B39" s="66"/>
      <c r="C39" s="66"/>
      <c r="D39" s="66">
        <f>SUM(D10:D38)</f>
        <v>100</v>
      </c>
      <c r="E39" s="66">
        <f>SUM(E10:E38)</f>
        <v>91.74</v>
      </c>
      <c r="F39" s="49">
        <f>SUM(F10:F38)</f>
        <v>8.26</v>
      </c>
      <c r="G39" s="44"/>
      <c r="H39" s="46"/>
      <c r="I39" s="44"/>
      <c r="J39" s="46"/>
    </row>
  </sheetData>
  <mergeCells count="34">
    <mergeCell ref="A39:C39"/>
    <mergeCell ref="A10:A13"/>
    <mergeCell ref="A14:A27"/>
    <mergeCell ref="A28:A33"/>
    <mergeCell ref="A34:A38"/>
    <mergeCell ref="B10:B11"/>
    <mergeCell ref="B12:B13"/>
    <mergeCell ref="B14:B20"/>
    <mergeCell ref="B21:B24"/>
    <mergeCell ref="B25:B27"/>
    <mergeCell ref="B28:B33"/>
    <mergeCell ref="B34:B37"/>
    <mergeCell ref="G10:G11"/>
    <mergeCell ref="G12:G13"/>
    <mergeCell ref="G14:G20"/>
    <mergeCell ref="G21:G24"/>
    <mergeCell ref="G25:G27"/>
    <mergeCell ref="G28:G33"/>
    <mergeCell ref="G34:G37"/>
    <mergeCell ref="H10:H11"/>
    <mergeCell ref="H12:H13"/>
    <mergeCell ref="H14:H20"/>
    <mergeCell ref="H21:H24"/>
    <mergeCell ref="H25:H27"/>
    <mergeCell ref="H28:H33"/>
    <mergeCell ref="H34:H37"/>
    <mergeCell ref="I10:I13"/>
    <mergeCell ref="I14:I27"/>
    <mergeCell ref="I28:I33"/>
    <mergeCell ref="I34:I38"/>
    <mergeCell ref="J10:J13"/>
    <mergeCell ref="J14:J27"/>
    <mergeCell ref="J28:J33"/>
    <mergeCell ref="J34:J38"/>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O41"/>
  <sheetViews>
    <sheetView zoomScale="85" zoomScaleNormal="85" topLeftCell="C3" workbookViewId="0">
      <selection activeCell="J32" sqref="J32"/>
    </sheetView>
  </sheetViews>
  <sheetFormatPr defaultColWidth="9" defaultRowHeight="12.5"/>
  <cols>
    <col min="1" max="1" width="36.5583333333333" style="1" customWidth="1"/>
    <col min="2" max="2" width="5.44166666666667" style="1" customWidth="1"/>
    <col min="3" max="5" width="17.1083333333333" style="1" customWidth="1"/>
    <col min="6" max="6" width="34.2166666666667" style="1" customWidth="1"/>
    <col min="7" max="7" width="5.44166666666667" style="1" customWidth="1"/>
    <col min="8" max="10" width="17.1083333333333" style="1" customWidth="1"/>
    <col min="11" max="11" width="31.1083333333333" style="1" customWidth="1"/>
    <col min="12" max="12" width="5.44166666666667" style="1" customWidth="1"/>
    <col min="13" max="15" width="17.1083333333333" style="1" customWidth="1"/>
    <col min="16" max="16" width="9.775" style="1"/>
    <col min="17" max="16384" width="9" style="1"/>
  </cols>
  <sheetData>
    <row r="1" ht="27.5" spans="1:8">
      <c r="A1" s="2" t="s">
        <v>346</v>
      </c>
      <c r="H1" s="2"/>
    </row>
    <row r="2" ht="15" spans="15:15">
      <c r="O2" s="27" t="s">
        <v>347</v>
      </c>
    </row>
    <row r="3" ht="15" spans="1:15">
      <c r="A3" s="3" t="s">
        <v>348</v>
      </c>
      <c r="H3" s="4" t="s">
        <v>349</v>
      </c>
      <c r="O3" s="27" t="s">
        <v>350</v>
      </c>
    </row>
    <row r="4" ht="15.45" customHeight="1" spans="1:15">
      <c r="A4" s="5" t="s">
        <v>351</v>
      </c>
      <c r="B4" s="6"/>
      <c r="C4" s="6"/>
      <c r="D4" s="6"/>
      <c r="E4" s="6"/>
      <c r="F4" s="6" t="s">
        <v>352</v>
      </c>
      <c r="G4" s="6"/>
      <c r="H4" s="6"/>
      <c r="I4" s="6"/>
      <c r="J4" s="6"/>
      <c r="K4" s="6"/>
      <c r="L4" s="6"/>
      <c r="M4" s="6"/>
      <c r="N4" s="6"/>
      <c r="O4" s="28"/>
    </row>
    <row r="5" ht="15.45" customHeight="1" spans="1:15">
      <c r="A5" s="7" t="s">
        <v>353</v>
      </c>
      <c r="B5" s="8" t="s">
        <v>354</v>
      </c>
      <c r="C5" s="8" t="s">
        <v>355</v>
      </c>
      <c r="D5" s="8" t="s">
        <v>356</v>
      </c>
      <c r="E5" s="8" t="s">
        <v>357</v>
      </c>
      <c r="F5" s="8" t="s">
        <v>358</v>
      </c>
      <c r="G5" s="8" t="s">
        <v>354</v>
      </c>
      <c r="H5" s="8" t="s">
        <v>355</v>
      </c>
      <c r="I5" s="8" t="s">
        <v>356</v>
      </c>
      <c r="J5" s="8" t="s">
        <v>357</v>
      </c>
      <c r="K5" s="8" t="s">
        <v>359</v>
      </c>
      <c r="L5" s="8" t="s">
        <v>354</v>
      </c>
      <c r="M5" s="8" t="s">
        <v>355</v>
      </c>
      <c r="N5" s="8" t="s">
        <v>356</v>
      </c>
      <c r="O5" s="29" t="s">
        <v>357</v>
      </c>
    </row>
    <row r="6" ht="15.45" customHeight="1" spans="1:15">
      <c r="A6" s="7" t="s">
        <v>360</v>
      </c>
      <c r="B6" s="8" t="s">
        <v>361</v>
      </c>
      <c r="C6" s="8" t="s">
        <v>362</v>
      </c>
      <c r="D6" s="8" t="s">
        <v>363</v>
      </c>
      <c r="E6" s="8" t="s">
        <v>364</v>
      </c>
      <c r="F6" s="8" t="s">
        <v>360</v>
      </c>
      <c r="G6" s="8" t="s">
        <v>361</v>
      </c>
      <c r="H6" s="8" t="s">
        <v>365</v>
      </c>
      <c r="I6" s="8" t="s">
        <v>366</v>
      </c>
      <c r="J6" s="8" t="s">
        <v>367</v>
      </c>
      <c r="K6" s="8" t="s">
        <v>360</v>
      </c>
      <c r="L6" s="8" t="s">
        <v>361</v>
      </c>
      <c r="M6" s="8" t="s">
        <v>368</v>
      </c>
      <c r="N6" s="8" t="s">
        <v>369</v>
      </c>
      <c r="O6" s="29" t="s">
        <v>370</v>
      </c>
    </row>
    <row r="7" ht="15.45" customHeight="1" spans="1:15">
      <c r="A7" s="9" t="s">
        <v>371</v>
      </c>
      <c r="B7" s="8" t="s">
        <v>362</v>
      </c>
      <c r="C7" s="10">
        <v>19591300</v>
      </c>
      <c r="D7" s="10">
        <v>25685977.69</v>
      </c>
      <c r="E7" s="10">
        <v>25685977.69</v>
      </c>
      <c r="F7" s="11" t="s">
        <v>372</v>
      </c>
      <c r="G7" s="8" t="s">
        <v>373</v>
      </c>
      <c r="H7" s="10">
        <v>0</v>
      </c>
      <c r="I7" s="10">
        <v>10000</v>
      </c>
      <c r="J7" s="10">
        <v>10000</v>
      </c>
      <c r="K7" s="11" t="s">
        <v>374</v>
      </c>
      <c r="L7" s="8" t="s">
        <v>375</v>
      </c>
      <c r="M7" s="10">
        <v>11728300</v>
      </c>
      <c r="N7" s="10">
        <v>14419229.88</v>
      </c>
      <c r="O7" s="30">
        <v>14419229.88</v>
      </c>
    </row>
    <row r="8" ht="15.45" customHeight="1" spans="1:15">
      <c r="A8" s="9" t="s">
        <v>376</v>
      </c>
      <c r="B8" s="8" t="s">
        <v>363</v>
      </c>
      <c r="C8" s="10">
        <v>0</v>
      </c>
      <c r="D8" s="10">
        <v>0</v>
      </c>
      <c r="E8" s="10">
        <v>0</v>
      </c>
      <c r="F8" s="11" t="s">
        <v>377</v>
      </c>
      <c r="G8" s="8" t="s">
        <v>378</v>
      </c>
      <c r="H8" s="10">
        <v>0</v>
      </c>
      <c r="I8" s="10">
        <v>0</v>
      </c>
      <c r="J8" s="10">
        <v>0</v>
      </c>
      <c r="K8" s="11" t="s">
        <v>379</v>
      </c>
      <c r="L8" s="8" t="s">
        <v>380</v>
      </c>
      <c r="M8" s="10">
        <v>9959600</v>
      </c>
      <c r="N8" s="10">
        <v>12792134.98</v>
      </c>
      <c r="O8" s="30">
        <v>12792134.98</v>
      </c>
    </row>
    <row r="9" ht="15.45" customHeight="1" spans="1:15">
      <c r="A9" s="9" t="s">
        <v>381</v>
      </c>
      <c r="B9" s="8" t="s">
        <v>364</v>
      </c>
      <c r="C9" s="10">
        <v>0</v>
      </c>
      <c r="D9" s="10">
        <v>0</v>
      </c>
      <c r="E9" s="10">
        <v>0</v>
      </c>
      <c r="F9" s="11" t="s">
        <v>382</v>
      </c>
      <c r="G9" s="8" t="s">
        <v>383</v>
      </c>
      <c r="H9" s="10">
        <v>0</v>
      </c>
      <c r="I9" s="10">
        <v>0</v>
      </c>
      <c r="J9" s="10">
        <v>0</v>
      </c>
      <c r="K9" s="11" t="s">
        <v>384</v>
      </c>
      <c r="L9" s="8" t="s">
        <v>385</v>
      </c>
      <c r="M9" s="10">
        <v>1768700</v>
      </c>
      <c r="N9" s="10">
        <v>1627094.9</v>
      </c>
      <c r="O9" s="30">
        <v>1627094.9</v>
      </c>
    </row>
    <row r="10" ht="15.45" customHeight="1" spans="1:15">
      <c r="A10" s="9" t="s">
        <v>386</v>
      </c>
      <c r="B10" s="8" t="s">
        <v>365</v>
      </c>
      <c r="C10" s="10">
        <v>0</v>
      </c>
      <c r="D10" s="10">
        <v>0</v>
      </c>
      <c r="E10" s="10">
        <v>0</v>
      </c>
      <c r="F10" s="11" t="s">
        <v>387</v>
      </c>
      <c r="G10" s="8" t="s">
        <v>388</v>
      </c>
      <c r="H10" s="10">
        <v>17081400</v>
      </c>
      <c r="I10" s="10">
        <v>24176816.71</v>
      </c>
      <c r="J10" s="10">
        <v>24176816.71</v>
      </c>
      <c r="K10" s="11" t="s">
        <v>389</v>
      </c>
      <c r="L10" s="8" t="s">
        <v>390</v>
      </c>
      <c r="M10" s="10">
        <v>8069400</v>
      </c>
      <c r="N10" s="10">
        <v>12662464.25</v>
      </c>
      <c r="O10" s="30">
        <v>12662464.25</v>
      </c>
    </row>
    <row r="11" ht="15.45" customHeight="1" spans="1:15">
      <c r="A11" s="9" t="s">
        <v>391</v>
      </c>
      <c r="B11" s="8" t="s">
        <v>366</v>
      </c>
      <c r="C11" s="10">
        <v>0</v>
      </c>
      <c r="D11" s="10">
        <v>0</v>
      </c>
      <c r="E11" s="10">
        <v>0</v>
      </c>
      <c r="F11" s="11" t="s">
        <v>392</v>
      </c>
      <c r="G11" s="8" t="s">
        <v>393</v>
      </c>
      <c r="H11" s="10">
        <v>0</v>
      </c>
      <c r="I11" s="10">
        <v>0</v>
      </c>
      <c r="J11" s="10">
        <v>0</v>
      </c>
      <c r="K11" s="11" t="s">
        <v>394</v>
      </c>
      <c r="L11" s="8" t="s">
        <v>395</v>
      </c>
      <c r="M11" s="10">
        <v>0</v>
      </c>
      <c r="N11" s="10">
        <v>0</v>
      </c>
      <c r="O11" s="30">
        <v>0</v>
      </c>
    </row>
    <row r="12" ht="15.45" customHeight="1" spans="1:15">
      <c r="A12" s="9" t="s">
        <v>396</v>
      </c>
      <c r="B12" s="8" t="s">
        <v>367</v>
      </c>
      <c r="C12" s="10">
        <v>0</v>
      </c>
      <c r="D12" s="10">
        <v>0</v>
      </c>
      <c r="E12" s="10">
        <v>0</v>
      </c>
      <c r="F12" s="11" t="s">
        <v>397</v>
      </c>
      <c r="G12" s="8" t="s">
        <v>398</v>
      </c>
      <c r="H12" s="10">
        <v>0</v>
      </c>
      <c r="I12" s="10">
        <v>0</v>
      </c>
      <c r="J12" s="10">
        <v>0</v>
      </c>
      <c r="K12" s="11" t="s">
        <v>399</v>
      </c>
      <c r="L12" s="8" t="s">
        <v>400</v>
      </c>
      <c r="M12" s="10">
        <v>0</v>
      </c>
      <c r="N12" s="10">
        <v>0</v>
      </c>
      <c r="O12" s="30">
        <v>0</v>
      </c>
    </row>
    <row r="13" ht="15.45" customHeight="1" spans="1:15">
      <c r="A13" s="9" t="s">
        <v>401</v>
      </c>
      <c r="B13" s="8" t="s">
        <v>368</v>
      </c>
      <c r="C13" s="10">
        <v>0</v>
      </c>
      <c r="D13" s="10">
        <v>0</v>
      </c>
      <c r="E13" s="10">
        <v>0</v>
      </c>
      <c r="F13" s="11" t="s">
        <v>402</v>
      </c>
      <c r="G13" s="8" t="s">
        <v>403</v>
      </c>
      <c r="H13" s="10">
        <v>0</v>
      </c>
      <c r="I13" s="10">
        <v>0</v>
      </c>
      <c r="J13" s="10">
        <v>0</v>
      </c>
      <c r="K13" s="11" t="s">
        <v>404</v>
      </c>
      <c r="L13" s="8" t="s">
        <v>405</v>
      </c>
      <c r="M13" s="10">
        <v>0</v>
      </c>
      <c r="N13" s="10">
        <v>0</v>
      </c>
      <c r="O13" s="30">
        <v>0</v>
      </c>
    </row>
    <row r="14" ht="15.45" customHeight="1" spans="1:15">
      <c r="A14" s="9" t="s">
        <v>406</v>
      </c>
      <c r="B14" s="8" t="s">
        <v>369</v>
      </c>
      <c r="C14" s="10">
        <v>206400</v>
      </c>
      <c r="D14" s="10">
        <v>1397782.95</v>
      </c>
      <c r="E14" s="10">
        <v>1397782.95</v>
      </c>
      <c r="F14" s="11" t="s">
        <v>407</v>
      </c>
      <c r="G14" s="8" t="s">
        <v>408</v>
      </c>
      <c r="H14" s="10">
        <v>873000</v>
      </c>
      <c r="I14" s="10">
        <v>1107007.2</v>
      </c>
      <c r="J14" s="10">
        <v>1107007.2</v>
      </c>
      <c r="K14" s="11" t="s">
        <v>409</v>
      </c>
      <c r="L14" s="8" t="s">
        <v>410</v>
      </c>
      <c r="M14" s="10">
        <v>0</v>
      </c>
      <c r="N14" s="10">
        <v>0</v>
      </c>
      <c r="O14" s="30">
        <v>0</v>
      </c>
    </row>
    <row r="15" ht="15.45" customHeight="1" spans="1:15">
      <c r="A15" s="9" t="s">
        <v>361</v>
      </c>
      <c r="B15" s="8" t="s">
        <v>370</v>
      </c>
      <c r="C15" s="12" t="s">
        <v>361</v>
      </c>
      <c r="D15" s="13" t="s">
        <v>361</v>
      </c>
      <c r="E15" s="14" t="s">
        <v>361</v>
      </c>
      <c r="F15" s="11" t="s">
        <v>411</v>
      </c>
      <c r="G15" s="8" t="s">
        <v>412</v>
      </c>
      <c r="H15" s="10">
        <v>1064900</v>
      </c>
      <c r="I15" s="10">
        <v>857959.22</v>
      </c>
      <c r="J15" s="10">
        <v>857959.22</v>
      </c>
      <c r="K15" s="11" t="s">
        <v>361</v>
      </c>
      <c r="L15" s="8" t="s">
        <v>413</v>
      </c>
      <c r="M15" s="14" t="s">
        <v>361</v>
      </c>
      <c r="N15" s="14" t="s">
        <v>361</v>
      </c>
      <c r="O15" s="31" t="s">
        <v>361</v>
      </c>
    </row>
    <row r="16" ht="15.45" customHeight="1" spans="1:15">
      <c r="A16" s="9" t="s">
        <v>361</v>
      </c>
      <c r="B16" s="8" t="s">
        <v>414</v>
      </c>
      <c r="C16" s="12" t="s">
        <v>361</v>
      </c>
      <c r="D16" s="13" t="s">
        <v>361</v>
      </c>
      <c r="E16" s="14" t="s">
        <v>361</v>
      </c>
      <c r="F16" s="11" t="s">
        <v>415</v>
      </c>
      <c r="G16" s="8" t="s">
        <v>416</v>
      </c>
      <c r="H16" s="10">
        <v>0</v>
      </c>
      <c r="I16" s="10">
        <v>0</v>
      </c>
      <c r="J16" s="10">
        <v>0</v>
      </c>
      <c r="K16" s="11" t="s">
        <v>361</v>
      </c>
      <c r="L16" s="8" t="s">
        <v>417</v>
      </c>
      <c r="M16" s="14" t="s">
        <v>361</v>
      </c>
      <c r="N16" s="14" t="s">
        <v>361</v>
      </c>
      <c r="O16" s="31" t="s">
        <v>361</v>
      </c>
    </row>
    <row r="17" ht="15.45" customHeight="1" spans="1:15">
      <c r="A17" s="9" t="s">
        <v>361</v>
      </c>
      <c r="B17" s="8" t="s">
        <v>418</v>
      </c>
      <c r="C17" s="14" t="s">
        <v>361</v>
      </c>
      <c r="D17" s="14" t="s">
        <v>361</v>
      </c>
      <c r="E17" s="14" t="s">
        <v>361</v>
      </c>
      <c r="F17" s="11" t="s">
        <v>419</v>
      </c>
      <c r="G17" s="8" t="s">
        <v>420</v>
      </c>
      <c r="H17" s="10">
        <v>0</v>
      </c>
      <c r="I17" s="10">
        <v>0</v>
      </c>
      <c r="J17" s="10">
        <v>0</v>
      </c>
      <c r="K17" s="8" t="s">
        <v>421</v>
      </c>
      <c r="L17" s="8" t="s">
        <v>422</v>
      </c>
      <c r="M17" s="12" t="s">
        <v>423</v>
      </c>
      <c r="N17" s="12" t="s">
        <v>423</v>
      </c>
      <c r="O17" s="30">
        <v>27081694.13</v>
      </c>
    </row>
    <row r="18" ht="15.45" customHeight="1" spans="1:15">
      <c r="A18" s="9" t="s">
        <v>361</v>
      </c>
      <c r="B18" s="8" t="s">
        <v>424</v>
      </c>
      <c r="C18" s="14" t="s">
        <v>361</v>
      </c>
      <c r="D18" s="14" t="s">
        <v>361</v>
      </c>
      <c r="E18" s="14" t="s">
        <v>361</v>
      </c>
      <c r="F18" s="11" t="s">
        <v>425</v>
      </c>
      <c r="G18" s="8" t="s">
        <v>426</v>
      </c>
      <c r="H18" s="10">
        <v>0</v>
      </c>
      <c r="I18" s="10">
        <v>0</v>
      </c>
      <c r="J18" s="10">
        <v>0</v>
      </c>
      <c r="K18" s="11" t="s">
        <v>427</v>
      </c>
      <c r="L18" s="8" t="s">
        <v>428</v>
      </c>
      <c r="M18" s="12" t="s">
        <v>423</v>
      </c>
      <c r="N18" s="12" t="s">
        <v>423</v>
      </c>
      <c r="O18" s="30">
        <v>13319700.94</v>
      </c>
    </row>
    <row r="19" ht="15.45" customHeight="1" spans="1:15">
      <c r="A19" s="9" t="s">
        <v>361</v>
      </c>
      <c r="B19" s="8" t="s">
        <v>429</v>
      </c>
      <c r="C19" s="14" t="s">
        <v>361</v>
      </c>
      <c r="D19" s="14" t="s">
        <v>361</v>
      </c>
      <c r="E19" s="14" t="s">
        <v>361</v>
      </c>
      <c r="F19" s="11" t="s">
        <v>430</v>
      </c>
      <c r="G19" s="8" t="s">
        <v>431</v>
      </c>
      <c r="H19" s="10">
        <v>0</v>
      </c>
      <c r="I19" s="10">
        <v>0</v>
      </c>
      <c r="J19" s="10">
        <v>0</v>
      </c>
      <c r="K19" s="11" t="s">
        <v>432</v>
      </c>
      <c r="L19" s="8" t="s">
        <v>433</v>
      </c>
      <c r="M19" s="12" t="s">
        <v>423</v>
      </c>
      <c r="N19" s="12" t="s">
        <v>423</v>
      </c>
      <c r="O19" s="30">
        <v>7752067.59</v>
      </c>
    </row>
    <row r="20" ht="15.45" customHeight="1" spans="1:15">
      <c r="A20" s="9" t="s">
        <v>361</v>
      </c>
      <c r="B20" s="8" t="s">
        <v>434</v>
      </c>
      <c r="C20" s="14" t="s">
        <v>361</v>
      </c>
      <c r="D20" s="14" t="s">
        <v>361</v>
      </c>
      <c r="E20" s="14" t="s">
        <v>361</v>
      </c>
      <c r="F20" s="11" t="s">
        <v>435</v>
      </c>
      <c r="G20" s="8" t="s">
        <v>436</v>
      </c>
      <c r="H20" s="10">
        <v>0</v>
      </c>
      <c r="I20" s="10">
        <v>0</v>
      </c>
      <c r="J20" s="10">
        <v>0</v>
      </c>
      <c r="K20" s="11" t="s">
        <v>437</v>
      </c>
      <c r="L20" s="8" t="s">
        <v>438</v>
      </c>
      <c r="M20" s="12" t="s">
        <v>423</v>
      </c>
      <c r="N20" s="12" t="s">
        <v>423</v>
      </c>
      <c r="O20" s="30">
        <v>1276259.34</v>
      </c>
    </row>
    <row r="21" ht="15.45" customHeight="1" spans="1:15">
      <c r="A21" s="9" t="s">
        <v>361</v>
      </c>
      <c r="B21" s="8" t="s">
        <v>439</v>
      </c>
      <c r="C21" s="14" t="s">
        <v>361</v>
      </c>
      <c r="D21" s="14" t="s">
        <v>361</v>
      </c>
      <c r="E21" s="14" t="s">
        <v>361</v>
      </c>
      <c r="F21" s="11" t="s">
        <v>440</v>
      </c>
      <c r="G21" s="8" t="s">
        <v>441</v>
      </c>
      <c r="H21" s="10">
        <v>0</v>
      </c>
      <c r="I21" s="10">
        <v>0</v>
      </c>
      <c r="J21" s="10">
        <v>0</v>
      </c>
      <c r="K21" s="11" t="s">
        <v>442</v>
      </c>
      <c r="L21" s="8" t="s">
        <v>443</v>
      </c>
      <c r="M21" s="12" t="s">
        <v>423</v>
      </c>
      <c r="N21" s="12" t="s">
        <v>423</v>
      </c>
      <c r="O21" s="30">
        <v>0</v>
      </c>
    </row>
    <row r="22" ht="15.45" customHeight="1" spans="1:15">
      <c r="A22" s="9" t="s">
        <v>361</v>
      </c>
      <c r="B22" s="8" t="s">
        <v>444</v>
      </c>
      <c r="C22" s="14" t="s">
        <v>361</v>
      </c>
      <c r="D22" s="14" t="s">
        <v>361</v>
      </c>
      <c r="E22" s="14" t="s">
        <v>361</v>
      </c>
      <c r="F22" s="11" t="s">
        <v>445</v>
      </c>
      <c r="G22" s="8" t="s">
        <v>446</v>
      </c>
      <c r="H22" s="10">
        <v>0</v>
      </c>
      <c r="I22" s="10">
        <v>0</v>
      </c>
      <c r="J22" s="10">
        <v>0</v>
      </c>
      <c r="K22" s="11" t="s">
        <v>447</v>
      </c>
      <c r="L22" s="8" t="s">
        <v>448</v>
      </c>
      <c r="M22" s="12" t="s">
        <v>423</v>
      </c>
      <c r="N22" s="12" t="s">
        <v>423</v>
      </c>
      <c r="O22" s="30">
        <v>0</v>
      </c>
    </row>
    <row r="23" ht="15.45" customHeight="1" spans="1:15">
      <c r="A23" s="9" t="s">
        <v>361</v>
      </c>
      <c r="B23" s="8" t="s">
        <v>449</v>
      </c>
      <c r="C23" s="14" t="s">
        <v>361</v>
      </c>
      <c r="D23" s="14" t="s">
        <v>361</v>
      </c>
      <c r="E23" s="14" t="s">
        <v>361</v>
      </c>
      <c r="F23" s="11" t="s">
        <v>450</v>
      </c>
      <c r="G23" s="8" t="s">
        <v>451</v>
      </c>
      <c r="H23" s="10">
        <v>0</v>
      </c>
      <c r="I23" s="10">
        <v>0</v>
      </c>
      <c r="J23" s="10">
        <v>0</v>
      </c>
      <c r="K23" s="11" t="s">
        <v>452</v>
      </c>
      <c r="L23" s="8" t="s">
        <v>453</v>
      </c>
      <c r="M23" s="12" t="s">
        <v>423</v>
      </c>
      <c r="N23" s="12" t="s">
        <v>423</v>
      </c>
      <c r="O23" s="30">
        <v>4733666.26</v>
      </c>
    </row>
    <row r="24" ht="15.45" customHeight="1" spans="1:15">
      <c r="A24" s="9" t="s">
        <v>361</v>
      </c>
      <c r="B24" s="8" t="s">
        <v>454</v>
      </c>
      <c r="C24" s="14" t="s">
        <v>361</v>
      </c>
      <c r="D24" s="14" t="s">
        <v>361</v>
      </c>
      <c r="E24" s="14" t="s">
        <v>361</v>
      </c>
      <c r="F24" s="11" t="s">
        <v>455</v>
      </c>
      <c r="G24" s="8" t="s">
        <v>456</v>
      </c>
      <c r="H24" s="10">
        <v>0</v>
      </c>
      <c r="I24" s="10">
        <v>0</v>
      </c>
      <c r="J24" s="10">
        <v>0</v>
      </c>
      <c r="K24" s="11" t="s">
        <v>457</v>
      </c>
      <c r="L24" s="8" t="s">
        <v>458</v>
      </c>
      <c r="M24" s="12" t="s">
        <v>423</v>
      </c>
      <c r="N24" s="12" t="s">
        <v>423</v>
      </c>
      <c r="O24" s="30">
        <v>0</v>
      </c>
    </row>
    <row r="25" ht="15.45" customHeight="1" spans="1:15">
      <c r="A25" s="9" t="s">
        <v>361</v>
      </c>
      <c r="B25" s="8" t="s">
        <v>459</v>
      </c>
      <c r="C25" s="14" t="s">
        <v>361</v>
      </c>
      <c r="D25" s="14" t="s">
        <v>361</v>
      </c>
      <c r="E25" s="14" t="s">
        <v>361</v>
      </c>
      <c r="F25" s="11" t="s">
        <v>460</v>
      </c>
      <c r="G25" s="8" t="s">
        <v>461</v>
      </c>
      <c r="H25" s="10">
        <v>778400</v>
      </c>
      <c r="I25" s="10">
        <v>929911</v>
      </c>
      <c r="J25" s="10">
        <v>929911</v>
      </c>
      <c r="K25" s="11" t="s">
        <v>462</v>
      </c>
      <c r="L25" s="8" t="s">
        <v>463</v>
      </c>
      <c r="M25" s="12" t="s">
        <v>423</v>
      </c>
      <c r="N25" s="12" t="s">
        <v>423</v>
      </c>
      <c r="O25" s="30">
        <v>0</v>
      </c>
    </row>
    <row r="26" ht="15.45" customHeight="1" spans="1:15">
      <c r="A26" s="9" t="s">
        <v>361</v>
      </c>
      <c r="B26" s="8" t="s">
        <v>464</v>
      </c>
      <c r="C26" s="14" t="s">
        <v>361</v>
      </c>
      <c r="D26" s="14" t="s">
        <v>361</v>
      </c>
      <c r="E26" s="14" t="s">
        <v>361</v>
      </c>
      <c r="F26" s="11" t="s">
        <v>465</v>
      </c>
      <c r="G26" s="8" t="s">
        <v>466</v>
      </c>
      <c r="H26" s="10">
        <v>0</v>
      </c>
      <c r="I26" s="10">
        <v>0</v>
      </c>
      <c r="J26" s="10">
        <v>0</v>
      </c>
      <c r="K26" s="11" t="s">
        <v>467</v>
      </c>
      <c r="L26" s="8" t="s">
        <v>468</v>
      </c>
      <c r="M26" s="12" t="s">
        <v>423</v>
      </c>
      <c r="N26" s="12" t="s">
        <v>423</v>
      </c>
      <c r="O26" s="30">
        <v>0</v>
      </c>
    </row>
    <row r="27" ht="15.45" customHeight="1" spans="1:15">
      <c r="A27" s="9" t="s">
        <v>361</v>
      </c>
      <c r="B27" s="8" t="s">
        <v>469</v>
      </c>
      <c r="C27" s="14" t="s">
        <v>361</v>
      </c>
      <c r="D27" s="14" t="s">
        <v>361</v>
      </c>
      <c r="E27" s="14" t="s">
        <v>361</v>
      </c>
      <c r="F27" s="11" t="s">
        <v>470</v>
      </c>
      <c r="G27" s="8" t="s">
        <v>471</v>
      </c>
      <c r="H27" s="10">
        <v>0</v>
      </c>
      <c r="I27" s="10">
        <v>0</v>
      </c>
      <c r="J27" s="10">
        <v>0</v>
      </c>
      <c r="K27" s="11" t="s">
        <v>472</v>
      </c>
      <c r="L27" s="8" t="s">
        <v>473</v>
      </c>
      <c r="M27" s="12" t="s">
        <v>423</v>
      </c>
      <c r="N27" s="12" t="s">
        <v>423</v>
      </c>
      <c r="O27" s="30">
        <v>0</v>
      </c>
    </row>
    <row r="28" ht="15.45" customHeight="1" spans="1:15">
      <c r="A28" s="9" t="s">
        <v>361</v>
      </c>
      <c r="B28" s="8" t="s">
        <v>474</v>
      </c>
      <c r="C28" s="14" t="s">
        <v>361</v>
      </c>
      <c r="D28" s="14" t="s">
        <v>361</v>
      </c>
      <c r="E28" s="14" t="s">
        <v>361</v>
      </c>
      <c r="F28" s="11" t="s">
        <v>475</v>
      </c>
      <c r="G28" s="8" t="s">
        <v>476</v>
      </c>
      <c r="H28" s="10">
        <v>0</v>
      </c>
      <c r="I28" s="10">
        <v>0</v>
      </c>
      <c r="J28" s="10">
        <v>0</v>
      </c>
      <c r="K28" s="11" t="s">
        <v>361</v>
      </c>
      <c r="L28" s="8" t="s">
        <v>477</v>
      </c>
      <c r="M28" s="12" t="s">
        <v>361</v>
      </c>
      <c r="N28" s="12" t="s">
        <v>361</v>
      </c>
      <c r="O28" s="31" t="s">
        <v>361</v>
      </c>
    </row>
    <row r="29" ht="15.45" customHeight="1" spans="1:15">
      <c r="A29" s="9" t="s">
        <v>361</v>
      </c>
      <c r="B29" s="8" t="s">
        <v>478</v>
      </c>
      <c r="C29" s="14" t="s">
        <v>361</v>
      </c>
      <c r="D29" s="14" t="s">
        <v>361</v>
      </c>
      <c r="E29" s="14" t="s">
        <v>361</v>
      </c>
      <c r="F29" s="11" t="s">
        <v>479</v>
      </c>
      <c r="G29" s="8" t="s">
        <v>480</v>
      </c>
      <c r="H29" s="10">
        <v>0</v>
      </c>
      <c r="I29" s="10">
        <v>0</v>
      </c>
      <c r="J29" s="10">
        <v>0</v>
      </c>
      <c r="K29" s="11" t="s">
        <v>361</v>
      </c>
      <c r="L29" s="8" t="s">
        <v>481</v>
      </c>
      <c r="M29" s="12" t="s">
        <v>361</v>
      </c>
      <c r="N29" s="13" t="s">
        <v>361</v>
      </c>
      <c r="O29" s="31" t="s">
        <v>361</v>
      </c>
    </row>
    <row r="30" ht="15.45" customHeight="1" spans="1:15">
      <c r="A30" s="9" t="s">
        <v>361</v>
      </c>
      <c r="B30" s="8" t="s">
        <v>482</v>
      </c>
      <c r="C30" s="14" t="s">
        <v>361</v>
      </c>
      <c r="D30" s="14" t="s">
        <v>361</v>
      </c>
      <c r="E30" s="14" t="s">
        <v>361</v>
      </c>
      <c r="F30" s="11" t="s">
        <v>483</v>
      </c>
      <c r="G30" s="8" t="s">
        <v>484</v>
      </c>
      <c r="H30" s="10">
        <v>0</v>
      </c>
      <c r="I30" s="10">
        <v>0</v>
      </c>
      <c r="J30" s="10">
        <v>0</v>
      </c>
      <c r="K30" s="11" t="s">
        <v>361</v>
      </c>
      <c r="L30" s="8" t="s">
        <v>485</v>
      </c>
      <c r="M30" s="13" t="s">
        <v>361</v>
      </c>
      <c r="N30" s="13" t="s">
        <v>361</v>
      </c>
      <c r="O30" s="31" t="s">
        <v>361</v>
      </c>
    </row>
    <row r="31" ht="15.45" customHeight="1" spans="1:15">
      <c r="A31" s="9" t="s">
        <v>361</v>
      </c>
      <c r="B31" s="8" t="s">
        <v>486</v>
      </c>
      <c r="C31" s="14" t="s">
        <v>361</v>
      </c>
      <c r="D31" s="14" t="s">
        <v>361</v>
      </c>
      <c r="E31" s="14" t="s">
        <v>361</v>
      </c>
      <c r="F31" s="11" t="s">
        <v>487</v>
      </c>
      <c r="G31" s="8" t="s">
        <v>488</v>
      </c>
      <c r="H31" s="10">
        <v>0</v>
      </c>
      <c r="I31" s="10">
        <v>0</v>
      </c>
      <c r="J31" s="10">
        <v>0</v>
      </c>
      <c r="K31" s="11" t="s">
        <v>361</v>
      </c>
      <c r="L31" s="8" t="s">
        <v>489</v>
      </c>
      <c r="M31" s="13" t="s">
        <v>361</v>
      </c>
      <c r="N31" s="13" t="s">
        <v>361</v>
      </c>
      <c r="O31" s="31" t="s">
        <v>361</v>
      </c>
    </row>
    <row r="32" ht="15.45" customHeight="1" spans="1:15">
      <c r="A32" s="9" t="s">
        <v>361</v>
      </c>
      <c r="B32" s="8" t="s">
        <v>490</v>
      </c>
      <c r="C32" s="14" t="s">
        <v>361</v>
      </c>
      <c r="D32" s="14" t="s">
        <v>361</v>
      </c>
      <c r="E32" s="14" t="s">
        <v>361</v>
      </c>
      <c r="F32" s="11" t="s">
        <v>491</v>
      </c>
      <c r="G32" s="8" t="s">
        <v>492</v>
      </c>
      <c r="H32" s="10">
        <v>0</v>
      </c>
      <c r="I32" s="10">
        <v>0</v>
      </c>
      <c r="J32" s="10">
        <v>0</v>
      </c>
      <c r="K32" s="11" t="s">
        <v>361</v>
      </c>
      <c r="L32" s="8" t="s">
        <v>493</v>
      </c>
      <c r="M32" s="13" t="s">
        <v>361</v>
      </c>
      <c r="N32" s="13" t="s">
        <v>361</v>
      </c>
      <c r="O32" s="31" t="s">
        <v>361</v>
      </c>
    </row>
    <row r="33" ht="15.45" customHeight="1" spans="1:15">
      <c r="A33" s="15" t="s">
        <v>494</v>
      </c>
      <c r="B33" s="8" t="s">
        <v>495</v>
      </c>
      <c r="C33" s="10">
        <v>19797700</v>
      </c>
      <c r="D33" s="10">
        <v>27083760.64</v>
      </c>
      <c r="E33" s="10">
        <v>27083760.64</v>
      </c>
      <c r="F33" s="16" t="s">
        <v>496</v>
      </c>
      <c r="G33" s="16"/>
      <c r="H33" s="17"/>
      <c r="I33" s="8"/>
      <c r="J33" s="16"/>
      <c r="K33" s="16"/>
      <c r="L33" s="8" t="s">
        <v>497</v>
      </c>
      <c r="M33" s="10">
        <v>19797700</v>
      </c>
      <c r="N33" s="10">
        <v>27081694.13</v>
      </c>
      <c r="O33" s="30">
        <v>27081694.13</v>
      </c>
    </row>
    <row r="34" ht="15.45" customHeight="1" spans="1:15">
      <c r="A34" s="9" t="s">
        <v>498</v>
      </c>
      <c r="B34" s="8" t="s">
        <v>499</v>
      </c>
      <c r="C34" s="10">
        <v>0</v>
      </c>
      <c r="D34" s="10">
        <v>0</v>
      </c>
      <c r="E34" s="10">
        <v>0</v>
      </c>
      <c r="F34" s="11" t="s">
        <v>500</v>
      </c>
      <c r="G34" s="11"/>
      <c r="H34" s="18"/>
      <c r="I34" s="11"/>
      <c r="J34" s="11"/>
      <c r="K34" s="11"/>
      <c r="L34" s="8" t="s">
        <v>501</v>
      </c>
      <c r="M34" s="12" t="s">
        <v>423</v>
      </c>
      <c r="N34" s="12" t="s">
        <v>423</v>
      </c>
      <c r="O34" s="30">
        <v>0</v>
      </c>
    </row>
    <row r="35" ht="15.45" customHeight="1" spans="1:15">
      <c r="A35" s="9" t="s">
        <v>502</v>
      </c>
      <c r="B35" s="8" t="s">
        <v>503</v>
      </c>
      <c r="C35" s="10">
        <v>0</v>
      </c>
      <c r="D35" s="10">
        <v>472424.69</v>
      </c>
      <c r="E35" s="10">
        <v>472424.69</v>
      </c>
      <c r="F35" s="11" t="s">
        <v>504</v>
      </c>
      <c r="G35" s="11"/>
      <c r="H35" s="18"/>
      <c r="I35" s="11"/>
      <c r="J35" s="11"/>
      <c r="K35" s="11"/>
      <c r="L35" s="8" t="s">
        <v>505</v>
      </c>
      <c r="M35" s="10">
        <v>0</v>
      </c>
      <c r="N35" s="10">
        <v>474491.2</v>
      </c>
      <c r="O35" s="30">
        <v>474491.2</v>
      </c>
    </row>
    <row r="36" ht="15.45" customHeight="1" spans="1:15">
      <c r="A36" s="9" t="s">
        <v>361</v>
      </c>
      <c r="B36" s="8" t="s">
        <v>506</v>
      </c>
      <c r="C36" s="12" t="s">
        <v>361</v>
      </c>
      <c r="D36" s="12" t="s">
        <v>361</v>
      </c>
      <c r="E36" s="14" t="s">
        <v>361</v>
      </c>
      <c r="F36" s="11" t="s">
        <v>361</v>
      </c>
      <c r="G36" s="11"/>
      <c r="H36" s="18"/>
      <c r="I36" s="11"/>
      <c r="J36" s="11"/>
      <c r="K36" s="11"/>
      <c r="L36" s="8" t="s">
        <v>507</v>
      </c>
      <c r="M36" s="12" t="s">
        <v>361</v>
      </c>
      <c r="N36" s="12" t="s">
        <v>361</v>
      </c>
      <c r="O36" s="31" t="s">
        <v>361</v>
      </c>
    </row>
    <row r="37" ht="15.45" customHeight="1" spans="1:15">
      <c r="A37" s="19" t="s">
        <v>508</v>
      </c>
      <c r="B37" s="20" t="s">
        <v>509</v>
      </c>
      <c r="C37" s="21">
        <v>19797700</v>
      </c>
      <c r="D37" s="21">
        <v>27556185.33</v>
      </c>
      <c r="E37" s="21">
        <v>27556185.33</v>
      </c>
      <c r="F37" s="22" t="s">
        <v>508</v>
      </c>
      <c r="G37" s="22"/>
      <c r="H37" s="23"/>
      <c r="I37" s="20"/>
      <c r="J37" s="22"/>
      <c r="K37" s="22"/>
      <c r="L37" s="20" t="s">
        <v>510</v>
      </c>
      <c r="M37" s="21">
        <v>19797700</v>
      </c>
      <c r="N37" s="21">
        <v>27556185.33</v>
      </c>
      <c r="O37" s="32">
        <v>27556185.33</v>
      </c>
    </row>
    <row r="38" ht="15.45" customHeight="1" spans="1:15">
      <c r="A38" s="24" t="s">
        <v>511</v>
      </c>
      <c r="B38" s="24"/>
      <c r="C38" s="24"/>
      <c r="D38" s="24"/>
      <c r="E38" s="24"/>
      <c r="F38" s="25"/>
      <c r="G38" s="25" t="s">
        <v>361</v>
      </c>
      <c r="H38" s="25" t="s">
        <v>361</v>
      </c>
      <c r="I38" s="25" t="s">
        <v>361</v>
      </c>
      <c r="J38" s="25" t="s">
        <v>361</v>
      </c>
      <c r="K38" s="25" t="s">
        <v>361</v>
      </c>
      <c r="L38" s="25" t="s">
        <v>361</v>
      </c>
      <c r="M38" s="25" t="s">
        <v>361</v>
      </c>
      <c r="N38" s="25" t="s">
        <v>361</v>
      </c>
      <c r="O38" s="25" t="s">
        <v>361</v>
      </c>
    </row>
    <row r="39" ht="15.45" customHeight="1" spans="1:15">
      <c r="A39" s="24" t="s">
        <v>512</v>
      </c>
      <c r="B39" s="24"/>
      <c r="C39" s="24"/>
      <c r="D39" s="24"/>
      <c r="E39" s="24"/>
      <c r="F39" s="24"/>
      <c r="G39" s="26" t="s">
        <v>361</v>
      </c>
      <c r="H39" s="25" t="s">
        <v>361</v>
      </c>
      <c r="I39" s="24" t="s">
        <v>361</v>
      </c>
      <c r="J39" s="24" t="s">
        <v>361</v>
      </c>
      <c r="K39" s="24" t="s">
        <v>361</v>
      </c>
      <c r="L39" s="26" t="s">
        <v>361</v>
      </c>
      <c r="M39" s="25"/>
      <c r="N39" s="24"/>
      <c r="O39" s="24"/>
    </row>
    <row r="41" ht="15" spans="8:8">
      <c r="H41" s="4" t="s">
        <v>513</v>
      </c>
    </row>
  </sheetData>
  <mergeCells count="10">
    <mergeCell ref="A1:O1"/>
    <mergeCell ref="A4:E4"/>
    <mergeCell ref="F4:O4"/>
    <mergeCell ref="F33:K33"/>
    <mergeCell ref="F34:K34"/>
    <mergeCell ref="F35:K35"/>
    <mergeCell ref="F36:K36"/>
    <mergeCell ref="F37:K37"/>
    <mergeCell ref="A38:E38"/>
    <mergeCell ref="A39:E39"/>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项目指标汇总表</vt:lpstr>
      <vt:lpstr>Sheet1</vt:lpstr>
      <vt:lpstr>1</vt:lpstr>
      <vt:lpstr>Sheet2</vt:lpstr>
      <vt:lpstr>Z01 收入支出决算总表(财决01表)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llihui</dc:creator>
  <cp:lastModifiedBy>周珐评</cp:lastModifiedBy>
  <dcterms:created xsi:type="dcterms:W3CDTF">2016-08-15T07:06:00Z</dcterms:created>
  <cp:lastPrinted>2021-03-11T09:32:00Z</cp:lastPrinted>
  <dcterms:modified xsi:type="dcterms:W3CDTF">2024-10-11T15:13:45Z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848053B79D044D5682974254D8BF2FB3_13</vt:lpwstr>
  </property>
  <property fmtid="{D5CDD505-2E9C-101B-9397-08002B2CF9AE}" pid="4" name="KSOReadingLayout">
    <vt:bool>false</vt:bool>
  </property>
</Properties>
</file>