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260" windowHeight="4440" firstSheet="10" activeTab="14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 03" sheetId="6" r:id="rId6"/>
    <sheet name="基本支出预算表04" sheetId="7" r:id="rId7"/>
    <sheet name="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<sst xmlns="http://schemas.openxmlformats.org/spreadsheetml/2006/main" count="1253" uniqueCount="425">
  <si>
    <t>01-1表</t>
  </si>
  <si>
    <t>2025年财务收支预算总表</t>
  </si>
  <si>
    <t>单位名称：澄江市凤麓街道社区卫生服务中心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</si>
  <si>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</si>
  <si>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</si>
  <si>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</si>
  <si>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</si>
  <si>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</si>
  <si>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</si>
  <si>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</si>
  <si>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</si>
  <si>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</si>
  <si>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</si>
  <si>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</si>
  <si>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</si>
  <si>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</si>
  <si>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</si>
  <si>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</si>
  <si>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</si>
  <si>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</si>
  <si>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</si>
  <si>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</si>
  <si>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</si>
  <si>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</si>
  <si>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</si>
  <si>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</si>
  <si>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</si>
  <si>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</si>
  <si>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</si>
  <si>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</si>
  <si>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</si>
  <si>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</si>
  <si>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</si>
  <si>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</si>
  <si>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</si>
  <si>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</si>
  <si>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</si>
  <si>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</si>
  <si>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</si>
  <si>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</si>
  <si>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</si>
  <si>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</si>
  <si>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</si>
  <si>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</si>
  <si>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</si>
  <si>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</si>
  <si>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</si>
  <si>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</si>
  <si>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/>
  </si>
  <si>
    <t>年终结转结余</t>
  </si>
  <si>
    <t xml:space="preserve"> </t>
  </si>
  <si>
    <t>1、财政拨款结转结余</t>
  </si>
  <si>
    <t>2、使用非财政拨款结余</t>
  </si>
  <si>
    <t>2、非财政拨款结余</t>
  </si>
  <si>
    <t>收  入  总  计</t>
  </si>
  <si>
    <t>支 出 总 计</t>
  </si>
  <si>
    <t>01-2表</t>
  </si>
  <si>
    <t>2025年部门收入预算表</t>
  </si>
  <si>
    <t>单位：万元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</si>
  <si>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</si>
  <si>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</si>
  <si>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</si>
  <si>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</si>
  <si>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</si>
  <si>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</si>
  <si>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</si>
  <si>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</si>
  <si>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</si>
  <si>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</si>
  <si>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</si>
  <si>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</si>
  <si>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</si>
  <si>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</si>
  <si>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</si>
  <si>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</si>
  <si>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</si>
  <si>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</si>
  <si>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</si>
  <si>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</si>
  <si>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</si>
  <si>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</si>
  <si>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</si>
  <si>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</si>
  <si>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澄江市凤麓街道社区卫生服务中心</t>
  </si>
  <si>
    <t>01-3表</t>
  </si>
  <si>
    <t>2025年部门支出预算表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</si>
  <si>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</si>
  <si>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</si>
  <si>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</si>
  <si>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</si>
  <si>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</si>
  <si>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</si>
  <si>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</si>
  <si>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</si>
  <si>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</si>
  <si>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</si>
  <si>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</si>
  <si>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</si>
  <si>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</si>
  <si>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</si>
  <si>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</si>
  <si>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</si>
  <si>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</si>
  <si>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</si>
  <si>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</si>
  <si>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</si>
  <si>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</si>
  <si>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21003</t>
  </si>
  <si>
    <t>基层医疗卫生机构</t>
  </si>
  <si>
    <t>2100301</t>
  </si>
  <si>
    <t>城市社区卫生机构</t>
  </si>
  <si>
    <t>21004</t>
  </si>
  <si>
    <t>公共卫生</t>
  </si>
  <si>
    <t>2100408</t>
  </si>
  <si>
    <t>基本公共卫生服务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</si>
  <si>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</si>
  <si>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</si>
  <si>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</si>
  <si>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</si>
  <si>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</si>
  <si>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</si>
  <si>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</si>
  <si>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</si>
  <si>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</si>
  <si>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</si>
  <si>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</si>
  <si>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</si>
  <si>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</si>
  <si>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</si>
  <si>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</si>
  <si>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</si>
  <si>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合  计</t>
  </si>
  <si>
    <t>02-1表</t>
  </si>
  <si>
    <t>2025年财政拨款收支预算总表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</si>
  <si>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</si>
  <si>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</si>
  <si>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</si>
  <si>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</si>
  <si>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</si>
  <si>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</si>
  <si>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</si>
  <si>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</si>
  <si>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</si>
  <si>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</si>
  <si>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02-2表</t>
  </si>
  <si>
    <t>2025年一般公共预算支出预算表（按功能科目分类）</t>
  </si>
  <si>
    <t>部门预算支出功能分类科目</t>
  </si>
  <si>
    <t>人员经费</t>
  </si>
  <si>
    <t>公用经费</t>
  </si>
  <si>
    <t>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</si>
  <si>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</si>
  <si>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</si>
  <si>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</si>
  <si>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</si>
  <si>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</si>
  <si>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</si>
  <si>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</si>
  <si>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备注：本单位无“三公”经费预算支出，故该表为空。</t>
  </si>
  <si>
    <t>04表</t>
  </si>
  <si>
    <t>2025年部门基本支出预算表</t>
  </si>
  <si>
    <t>项目单位</t>
  </si>
  <si>
    <t>项目代码</t>
  </si>
  <si>
    <t>项目名称</t>
  </si>
  <si>
    <t>功能科目编码</t>
  </si>
  <si>
    <t>功能科目名称</t>
  </si>
  <si>
    <t>部门经济科目部门</t>
  </si>
  <si>
    <t>部门经济科目名称</t>
  </si>
  <si>
    <t>资金来源</t>
  </si>
  <si>
    <t>财政拨款结转结余</t>
  </si>
  <si>
    <t>总计</t>
  </si>
  <si>
    <t>一般公共预算资金</t>
  </si>
  <si>
    <t>全年数</t>
  </si>
  <si>
    <t>其中：转隶人员公用经费</t>
  </si>
  <si>
    <t>已提前安排</t>
  </si>
  <si>
    <t>抵扣上年垫付资金</t>
  </si>
  <si>
    <t>本次下达</t>
  </si>
  <si>
    <t>另文下达</t>
  </si>
  <si>
    <t>530422210000000004635</t>
  </si>
  <si>
    <t>事业人员支出工资</t>
  </si>
  <si>
    <t>30101</t>
  </si>
  <si>
    <t>基本工资</t>
  </si>
  <si>
    <t>30102</t>
  </si>
  <si>
    <t>津贴补贴</t>
  </si>
  <si>
    <t>30107</t>
  </si>
  <si>
    <t>绩效工资</t>
  </si>
  <si>
    <t>530422210000000004636</t>
  </si>
  <si>
    <t>社会保障缴费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</si>
  <si>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</si>
  <si>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</si>
  <si>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</si>
  <si>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</si>
  <si>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</si>
  <si>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</si>
  <si>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30111</t>
  </si>
  <si>
    <t>公务员医疗补助缴费</t>
  </si>
  <si>
    <t>530422210000000004637</t>
  </si>
  <si>
    <t>30113</t>
  </si>
  <si>
    <t>530422210000000004638</t>
  </si>
  <si>
    <t>对个人和家庭的补助</t>
  </si>
  <si>
    <t>30302</t>
  </si>
  <si>
    <t>退休费</t>
  </si>
  <si>
    <t>530422210000000004640</t>
  </si>
  <si>
    <t>工会经费</t>
  </si>
  <si>
    <t>30228</t>
  </si>
  <si>
    <t>530422210000000004754</t>
  </si>
  <si>
    <t>一般公用经费</t>
  </si>
  <si>
    <t>30299</t>
  </si>
  <si>
    <t>其他商品和服务支出</t>
  </si>
  <si>
    <t>30205</t>
  </si>
  <si>
    <t>水费</t>
  </si>
  <si>
    <t>30206</t>
  </si>
  <si>
    <t>电费</t>
  </si>
  <si>
    <t>30229</t>
  </si>
  <si>
    <t>福利费</t>
  </si>
  <si>
    <t>530422231100001467236</t>
  </si>
  <si>
    <t>奖励性绩效工资</t>
  </si>
  <si>
    <t>05-1表</t>
  </si>
  <si>
    <t>2025年部门项目支出预算表</t>
  </si>
  <si>
    <t>项目分类</t>
  </si>
  <si>
    <t>本年拨款</t>
  </si>
  <si>
    <t>其中：本次下达</t>
  </si>
  <si>
    <t>澄江市凤麓街道社区卫生服务服务中心政府采购项目专项资金</t>
  </si>
  <si>
    <t>313 事业发展类</t>
  </si>
  <si>
    <t>530422251100003577261</t>
  </si>
  <si>
    <t>30201</t>
  </si>
  <si>
    <t>办公费</t>
  </si>
  <si>
    <t>30226</t>
  </si>
  <si>
    <t>劳务费</t>
  </si>
  <si>
    <t>31002</t>
  </si>
  <si>
    <t>办公设备购置</t>
  </si>
  <si>
    <t>31003</t>
  </si>
  <si>
    <t>专用设备购置</t>
  </si>
  <si>
    <t>05-2表</t>
  </si>
  <si>
    <t>2025年项目支出绩效目标表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</si>
  <si>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</si>
  <si>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</si>
  <si>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</si>
  <si>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</si>
  <si>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</si>
  <si>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</si>
  <si>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</si>
  <si>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</si>
  <si>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</si>
  <si>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</si>
  <si>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.免费向城乡居民提供基本公共卫生服务，促进基本公共卫生服务逐步均等化。按照《国家基本公共卫生服务规范（第三版）》为城乡居民建立健康档案，开展健康教育、预防接种等服务，将0-6岁儿童、65岁及以上老年人、孕产妇、原发性高血压和2型糖尿病患者、严重精神障碍患者、结核病患者列为重点人群，婷针对性的健康管理服务。
2.开展职业病监测，最大限度地保护放射工作人员、患者和公众的健康权益。
3.2021年全市免费孕前优生健康检查目标人群覆盖率达80%以上，综合节育率达80%以上，农村妇女增补叶酸服用率达到90%以上；遗传代谢病性疾病筛查率达92%以上，听力筛查率达95%以上。
4..开展鼠疫技术指导、疫源地调查、疫情现场处置能力建设、鼠疫P3实验室运行维护管理、鼠疫实验室耗材采购等工作，建立一支反应迅速、技术过硬、现场处置能力强的疫情防控队伍，及时、有效、科学处置鼠疫疫情。
5.开展人禽流感、SARS等突发急性传染病和不明原因疾病应急检测、风险评估和排查及疫情处置工作，切实做到及时、有效、科学处置疫情。
6.通过建立健全居民电子健康档案并不断更新，实现对辖区居民健康信息的动态管理，7.医生通过查阅居民健康档案，能更加全面、准确的诊治，并可避免重复检查；
8.实现对疾病的自动分类筛查、对特殊疾病及时报告、追踪；
9.实现对传染病、慢性病等疾病的自动生成并归口提示，提高管理能力水平。</t>
  </si>
  <si>
    <t>产出指标</t>
  </si>
  <si>
    <t>数量指标</t>
  </si>
  <si>
    <t>台式电脑</t>
  </si>
  <si>
    <t>&lt;=</t>
  </si>
  <si>
    <t>24</t>
  </si>
  <si>
    <t>台</t>
  </si>
  <si>
    <t>定量指标</t>
  </si>
  <si>
    <t>反映购置数量完成情况。</t>
  </si>
  <si>
    <t>质量指标</t>
  </si>
  <si>
    <t>验收通过率</t>
  </si>
  <si>
    <t>&gt;=</t>
  </si>
  <si>
    <t>95</t>
  </si>
  <si>
    <t>%</t>
  </si>
  <si>
    <t>反映设备购置的产品质量情况。
验收通过率=（通过验收的购置数量/购置总数量）*100%。</t>
  </si>
  <si>
    <t>购置设备利用率</t>
  </si>
  <si>
    <t>100</t>
  </si>
  <si>
    <t>反映设备利用情况。
设备利用率=（投入使用设备数/购置设备总数）*100%。</t>
  </si>
  <si>
    <t>时效指标</t>
  </si>
  <si>
    <t>设备部署及时率</t>
  </si>
  <si>
    <t>=</t>
  </si>
  <si>
    <t>反映新购设备按时部署情况。
设备部署及时率=（及时部署设备数量/新购设备总数）*100%。</t>
  </si>
  <si>
    <t>效益指标</t>
  </si>
  <si>
    <t>可持续影响</t>
  </si>
  <si>
    <t>台式电脑使用年限</t>
  </si>
  <si>
    <t>年</t>
  </si>
  <si>
    <t>反映新投入设备使用年限情况。</t>
  </si>
  <si>
    <t>满意度指标</t>
  </si>
  <si>
    <t>服务对象满意度</t>
  </si>
  <si>
    <t>使用人员满意度</t>
  </si>
  <si>
    <t>90</t>
  </si>
  <si>
    <t>反映服务对象对购置设备的整体满意情况。
使用人员满意度=（对购置设备满意的人数/问卷调查人数）*100%。</t>
  </si>
  <si>
    <t>06表</t>
  </si>
  <si>
    <t>2025年政府性基金预算支出预算表</t>
  </si>
  <si>
    <t>单位名称</t>
  </si>
  <si>
    <t>本年政府性基金预算支出</t>
  </si>
  <si>
    <t>备注：本单位无政府性基金预算支出，故该表为空。</t>
  </si>
  <si>
    <t>07表</t>
  </si>
  <si>
    <t>2025年政府采购预算表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</si>
  <si>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</si>
  <si>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</si>
  <si>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</si>
  <si>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</si>
  <si>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</si>
  <si>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</si>
  <si>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</si>
  <si>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</si>
  <si>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</si>
  <si>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脉冲电治疗仪</t>
  </si>
  <si>
    <t>套</t>
  </si>
  <si>
    <t>儿童超声波身高体重测量仪</t>
  </si>
  <si>
    <t>监控摄像头</t>
  </si>
  <si>
    <t>婴儿视觉听觉训练包（红球、沙锤、摇铃）</t>
  </si>
  <si>
    <t>便携供氧装置</t>
  </si>
  <si>
    <t>办公桌</t>
  </si>
  <si>
    <t>办公椅</t>
  </si>
  <si>
    <t>液晶显示器</t>
  </si>
  <si>
    <t>多功能牵引设备</t>
  </si>
  <si>
    <t>药品柜（含中药柜）</t>
  </si>
  <si>
    <t>中药煎药机</t>
  </si>
  <si>
    <t>分析仪</t>
  </si>
  <si>
    <t>候诊椅、输液椅</t>
  </si>
  <si>
    <t>妇科检查床</t>
  </si>
  <si>
    <t>张</t>
  </si>
  <si>
    <t>电子血压计</t>
  </si>
  <si>
    <t>心电图分析仪</t>
  </si>
  <si>
    <t>自动体位除颤仪</t>
  </si>
  <si>
    <t>输液观察床</t>
  </si>
  <si>
    <t>交换机</t>
  </si>
  <si>
    <t>儿童身高坐高体检仪（电子）</t>
  </si>
  <si>
    <t>碎纸机</t>
  </si>
  <si>
    <t>复印打印一体机</t>
  </si>
  <si>
    <t>显微镜</t>
  </si>
  <si>
    <t>办公电脑</t>
  </si>
  <si>
    <t>身高体重称</t>
  </si>
  <si>
    <t>空调</t>
  </si>
  <si>
    <t>沙发</t>
  </si>
  <si>
    <t>个</t>
  </si>
  <si>
    <t>复印纸</t>
  </si>
  <si>
    <t>箱</t>
  </si>
  <si>
    <t>录音笔</t>
  </si>
  <si>
    <t>支</t>
  </si>
  <si>
    <t>便携式多功能婴幼儿访视秤</t>
  </si>
  <si>
    <t>骨密度测量仪</t>
  </si>
  <si>
    <t>冰箱</t>
  </si>
  <si>
    <t>儿童身高体重称（带座椅）</t>
  </si>
  <si>
    <t>诊疗床</t>
  </si>
  <si>
    <t>打印机</t>
  </si>
  <si>
    <t>茶几</t>
  </si>
  <si>
    <t>中药颗粒剂设备</t>
  </si>
  <si>
    <t>饮水机</t>
  </si>
  <si>
    <t>婴儿量床</t>
  </si>
  <si>
    <t>文件柜</t>
  </si>
  <si>
    <t>组</t>
  </si>
  <si>
    <t>经皮黄疸仪</t>
  </si>
  <si>
    <t>带状光检影镜</t>
  </si>
  <si>
    <t>凭证打印机</t>
  </si>
  <si>
    <t>治疗床</t>
  </si>
  <si>
    <t>牙科综合治疗椅</t>
  </si>
  <si>
    <t>无菌柜</t>
  </si>
  <si>
    <t>2025年审计费</t>
  </si>
  <si>
    <t>次/年</t>
  </si>
  <si>
    <t>手电筒瞳孔笔灯</t>
  </si>
  <si>
    <t>2025年代理记账服务费</t>
  </si>
  <si>
    <t>微波、超声治疗仪</t>
  </si>
  <si>
    <t>08表</t>
  </si>
  <si>
    <t>2025年政府购买服务预算表</t>
  </si>
  <si>
    <t>政府购买服务项目</t>
  </si>
  <si>
    <t>政府购买服务指导性目录代码</t>
  </si>
  <si>
    <t>所属服务类别</t>
  </si>
  <si>
    <t>所属服务领域</t>
  </si>
  <si>
    <t>购买服务内容简述</t>
  </si>
  <si>
    <t>政府购买服务内容</t>
  </si>
  <si>
    <t>备注：本单位无政府购买预算支出，故该表为空。</t>
  </si>
  <si>
    <t>09-1表</t>
  </si>
  <si>
    <t>2025年对下转移支付预算表</t>
  </si>
  <si>
    <t>单位名称（项目）</t>
  </si>
  <si>
    <t>地区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</si>
  <si>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</si>
  <si>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</si>
  <si>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</si>
  <si>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</si>
  <si>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</si>
  <si>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</si>
  <si>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</si>
  <si>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</si>
  <si>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</si>
  <si>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</si>
  <si>
    <t>备注：本单位无市对下转移支付预算，故该表为空。</t>
  </si>
  <si>
    <t>09-2表</t>
  </si>
  <si>
    <t>2025年对下转移支付绩效目标表</t>
  </si>
  <si>
    <t>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</si>
  <si>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</si>
  <si>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</si>
  <si>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</si>
  <si>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</si>
  <si>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</si>
  <si>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</si>
  <si>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</si>
  <si>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A02 设备</t>
  </si>
  <si>
    <t>A02329900 其他医疗设备</t>
  </si>
  <si>
    <t>A02322500 急救和生命支持设备</t>
  </si>
  <si>
    <t>A05 家具和用品</t>
  </si>
  <si>
    <t>A05010201 办公桌</t>
  </si>
  <si>
    <t>A02091107 视频监控设备</t>
  </si>
  <si>
    <t>A02010105 台式计算机</t>
  </si>
  <si>
    <t>A05010402 单人沙发</t>
  </si>
  <si>
    <t>A02323300 口腔设备及器械</t>
  </si>
  <si>
    <t>A05010599 其他柜类</t>
  </si>
  <si>
    <t>A02320800 物理治疗、康复及体育治疗仪器设备</t>
  </si>
  <si>
    <t>A02129900 其他计量标准器具</t>
  </si>
  <si>
    <t>A02061818 饮水器</t>
  </si>
  <si>
    <t>A02021006 票据打印机</t>
  </si>
  <si>
    <t>A05010199 其他床类</t>
  </si>
  <si>
    <t>A02320900 中医器械设备</t>
  </si>
  <si>
    <t>A02061804 空调机</t>
  </si>
  <si>
    <t>A05010399 其他椅凳类</t>
  </si>
  <si>
    <t>A02100301 显微镜</t>
  </si>
  <si>
    <t>A02020100 复印机</t>
  </si>
  <si>
    <t>A02021301 碎纸机</t>
  </si>
  <si>
    <t>A02061801 电冰箱</t>
  </si>
  <si>
    <t>A02091001 普通电视设备（电视机）</t>
  </si>
  <si>
    <t>A05010301 办公椅</t>
  </si>
  <si>
    <t>A02320300 医用电子生理参数检测仪器设备</t>
  </si>
  <si>
    <t>A02322000 药房设备及器具</t>
  </si>
  <si>
    <t>A05010502 文件柜</t>
  </si>
  <si>
    <t>A02061915 手电筒</t>
  </si>
  <si>
    <t>A02321900 临床检验设备</t>
  </si>
  <si>
    <t>A02310600 制药蒸发设备和浓缩设备</t>
  </si>
  <si>
    <t>A02010202 交换设备</t>
  </si>
  <si>
    <t>11表</t>
  </si>
  <si>
    <t>2025年上级补助项目支出预算表</t>
  </si>
  <si>
    <t>经济科目部门</t>
  </si>
  <si>
    <t>经济科目名称</t>
  </si>
  <si>
    <t>上级补助</t>
  </si>
  <si>
    <t>备注：本单位无上级补助项目预算支出，故该表为空。</t>
  </si>
  <si>
    <t>12表</t>
  </si>
  <si>
    <t>2025年部门项目中期规划预算表</t>
  </si>
  <si>
    <t>项目级次</t>
  </si>
  <si>
    <t>本级</t>
  </si>
  <si>
    <t>备注：无项目中期规划预算。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</si>
</sst>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  <numFmt numFmtId="181" formatCode="0.00_);[Red]\(0.00\)"/>
  </numFmts>
  <fonts count="48">
    <font>
      <sz val="11"/>
      <color rgb="FF000000"/>
      <name val="宋体"/>
      <charset val="134"/>
      <scheme val="minor"/>
    </font>
    <font>
      <sz val="10"/>
      <name val="宋体"/>
      <charset val="1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b/>
      <sz val="23"/>
      <color indexed="8"/>
      <name val="宋体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9"/>
      <name val="宋体"/>
      <charset val="1"/>
    </font>
    <font>
      <sz val="9"/>
      <name val="Microsoft Sans Serif"/>
      <charset val="1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0"/>
      <name val="Arial"/>
      <charset val="1"/>
    </font>
    <font>
      <b/>
      <sz val="9"/>
      <name val="宋体"/>
      <charset val="134"/>
    </font>
    <font>
      <b/>
      <sz val="21"/>
      <color rgb="FF000000"/>
      <name val="宋体"/>
      <charset val="134"/>
    </font>
    <font>
      <sz val="10.5"/>
      <color rgb="FF000000"/>
      <name val="SimSun"/>
      <charset val="134"/>
    </font>
    <font>
      <sz val="12"/>
      <name val="宋体"/>
      <charset val="1"/>
    </font>
    <font>
      <b/>
      <sz val="20"/>
      <color rgb="FF000000"/>
      <name val="宋体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2"/>
      <color rgb="FF000000"/>
      <name val="方正黑体_GBK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top"/>
    </xf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2" borderId="8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3" borderId="11" applyNumberFormat="0" applyAlignment="0" applyProtection="0">
      <alignment vertical="center"/>
    </xf>
    <xf numFmtId="0" fontId="38" fillId="4" borderId="12" applyNumberFormat="0" applyAlignment="0" applyProtection="0">
      <alignment vertical="center"/>
    </xf>
    <xf numFmtId="0" fontId="39" fillId="4" borderId="11" applyNumberFormat="0" applyAlignment="0" applyProtection="0">
      <alignment vertical="center"/>
    </xf>
    <xf numFmtId="0" fontId="40" fillId="5" borderId="13" applyNumberFormat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176" fontId="4" fillId="0" borderId="1">
      <alignment horizontal="right" vertical="center"/>
    </xf>
    <xf numFmtId="49" fontId="4" fillId="0" borderId="1">
      <alignment horizontal="left" vertical="center" wrapText="1"/>
    </xf>
    <xf numFmtId="176" fontId="4" fillId="0" borderId="1">
      <alignment horizontal="right" vertical="center"/>
    </xf>
    <xf numFmtId="177" fontId="4" fillId="0" borderId="1">
      <alignment horizontal="right" vertical="center"/>
    </xf>
    <xf numFmtId="178" fontId="4" fillId="0" borderId="1">
      <alignment horizontal="right" vertical="center"/>
    </xf>
    <xf numFmtId="179" fontId="4" fillId="0" borderId="1">
      <alignment horizontal="right" vertical="center"/>
    </xf>
    <xf numFmtId="10" fontId="4" fillId="0" borderId="1">
      <alignment horizontal="right" vertical="center"/>
    </xf>
    <xf numFmtId="180" fontId="4" fillId="0" borderId="1">
      <alignment horizontal="right" vertical="center"/>
    </xf>
    <xf numFmtId="0" fontId="4" fillId="0" borderId="0">
      <alignment vertical="top"/>
      <protection locked="0"/>
    </xf>
    <xf numFmtId="0" fontId="3" fillId="0" borderId="0"/>
  </cellStyleXfs>
  <cellXfs count="114">
    <xf numFmtId="0" fontId="0" fillId="0" borderId="0" xfId="0" applyFont="1">
      <alignment vertical="top"/>
    </xf>
    <xf numFmtId="0" fontId="1" fillId="0" borderId="0" xfId="57" applyFont="1" applyFill="1" applyBorder="1" applyAlignment="1" applyProtection="1"/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right" vertical="center"/>
    </xf>
    <xf numFmtId="0" fontId="5" fillId="0" borderId="0" xfId="58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176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176" fontId="4" fillId="0" borderId="1" xfId="51" applyNumberFormat="1" applyFont="1" applyBorder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0" fillId="0" borderId="0" xfId="57" applyFont="1" applyFill="1" applyBorder="1" applyAlignment="1" applyProtection="1">
      <alignment vertical="top"/>
      <protection locked="0"/>
    </xf>
    <xf numFmtId="49" fontId="4" fillId="0" borderId="0" xfId="50" applyNumberFormat="1" applyFont="1" applyBorder="1">
      <alignment horizontal="left" vertical="center" wrapText="1"/>
    </xf>
    <xf numFmtId="49" fontId="4" fillId="0" borderId="0" xfId="50" applyNumberFormat="1" applyFont="1" applyBorder="1" applyAlignment="1">
      <alignment horizontal="right" vertical="center" wrapText="1"/>
    </xf>
    <xf numFmtId="49" fontId="6" fillId="0" borderId="1" xfId="50" applyNumberFormat="1" applyFont="1" applyBorder="1" applyAlignment="1">
      <alignment horizontal="center" vertical="center" wrapText="1"/>
    </xf>
    <xf numFmtId="49" fontId="4" fillId="0" borderId="1" xfId="50" applyNumberFormat="1" applyFont="1" applyBorder="1">
      <alignment horizontal="left" vertical="center" wrapText="1"/>
    </xf>
    <xf numFmtId="49" fontId="4" fillId="0" borderId="1" xfId="50" applyNumberFormat="1" applyFont="1" applyBorder="1" applyAlignment="1">
      <alignment horizontal="center" vertical="center" wrapText="1"/>
    </xf>
    <xf numFmtId="0" fontId="11" fillId="0" borderId="0" xfId="57" applyFont="1" applyFill="1" applyBorder="1" applyAlignment="1" applyProtection="1">
      <alignment vertical="top"/>
      <protection locked="0"/>
    </xf>
    <xf numFmtId="0" fontId="12" fillId="0" borderId="0" xfId="57" applyFont="1" applyFill="1" applyBorder="1" applyAlignment="1" applyProtection="1">
      <alignment horizontal="center" vertical="center"/>
    </xf>
    <xf numFmtId="0" fontId="13" fillId="0" borderId="0" xfId="57" applyFont="1" applyFill="1" applyBorder="1" applyAlignment="1" applyProtection="1">
      <alignment horizontal="center" vertical="center"/>
    </xf>
    <xf numFmtId="0" fontId="13" fillId="0" borderId="0" xfId="57" applyFont="1" applyFill="1" applyBorder="1" applyAlignment="1" applyProtection="1">
      <alignment horizontal="center" vertical="center"/>
      <protection locked="0"/>
    </xf>
    <xf numFmtId="49" fontId="4" fillId="0" borderId="0" xfId="50" applyNumberFormat="1" applyFont="1" applyBorder="1" applyAlignment="1">
      <alignment horizontal="center" vertical="center" wrapText="1"/>
    </xf>
    <xf numFmtId="0" fontId="1" fillId="0" borderId="0" xfId="57" applyFont="1" applyFill="1" applyBorder="1" applyAlignment="1" applyProtection="1">
      <alignment vertical="center"/>
    </xf>
    <xf numFmtId="0" fontId="12" fillId="0" borderId="0" xfId="57" applyFont="1" applyFill="1" applyAlignment="1" applyProtection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50" applyNumberFormat="1" applyFont="1" applyBorder="1" applyAlignment="1">
      <alignment horizontal="center" vertical="center" wrapText="1"/>
    </xf>
    <xf numFmtId="180" fontId="4" fillId="0" borderId="1" xfId="56" applyNumberFormat="1" applyFont="1" applyBorder="1" applyAlignment="1">
      <alignment horizontal="center" vertical="center" wrapText="1"/>
    </xf>
    <xf numFmtId="176" fontId="4" fillId="0" borderId="1" xfId="50" applyNumberFormat="1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14" fillId="0" borderId="0" xfId="57" applyFont="1" applyFill="1" applyBorder="1" applyAlignment="1" applyProtection="1"/>
    <xf numFmtId="180" fontId="8" fillId="0" borderId="1" xfId="56" applyNumberFormat="1" applyFont="1" applyBorder="1" applyAlignment="1">
      <alignment horizontal="center" vertical="center" wrapText="1"/>
    </xf>
    <xf numFmtId="49" fontId="2" fillId="0" borderId="1" xfId="50" applyNumberFormat="1" applyFont="1" applyBorder="1" applyAlignment="1">
      <alignment horizontal="center" vertical="center" wrapText="1"/>
    </xf>
    <xf numFmtId="49" fontId="15" fillId="0" borderId="0" xfId="50" applyNumberFormat="1" applyFont="1" applyBorder="1" applyAlignment="1">
      <alignment horizontal="right" vertical="center" wrapText="1"/>
    </xf>
    <xf numFmtId="0" fontId="12" fillId="0" borderId="0" xfId="57" applyFont="1" applyFill="1" applyBorder="1" applyAlignment="1" applyProtection="1">
      <alignment horizontal="center" vertical="center" wrapText="1"/>
    </xf>
    <xf numFmtId="0" fontId="4" fillId="0" borderId="1" xfId="50" applyNumberFormat="1" applyFont="1" applyBorder="1">
      <alignment horizontal="left" vertical="center" wrapText="1"/>
    </xf>
    <xf numFmtId="176" fontId="4" fillId="0" borderId="1" xfId="50" applyNumberFormat="1" applyFont="1" applyBorder="1" applyAlignment="1">
      <alignment horizontal="center" vertical="center" wrapText="1"/>
    </xf>
    <xf numFmtId="180" fontId="6" fillId="0" borderId="1" xfId="56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6" fillId="0" borderId="0" xfId="57" applyFont="1" applyFill="1" applyBorder="1" applyAlignment="1" applyProtection="1">
      <alignment horizontal="center" vertical="center" wrapText="1"/>
    </xf>
    <xf numFmtId="0" fontId="16" fillId="0" borderId="0" xfId="57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right" vertical="center"/>
    </xf>
    <xf numFmtId="49" fontId="1" fillId="0" borderId="0" xfId="57" applyNumberFormat="1" applyFont="1" applyFill="1" applyBorder="1" applyAlignment="1" applyProtection="1"/>
    <xf numFmtId="49" fontId="4" fillId="0" borderId="1" xfId="50" applyNumberFormat="1" applyFont="1" applyBorder="1" applyAlignment="1">
      <alignment horizontal="left" vertical="center" wrapText="1" indent="1"/>
    </xf>
    <xf numFmtId="176" fontId="4" fillId="0" borderId="1" xfId="0" applyNumberFormat="1" applyFont="1" applyBorder="1" applyAlignment="1">
      <alignment horizontal="left" vertical="center" wrapText="1"/>
    </xf>
    <xf numFmtId="176" fontId="4" fillId="0" borderId="1" xfId="50" applyNumberFormat="1" applyFont="1" applyBorder="1">
      <alignment horizontal="left" vertical="center" wrapText="1"/>
    </xf>
    <xf numFmtId="0" fontId="9" fillId="0" borderId="0" xfId="0" applyFont="1" applyAlignment="1"/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8" fillId="0" borderId="0" xfId="57" applyFont="1" applyFill="1" applyBorder="1" applyAlignment="1" applyProtection="1">
      <alignment horizontal="left" wrapText="1"/>
    </xf>
    <xf numFmtId="0" fontId="18" fillId="0" borderId="0" xfId="57" applyFont="1" applyFill="1" applyBorder="1" applyAlignment="1" applyProtection="1"/>
    <xf numFmtId="0" fontId="4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2"/>
    </xf>
    <xf numFmtId="0" fontId="19" fillId="0" borderId="0" xfId="57" applyFont="1" applyFill="1" applyBorder="1" applyAlignment="1" applyProtection="1">
      <alignment horizontal="center" vertical="center"/>
    </xf>
    <xf numFmtId="0" fontId="20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15" fillId="0" borderId="3" xfId="0" applyFont="1" applyBorder="1" applyAlignment="1">
      <alignment horizontal="center" vertical="center"/>
    </xf>
    <xf numFmtId="176" fontId="15" fillId="0" borderId="1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2" fillId="0" borderId="0" xfId="57" applyFont="1" applyFill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4" fillId="0" borderId="0" xfId="57" applyFont="1" applyFill="1" applyBorder="1" applyAlignment="1" applyProtection="1">
      <alignment vertical="top"/>
      <protection locked="0"/>
    </xf>
    <xf numFmtId="0" fontId="3" fillId="0" borderId="0" xfId="57" applyFont="1" applyFill="1" applyBorder="1" applyAlignment="1" applyProtection="1"/>
    <xf numFmtId="0" fontId="22" fillId="0" borderId="0" xfId="57" applyFont="1" applyFill="1" applyBorder="1" applyAlignment="1" applyProtection="1"/>
    <xf numFmtId="0" fontId="23" fillId="0" borderId="0" xfId="57" applyFont="1" applyFill="1" applyBorder="1" applyAlignment="1" applyProtection="1"/>
    <xf numFmtId="0" fontId="24" fillId="0" borderId="0" xfId="57" applyFont="1" applyFill="1" applyBorder="1" applyAlignment="1" applyProtection="1">
      <alignment horizontal="right"/>
    </xf>
    <xf numFmtId="0" fontId="13" fillId="0" borderId="0" xfId="57" applyFont="1" applyFill="1" applyBorder="1" applyAlignment="1" applyProtection="1">
      <alignment horizontal="center" vertical="top"/>
    </xf>
    <xf numFmtId="0" fontId="24" fillId="0" borderId="0" xfId="57" applyFont="1" applyFill="1" applyBorder="1" applyAlignment="1" applyProtection="1">
      <alignment horizontal="left" vertical="center"/>
    </xf>
    <xf numFmtId="0" fontId="25" fillId="0" borderId="0" xfId="57" applyFont="1" applyFill="1" applyBorder="1" applyAlignment="1" applyProtection="1">
      <alignment horizontal="center" vertical="center"/>
    </xf>
    <xf numFmtId="0" fontId="24" fillId="0" borderId="0" xfId="57" applyFont="1" applyFill="1" applyBorder="1" applyAlignment="1" applyProtection="1">
      <alignment horizontal="right" vertical="center"/>
    </xf>
    <xf numFmtId="0" fontId="26" fillId="0" borderId="2" xfId="57" applyFont="1" applyFill="1" applyBorder="1" applyAlignment="1" applyProtection="1">
      <alignment horizontal="center" vertical="center"/>
    </xf>
    <xf numFmtId="0" fontId="26" fillId="0" borderId="4" xfId="57" applyFont="1" applyFill="1" applyBorder="1" applyAlignment="1" applyProtection="1">
      <alignment horizontal="center" vertical="center"/>
    </xf>
    <xf numFmtId="0" fontId="26" fillId="0" borderId="6" xfId="57" applyFont="1" applyFill="1" applyBorder="1" applyAlignment="1" applyProtection="1">
      <alignment horizontal="center" vertical="center"/>
    </xf>
    <xf numFmtId="0" fontId="26" fillId="0" borderId="3" xfId="57" applyFont="1" applyFill="1" applyBorder="1" applyAlignment="1" applyProtection="1">
      <alignment horizontal="center" vertical="center"/>
    </xf>
    <xf numFmtId="0" fontId="24" fillId="0" borderId="1" xfId="57" applyFont="1" applyFill="1" applyBorder="1" applyAlignment="1" applyProtection="1">
      <alignment horizontal="left" vertical="center"/>
    </xf>
    <xf numFmtId="4" fontId="24" fillId="0" borderId="1" xfId="57" applyNumberFormat="1" applyFont="1" applyFill="1" applyBorder="1" applyAlignment="1" applyProtection="1">
      <alignment horizontal="right" vertical="center"/>
    </xf>
    <xf numFmtId="4" fontId="24" fillId="0" borderId="1" xfId="57" applyNumberFormat="1" applyFont="1" applyFill="1" applyBorder="1" applyAlignment="1" applyProtection="1">
      <alignment horizontal="right" vertical="center"/>
      <protection locked="0"/>
    </xf>
    <xf numFmtId="0" fontId="24" fillId="0" borderId="3" xfId="57" applyFont="1" applyFill="1" applyBorder="1" applyAlignment="1" applyProtection="1">
      <alignment horizontal="left" vertical="center"/>
    </xf>
    <xf numFmtId="4" fontId="24" fillId="0" borderId="7" xfId="57" applyNumberFormat="1" applyFont="1" applyFill="1" applyBorder="1" applyAlignment="1" applyProtection="1">
      <alignment horizontal="right" vertical="center"/>
      <protection locked="0"/>
    </xf>
    <xf numFmtId="0" fontId="3" fillId="0" borderId="1" xfId="57" applyFont="1" applyFill="1" applyBorder="1" applyAlignment="1" applyProtection="1"/>
    <xf numFmtId="0" fontId="3" fillId="0" borderId="3" xfId="57" applyFont="1" applyFill="1" applyBorder="1" applyAlignment="1" applyProtection="1"/>
    <xf numFmtId="0" fontId="3" fillId="0" borderId="7" xfId="57" applyFont="1" applyFill="1" applyBorder="1" applyAlignment="1" applyProtection="1"/>
    <xf numFmtId="0" fontId="27" fillId="0" borderId="3" xfId="57" applyFont="1" applyFill="1" applyBorder="1" applyAlignment="1" applyProtection="1">
      <alignment horizontal="center" vertical="center"/>
    </xf>
    <xf numFmtId="4" fontId="27" fillId="0" borderId="7" xfId="57" applyNumberFormat="1" applyFont="1" applyFill="1" applyBorder="1" applyAlignment="1" applyProtection="1">
      <alignment horizontal="right" vertical="center"/>
    </xf>
    <xf numFmtId="0" fontId="27" fillId="0" borderId="1" xfId="57" applyFont="1" applyFill="1" applyBorder="1" applyAlignment="1" applyProtection="1">
      <alignment horizontal="center" vertical="center"/>
    </xf>
    <xf numFmtId="181" fontId="27" fillId="0" borderId="1" xfId="57" applyNumberFormat="1" applyFont="1" applyFill="1" applyBorder="1" applyAlignment="1" applyProtection="1">
      <alignment horizontal="right" vertical="center"/>
    </xf>
    <xf numFmtId="0" fontId="24" fillId="0" borderId="7" xfId="57" applyFont="1" applyFill="1" applyBorder="1" applyAlignment="1" applyProtection="1">
      <alignment horizontal="right" vertical="center"/>
    </xf>
    <xf numFmtId="0" fontId="24" fillId="0" borderId="1" xfId="57" applyFont="1" applyFill="1" applyBorder="1" applyAlignment="1" applyProtection="1">
      <alignment horizontal="right" vertical="center"/>
    </xf>
    <xf numFmtId="0" fontId="27" fillId="0" borderId="3" xfId="57" applyFont="1" applyFill="1" applyBorder="1" applyAlignment="1" applyProtection="1">
      <alignment horizontal="center" vertical="center"/>
      <protection locked="0"/>
    </xf>
    <xf numFmtId="181" fontId="27" fillId="0" borderId="1" xfId="57" applyNumberFormat="1" applyFont="1" applyFill="1" applyBorder="1" applyAlignment="1" applyProtection="1">
      <alignment horizontal="right" vertical="center"/>
      <protection locked="0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  <cellStyle name="常规 5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7"/>
  <sheetViews>
    <sheetView showZeros="0" workbookViewId="0">
      <pane ySplit="1" topLeftCell="A2" activePane="bottomLeft" state="frozen"/>
      <selection/>
      <selection pane="bottomLeft" activeCell="A3" sqref="A3:B3"/>
    </sheetView>
  </sheetViews>
  <sheetFormatPr defaultColWidth="7" defaultRowHeight="12" outlineLevelCol="3"/>
  <cols>
    <col min="1" max="1" width="34.625" style="86" customWidth="1"/>
    <col min="2" max="2" width="37.7416666666667" style="86" customWidth="1"/>
    <col min="3" max="3" width="35.375" style="86" customWidth="1"/>
    <col min="4" max="4" width="40.3666666666667" style="86" customWidth="1"/>
    <col min="5" max="5" width="7" style="85" customWidth="1"/>
    <col min="6" max="16384" width="7" style="85"/>
  </cols>
  <sheetData>
    <row r="1" s="85" customFormat="1" ht="17" customHeight="1" spans="1:4">
      <c r="A1" s="87"/>
      <c r="B1" s="88"/>
      <c r="C1" s="88"/>
      <c r="D1" s="89" t="s">
        <v>0</v>
      </c>
    </row>
    <row r="2" s="85" customFormat="1" ht="36" customHeight="1" spans="1:4">
      <c r="A2" s="27" t="s">
        <v>1</v>
      </c>
      <c r="B2" s="90"/>
      <c r="C2" s="90"/>
      <c r="D2" s="90"/>
    </row>
    <row r="3" s="85" customFormat="1" ht="21" customHeight="1" spans="1:4">
      <c r="A3" s="91" t="s">
        <v>2</v>
      </c>
      <c r="B3" s="92"/>
      <c r="C3" s="92"/>
      <c r="D3" s="93" t="s">
        <v>3</v>
      </c>
    </row>
    <row r="4" s="85" customFormat="1" ht="19.5" customHeight="1" spans="1:4">
      <c r="A4" s="94" t="s">
        <v>4</v>
      </c>
      <c r="B4" s="95"/>
      <c r="C4" s="94" t="s">
        <v>5</v>
      </c>
      <c r="D4" s="95"/>
    </row>
    <row r="5" s="85" customFormat="1" ht="19.5" customHeight="1" spans="1:4">
      <c r="A5" s="96" t="s">
        <v>6</v>
      </c>
      <c r="B5" s="96" t="s">
        <v>7</v>
      </c>
      <c r="C5" s="96" t="s">
        <v>8</v>
      </c>
      <c r="D5" s="96" t="s">
        <v>7</v>
      </c>
    </row>
    <row r="6" s="85" customFormat="1" ht="19.5" customHeight="1" spans="1:4">
      <c r="A6" s="97"/>
      <c r="B6" s="97"/>
      <c r="C6" s="97"/>
      <c r="D6" s="97"/>
    </row>
    <row r="7" s="85" customFormat="1" ht="20.25" customHeight="1" spans="1:4">
      <c r="A7" s="98" t="s">
        <v>9</v>
      </c>
      <c r="B7" s="99">
        <v>194.39</v>
      </c>
      <c r="C7" s="98" t="s">
        <v>10</v>
      </c>
      <c r="D7" s="99"/>
    </row>
    <row r="8" s="85" customFormat="1" ht="20.25" customHeight="1" spans="1:4">
      <c r="A8" s="98" t="s">
        <v>11</v>
      </c>
      <c r="B8" s="99"/>
      <c r="C8" s="98" t="s">
        <v>12</v>
      </c>
      <c r="D8" s="99"/>
    </row>
    <row r="9" s="85" customFormat="1" ht="20.25" customHeight="1" spans="1:4">
      <c r="A9" s="98" t="s">
        <v>13</v>
      </c>
      <c r="B9" s="99"/>
      <c r="C9" s="98" t="s">
        <v>14</v>
      </c>
      <c r="D9" s="99"/>
    </row>
    <row r="10" s="85" customFormat="1" ht="20.25" customHeight="1" spans="1:4">
      <c r="A10" s="98" t="s">
        <v>15</v>
      </c>
      <c r="B10" s="100"/>
      <c r="C10" s="98" t="s">
        <v>16</v>
      </c>
      <c r="D10" s="99"/>
    </row>
    <row r="11" s="85" customFormat="1" ht="20.25" customHeight="1" spans="1:4">
      <c r="A11" s="98" t="s">
        <v>17</v>
      </c>
      <c r="B11" s="100">
        <v>75.61</v>
      </c>
      <c r="C11" s="98" t="s">
        <v>18</v>
      </c>
      <c r="D11" s="99"/>
    </row>
    <row r="12" s="85" customFormat="1" ht="20.25" customHeight="1" spans="1:4">
      <c r="A12" s="98" t="s">
        <v>19</v>
      </c>
      <c r="B12" s="100">
        <v>75.61</v>
      </c>
      <c r="C12" s="98" t="s">
        <v>20</v>
      </c>
      <c r="D12" s="99"/>
    </row>
    <row r="13" s="85" customFormat="1" ht="20.25" customHeight="1" spans="1:4">
      <c r="A13" s="98" t="s">
        <v>21</v>
      </c>
      <c r="B13" s="100"/>
      <c r="C13" s="98" t="s">
        <v>22</v>
      </c>
      <c r="D13" s="99"/>
    </row>
    <row r="14" s="85" customFormat="1" ht="20.25" customHeight="1" spans="1:4">
      <c r="A14" s="98" t="s">
        <v>23</v>
      </c>
      <c r="B14" s="100"/>
      <c r="C14" s="98" t="s">
        <v>24</v>
      </c>
      <c r="D14" s="99">
        <v>21.73</v>
      </c>
    </row>
    <row r="15" s="85" customFormat="1" ht="20.25" customHeight="1" spans="1:4">
      <c r="A15" s="101" t="s">
        <v>25</v>
      </c>
      <c r="B15" s="102"/>
      <c r="C15" s="98" t="s">
        <v>26</v>
      </c>
      <c r="D15" s="99">
        <v>230.94</v>
      </c>
    </row>
    <row r="16" s="85" customFormat="1" ht="20.25" customHeight="1" spans="1:4">
      <c r="A16" s="101" t="s">
        <v>27</v>
      </c>
      <c r="B16" s="103"/>
      <c r="C16" s="98" t="s">
        <v>28</v>
      </c>
      <c r="D16" s="99"/>
    </row>
    <row r="17" s="85" customFormat="1" ht="20.25" customHeight="1" spans="1:4">
      <c r="A17" s="103"/>
      <c r="B17" s="103"/>
      <c r="C17" s="98" t="s">
        <v>29</v>
      </c>
      <c r="D17" s="99"/>
    </row>
    <row r="18" s="85" customFormat="1" ht="20.25" customHeight="1" spans="1:4">
      <c r="A18" s="103"/>
      <c r="B18" s="103"/>
      <c r="C18" s="98" t="s">
        <v>30</v>
      </c>
      <c r="D18" s="99"/>
    </row>
    <row r="19" s="85" customFormat="1" ht="20.25" customHeight="1" spans="1:4">
      <c r="A19" s="103"/>
      <c r="B19" s="103"/>
      <c r="C19" s="98" t="s">
        <v>31</v>
      </c>
      <c r="D19" s="99"/>
    </row>
    <row r="20" s="85" customFormat="1" ht="20.25" customHeight="1" spans="1:4">
      <c r="A20" s="103"/>
      <c r="B20" s="103"/>
      <c r="C20" s="98" t="s">
        <v>32</v>
      </c>
      <c r="D20" s="99"/>
    </row>
    <row r="21" s="85" customFormat="1" ht="20.25" customHeight="1" spans="1:4">
      <c r="A21" s="103"/>
      <c r="B21" s="103"/>
      <c r="C21" s="98" t="s">
        <v>33</v>
      </c>
      <c r="D21" s="99"/>
    </row>
    <row r="22" s="85" customFormat="1" ht="20.25" customHeight="1" spans="1:4">
      <c r="A22" s="103"/>
      <c r="B22" s="103"/>
      <c r="C22" s="98" t="s">
        <v>34</v>
      </c>
      <c r="D22" s="99"/>
    </row>
    <row r="23" s="85" customFormat="1" ht="20.25" customHeight="1" spans="1:4">
      <c r="A23" s="103"/>
      <c r="B23" s="103"/>
      <c r="C23" s="98" t="s">
        <v>35</v>
      </c>
      <c r="D23" s="99"/>
    </row>
    <row r="24" s="85" customFormat="1" ht="20.25" customHeight="1" spans="1:4">
      <c r="A24" s="103"/>
      <c r="B24" s="103"/>
      <c r="C24" s="98" t="s">
        <v>36</v>
      </c>
      <c r="D24" s="99"/>
    </row>
    <row r="25" s="85" customFormat="1" ht="20.25" customHeight="1" spans="1:4">
      <c r="A25" s="103"/>
      <c r="B25" s="103"/>
      <c r="C25" s="98" t="s">
        <v>37</v>
      </c>
      <c r="D25" s="99">
        <v>17.33</v>
      </c>
    </row>
    <row r="26" s="85" customFormat="1" ht="20.25" customHeight="1" spans="1:4">
      <c r="A26" s="103"/>
      <c r="B26" s="103"/>
      <c r="C26" s="98" t="s">
        <v>38</v>
      </c>
      <c r="D26" s="99"/>
    </row>
    <row r="27" s="85" customFormat="1" ht="20.25" customHeight="1" spans="1:4">
      <c r="A27" s="103"/>
      <c r="B27" s="103"/>
      <c r="C27" s="98" t="s">
        <v>39</v>
      </c>
      <c r="D27" s="99"/>
    </row>
    <row r="28" s="85" customFormat="1" ht="20.25" customHeight="1" spans="1:4">
      <c r="A28" s="103"/>
      <c r="B28" s="103"/>
      <c r="C28" s="98" t="s">
        <v>40</v>
      </c>
      <c r="D28" s="99"/>
    </row>
    <row r="29" s="85" customFormat="1" ht="20.25" customHeight="1" spans="1:4">
      <c r="A29" s="103"/>
      <c r="B29" s="103"/>
      <c r="C29" s="98" t="s">
        <v>41</v>
      </c>
      <c r="D29" s="99"/>
    </row>
    <row r="30" s="85" customFormat="1" ht="20.25" customHeight="1" spans="1:4">
      <c r="A30" s="103"/>
      <c r="B30" s="103"/>
      <c r="C30" s="98" t="s">
        <v>42</v>
      </c>
      <c r="D30" s="99"/>
    </row>
    <row r="31" s="85" customFormat="1" ht="20.25" customHeight="1" spans="1:4">
      <c r="A31" s="104"/>
      <c r="B31" s="105"/>
      <c r="C31" s="98" t="s">
        <v>43</v>
      </c>
      <c r="D31" s="99"/>
    </row>
    <row r="32" s="85" customFormat="1" ht="20.25" customHeight="1" spans="1:4">
      <c r="A32" s="104"/>
      <c r="B32" s="105"/>
      <c r="C32" s="98" t="s">
        <v>44</v>
      </c>
      <c r="D32" s="99"/>
    </row>
    <row r="33" s="85" customFormat="1" ht="20.25" customHeight="1" spans="1:4">
      <c r="A33" s="106" t="s">
        <v>45</v>
      </c>
      <c r="B33" s="107">
        <v>270</v>
      </c>
      <c r="C33" s="108" t="s">
        <v>46</v>
      </c>
      <c r="D33" s="109">
        <v>270</v>
      </c>
    </row>
    <row r="34" s="85" customFormat="1" ht="20.25" customHeight="1" spans="1:4">
      <c r="A34" s="101" t="s">
        <v>47</v>
      </c>
      <c r="B34" s="110" t="s">
        <v>48</v>
      </c>
      <c r="C34" s="98" t="s">
        <v>49</v>
      </c>
      <c r="D34" s="111" t="s">
        <v>50</v>
      </c>
    </row>
    <row r="35" s="85" customFormat="1" ht="20.25" customHeight="1" spans="1:4">
      <c r="A35" s="101" t="s">
        <v>51</v>
      </c>
      <c r="B35" s="110"/>
      <c r="C35" s="101" t="s">
        <v>51</v>
      </c>
      <c r="D35" s="111"/>
    </row>
    <row r="36" s="85" customFormat="1" ht="20.25" customHeight="1" spans="1:4">
      <c r="A36" s="101" t="s">
        <v>52</v>
      </c>
      <c r="B36" s="110"/>
      <c r="C36" s="101" t="s">
        <v>53</v>
      </c>
      <c r="D36" s="111"/>
    </row>
    <row r="37" s="85" customFormat="1" ht="20.25" customHeight="1" spans="1:4">
      <c r="A37" s="112" t="s">
        <v>54</v>
      </c>
      <c r="B37" s="107">
        <v>270</v>
      </c>
      <c r="C37" s="108" t="s">
        <v>55</v>
      </c>
      <c r="D37" s="113">
        <v>270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1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customHeight="1" spans="1:6">
      <c r="A1" s="2"/>
      <c r="B1" s="2"/>
      <c r="C1" s="2"/>
      <c r="D1" s="2"/>
      <c r="E1" s="2"/>
      <c r="F1" s="2"/>
    </row>
    <row r="2" ht="18.75" customHeight="1" spans="1:6">
      <c r="A2" s="3"/>
      <c r="B2" s="3"/>
      <c r="C2" s="3"/>
      <c r="D2" s="3"/>
      <c r="E2" s="3"/>
      <c r="F2" s="46" t="s">
        <v>276</v>
      </c>
    </row>
    <row r="3" ht="37.5" customHeight="1" spans="1:6">
      <c r="A3" s="47" t="s">
        <v>277</v>
      </c>
      <c r="B3" s="47"/>
      <c r="C3" s="48"/>
      <c r="D3" s="48"/>
      <c r="E3" s="48"/>
      <c r="F3" s="48"/>
    </row>
    <row r="4" ht="18.75" customHeight="1" spans="1:6">
      <c r="A4" s="49" t="s">
        <v>2</v>
      </c>
      <c r="B4" s="49"/>
      <c r="C4" s="49"/>
      <c r="D4" s="50"/>
      <c r="E4" s="50"/>
      <c r="F4" s="51" t="s">
        <v>58</v>
      </c>
    </row>
    <row r="5" ht="18.75" customHeight="1" spans="1:6">
      <c r="A5" s="14" t="s">
        <v>278</v>
      </c>
      <c r="B5" s="14" t="s">
        <v>86</v>
      </c>
      <c r="C5" s="14" t="s">
        <v>87</v>
      </c>
      <c r="D5" s="52" t="s">
        <v>279</v>
      </c>
      <c r="E5" s="52"/>
      <c r="F5" s="52"/>
    </row>
    <row r="6" ht="18.75" customHeight="1" spans="1:6">
      <c r="A6" s="14" t="s">
        <v>86</v>
      </c>
      <c r="B6" s="14" t="s">
        <v>86</v>
      </c>
      <c r="C6" s="14" t="s">
        <v>87</v>
      </c>
      <c r="D6" s="52" t="s">
        <v>63</v>
      </c>
      <c r="E6" s="52" t="s">
        <v>89</v>
      </c>
      <c r="F6" s="52" t="s">
        <v>90</v>
      </c>
    </row>
    <row r="7" ht="18.75" customHeight="1" spans="1:6">
      <c r="A7" s="15" t="s">
        <v>74</v>
      </c>
      <c r="B7" s="15"/>
      <c r="C7" s="15" t="s">
        <v>75</v>
      </c>
      <c r="D7" s="15" t="s">
        <v>77</v>
      </c>
      <c r="E7" s="15" t="s">
        <v>78</v>
      </c>
      <c r="F7" s="15" t="s">
        <v>79</v>
      </c>
    </row>
    <row r="8" ht="20.25" customHeight="1" spans="1:6">
      <c r="A8" s="17"/>
      <c r="B8" s="17"/>
      <c r="C8" s="17"/>
      <c r="D8" s="18"/>
      <c r="E8" s="18"/>
      <c r="F8" s="18"/>
    </row>
    <row r="9" ht="20.25" customHeight="1" spans="1:6">
      <c r="A9" s="53" t="s">
        <v>131</v>
      </c>
      <c r="B9" s="53"/>
      <c r="C9" s="53"/>
      <c r="D9" s="54"/>
      <c r="E9" s="54"/>
      <c r="F9" s="54"/>
    </row>
    <row r="11" s="1" customFormat="1" ht="14.25" customHeight="1" spans="1:2">
      <c r="A11" s="1" t="s">
        <v>280</v>
      </c>
      <c r="B11" s="55"/>
    </row>
  </sheetData>
  <mergeCells count="7">
    <mergeCell ref="A3:F3"/>
    <mergeCell ref="A4:C4"/>
    <mergeCell ref="D5:F5"/>
    <mergeCell ref="A9:C9"/>
    <mergeCell ref="A5:A6"/>
    <mergeCell ref="B5:B6"/>
    <mergeCell ref="C5:C6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60"/>
  <sheetViews>
    <sheetView showZeros="0" workbookViewId="0">
      <pane ySplit="1" topLeftCell="A2" activePane="bottomLeft" state="frozen"/>
      <selection/>
      <selection pane="bottomLeft" activeCell="C1" sqref="C$1:C$1048576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customHeight="1" spans="1:17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22" t="s">
        <v>281</v>
      </c>
    </row>
    <row r="3" ht="45" customHeight="1" spans="1:17">
      <c r="A3" s="42" t="s">
        <v>282</v>
      </c>
      <c r="B3" s="28"/>
      <c r="C3" s="28"/>
      <c r="D3" s="28"/>
      <c r="E3" s="28"/>
      <c r="F3" s="28"/>
      <c r="G3" s="28"/>
      <c r="H3" s="28"/>
      <c r="I3" s="28"/>
      <c r="J3" s="28"/>
      <c r="K3" s="29"/>
      <c r="L3" s="28"/>
      <c r="M3" s="28"/>
      <c r="N3" s="28"/>
      <c r="O3" s="28"/>
      <c r="P3" s="29"/>
      <c r="Q3" s="28"/>
    </row>
    <row r="4" ht="20.25" customHeight="1" spans="1:17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2" t="s">
        <v>58</v>
      </c>
    </row>
    <row r="5" ht="20.25" customHeight="1" spans="1:17">
      <c r="A5" s="23" t="s">
        <v>283</v>
      </c>
      <c r="B5" s="23" t="s">
        <v>284</v>
      </c>
      <c r="C5" s="23" t="s">
        <v>285</v>
      </c>
      <c r="D5" s="23" t="s">
        <v>286</v>
      </c>
      <c r="E5" s="23" t="s">
        <v>287</v>
      </c>
      <c r="F5" s="23" t="s">
        <v>288</v>
      </c>
      <c r="G5" s="23" t="s">
        <v>167</v>
      </c>
      <c r="H5" s="23"/>
      <c r="I5" s="23"/>
      <c r="J5" s="23"/>
      <c r="K5" s="23"/>
      <c r="L5" s="23"/>
      <c r="M5" s="23"/>
      <c r="N5" s="23"/>
      <c r="O5" s="23"/>
      <c r="P5" s="23"/>
      <c r="Q5" s="23"/>
    </row>
    <row r="6" ht="20.25" customHeight="1" spans="1:17">
      <c r="A6" s="23" t="s">
        <v>289</v>
      </c>
      <c r="B6" s="23" t="s">
        <v>284</v>
      </c>
      <c r="C6" s="23" t="s">
        <v>285</v>
      </c>
      <c r="D6" s="23" t="s">
        <v>286</v>
      </c>
      <c r="E6" s="23" t="s">
        <v>287</v>
      </c>
      <c r="F6" s="23" t="s">
        <v>288</v>
      </c>
      <c r="G6" s="23" t="s">
        <v>61</v>
      </c>
      <c r="H6" s="23" t="s">
        <v>64</v>
      </c>
      <c r="I6" s="23" t="s">
        <v>290</v>
      </c>
      <c r="J6" s="23" t="s">
        <v>291</v>
      </c>
      <c r="K6" s="23" t="s">
        <v>67</v>
      </c>
      <c r="L6" s="23" t="s">
        <v>68</v>
      </c>
      <c r="M6" s="23" t="s">
        <v>68</v>
      </c>
      <c r="N6" s="23"/>
      <c r="O6" s="23"/>
      <c r="P6" s="23"/>
      <c r="Q6" s="23"/>
    </row>
    <row r="7" ht="32.4" customHeight="1" spans="1:17">
      <c r="A7" s="23"/>
      <c r="B7" s="23"/>
      <c r="C7" s="23"/>
      <c r="D7" s="23"/>
      <c r="E7" s="23"/>
      <c r="F7" s="23"/>
      <c r="G7" s="23"/>
      <c r="H7" s="23" t="s">
        <v>63</v>
      </c>
      <c r="I7" s="23"/>
      <c r="J7" s="23"/>
      <c r="K7" s="23"/>
      <c r="L7" s="23" t="s">
        <v>63</v>
      </c>
      <c r="M7" s="23" t="s">
        <v>69</v>
      </c>
      <c r="N7" s="23" t="s">
        <v>70</v>
      </c>
      <c r="O7" s="45" t="s">
        <v>71</v>
      </c>
      <c r="P7" s="45" t="s">
        <v>72</v>
      </c>
      <c r="Q7" s="45" t="s">
        <v>73</v>
      </c>
    </row>
    <row r="8" ht="20.25" customHeight="1" spans="1:17">
      <c r="A8" s="35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</row>
    <row r="9" ht="20.25" customHeight="1" spans="1:17">
      <c r="A9" s="43" t="s">
        <v>221</v>
      </c>
      <c r="B9" s="24"/>
      <c r="C9" s="24"/>
      <c r="D9" s="36"/>
      <c r="E9" s="36"/>
      <c r="F9" s="36">
        <v>75.61</v>
      </c>
      <c r="G9" s="36">
        <v>75.61</v>
      </c>
      <c r="H9" s="36"/>
      <c r="I9" s="36"/>
      <c r="J9" s="37"/>
      <c r="K9" s="37"/>
      <c r="L9" s="36">
        <v>75.61</v>
      </c>
      <c r="M9" s="36">
        <v>75.61</v>
      </c>
      <c r="N9" s="36"/>
      <c r="O9" s="36"/>
      <c r="P9" s="36"/>
      <c r="Q9" s="36"/>
    </row>
    <row r="10" ht="20.25" customHeight="1" spans="1:17">
      <c r="A10" s="24"/>
      <c r="B10" s="24" t="s">
        <v>292</v>
      </c>
      <c r="C10" s="24" t="str">
        <f t="shared" ref="C10:C59" si="0">"A02320900"&amp;"  "&amp;"中医器械设备"</f>
        <v>A02320900  中医器械设备</v>
      </c>
      <c r="D10" s="44" t="s">
        <v>293</v>
      </c>
      <c r="E10" s="25">
        <v>10</v>
      </c>
      <c r="F10" s="36">
        <v>1</v>
      </c>
      <c r="G10" s="36">
        <v>1</v>
      </c>
      <c r="H10" s="37"/>
      <c r="I10" s="37"/>
      <c r="J10" s="37"/>
      <c r="K10" s="37"/>
      <c r="L10" s="36">
        <v>1</v>
      </c>
      <c r="M10" s="36">
        <v>1</v>
      </c>
      <c r="N10" s="36"/>
      <c r="O10" s="36"/>
      <c r="P10" s="36"/>
      <c r="Q10" s="36"/>
    </row>
    <row r="11" ht="20.25" customHeight="1" spans="1:17">
      <c r="A11" s="24"/>
      <c r="B11" s="24" t="s">
        <v>294</v>
      </c>
      <c r="C11" s="24" t="str">
        <f t="shared" ref="C11:C48" si="1">"A02129900"&amp;"  "&amp;"其他计量标准器具"</f>
        <v>A02129900  其他计量标准器具</v>
      </c>
      <c r="D11" s="44" t="s">
        <v>293</v>
      </c>
      <c r="E11" s="25">
        <v>1</v>
      </c>
      <c r="F11" s="36">
        <v>0.15</v>
      </c>
      <c r="G11" s="36">
        <v>0.15</v>
      </c>
      <c r="H11" s="37"/>
      <c r="I11" s="37"/>
      <c r="J11" s="37"/>
      <c r="K11" s="37"/>
      <c r="L11" s="36">
        <v>0.15</v>
      </c>
      <c r="M11" s="36">
        <v>0.15</v>
      </c>
      <c r="N11" s="36"/>
      <c r="O11" s="36"/>
      <c r="P11" s="36"/>
      <c r="Q11" s="36"/>
    </row>
    <row r="12" ht="20.25" customHeight="1" spans="1:17">
      <c r="A12" s="24"/>
      <c r="B12" s="24" t="s">
        <v>295</v>
      </c>
      <c r="C12" s="24" t="str">
        <f>"A02091107"&amp;"  "&amp;"视频监控设备"</f>
        <v>A02091107  视频监控设备</v>
      </c>
      <c r="D12" s="44" t="s">
        <v>293</v>
      </c>
      <c r="E12" s="25">
        <v>17</v>
      </c>
      <c r="F12" s="36">
        <v>1.19</v>
      </c>
      <c r="G12" s="36">
        <v>1.19</v>
      </c>
      <c r="H12" s="37"/>
      <c r="I12" s="37"/>
      <c r="J12" s="37"/>
      <c r="K12" s="37"/>
      <c r="L12" s="36">
        <v>1.19</v>
      </c>
      <c r="M12" s="36">
        <v>1.19</v>
      </c>
      <c r="N12" s="36"/>
      <c r="O12" s="36"/>
      <c r="P12" s="36"/>
      <c r="Q12" s="36"/>
    </row>
    <row r="13" ht="20.25" customHeight="1" spans="1:17">
      <c r="A13" s="24"/>
      <c r="B13" s="24" t="s">
        <v>296</v>
      </c>
      <c r="C13" s="24" t="str">
        <f t="shared" ref="C13:C51" si="2">"A02329900"&amp;"  "&amp;"其他医疗设备"</f>
        <v>A02329900  其他医疗设备</v>
      </c>
      <c r="D13" s="44" t="s">
        <v>293</v>
      </c>
      <c r="E13" s="25">
        <v>2</v>
      </c>
      <c r="F13" s="36">
        <v>0.04</v>
      </c>
      <c r="G13" s="36">
        <v>0.04</v>
      </c>
      <c r="H13" s="37"/>
      <c r="I13" s="37"/>
      <c r="J13" s="37"/>
      <c r="K13" s="37"/>
      <c r="L13" s="36">
        <v>0.04</v>
      </c>
      <c r="M13" s="36">
        <v>0.04</v>
      </c>
      <c r="N13" s="36"/>
      <c r="O13" s="36"/>
      <c r="P13" s="36"/>
      <c r="Q13" s="36"/>
    </row>
    <row r="14" ht="20.25" customHeight="1" spans="1:17">
      <c r="A14" s="24"/>
      <c r="B14" s="24" t="s">
        <v>297</v>
      </c>
      <c r="C14" s="24" t="str">
        <f t="shared" si="2"/>
        <v>A02329900  其他医疗设备</v>
      </c>
      <c r="D14" s="44" t="s">
        <v>293</v>
      </c>
      <c r="E14" s="25">
        <v>1</v>
      </c>
      <c r="F14" s="36">
        <v>0.12</v>
      </c>
      <c r="G14" s="36">
        <v>0.12</v>
      </c>
      <c r="H14" s="37"/>
      <c r="I14" s="37"/>
      <c r="J14" s="37"/>
      <c r="K14" s="37"/>
      <c r="L14" s="36">
        <v>0.12</v>
      </c>
      <c r="M14" s="36">
        <v>0.12</v>
      </c>
      <c r="N14" s="36"/>
      <c r="O14" s="36"/>
      <c r="P14" s="36"/>
      <c r="Q14" s="36"/>
    </row>
    <row r="15" ht="20.25" customHeight="1" spans="1:17">
      <c r="A15" s="24"/>
      <c r="B15" s="24" t="s">
        <v>298</v>
      </c>
      <c r="C15" s="24" t="str">
        <f>"A05010201"&amp;"  "&amp;"办公桌"</f>
        <v>A05010201  办公桌</v>
      </c>
      <c r="D15" s="44" t="s">
        <v>293</v>
      </c>
      <c r="E15" s="25">
        <v>20</v>
      </c>
      <c r="F15" s="36">
        <v>1.6</v>
      </c>
      <c r="G15" s="36">
        <v>1.6</v>
      </c>
      <c r="H15" s="37"/>
      <c r="I15" s="37"/>
      <c r="J15" s="37"/>
      <c r="K15" s="37"/>
      <c r="L15" s="36">
        <v>1.6</v>
      </c>
      <c r="M15" s="36">
        <v>1.6</v>
      </c>
      <c r="N15" s="36"/>
      <c r="O15" s="36"/>
      <c r="P15" s="36"/>
      <c r="Q15" s="36"/>
    </row>
    <row r="16" ht="20.25" customHeight="1" spans="1:17">
      <c r="A16" s="24"/>
      <c r="B16" s="24" t="s">
        <v>299</v>
      </c>
      <c r="C16" s="24" t="str">
        <f>"A05010301"&amp;"  "&amp;"办公椅"</f>
        <v>A05010301  办公椅</v>
      </c>
      <c r="D16" s="44" t="s">
        <v>293</v>
      </c>
      <c r="E16" s="25">
        <v>20</v>
      </c>
      <c r="F16" s="36">
        <v>0.6</v>
      </c>
      <c r="G16" s="36">
        <v>0.6</v>
      </c>
      <c r="H16" s="37"/>
      <c r="I16" s="37"/>
      <c r="J16" s="37"/>
      <c r="K16" s="37"/>
      <c r="L16" s="36">
        <v>0.6</v>
      </c>
      <c r="M16" s="36">
        <v>0.6</v>
      </c>
      <c r="N16" s="36"/>
      <c r="O16" s="36"/>
      <c r="P16" s="36"/>
      <c r="Q16" s="36"/>
    </row>
    <row r="17" ht="20.25" customHeight="1" spans="1:17">
      <c r="A17" s="24"/>
      <c r="B17" s="24" t="s">
        <v>300</v>
      </c>
      <c r="C17" s="24" t="str">
        <f>"A02091001"&amp;"  "&amp;"普通电视设备（电视机）"</f>
        <v>A02091001  普通电视设备（电视机）</v>
      </c>
      <c r="D17" s="44" t="s">
        <v>250</v>
      </c>
      <c r="E17" s="25">
        <v>1</v>
      </c>
      <c r="F17" s="36">
        <v>0.2</v>
      </c>
      <c r="G17" s="36">
        <v>0.2</v>
      </c>
      <c r="H17" s="37"/>
      <c r="I17" s="37"/>
      <c r="J17" s="37"/>
      <c r="K17" s="37"/>
      <c r="L17" s="36">
        <v>0.2</v>
      </c>
      <c r="M17" s="36">
        <v>0.2</v>
      </c>
      <c r="N17" s="36"/>
      <c r="O17" s="36"/>
      <c r="P17" s="36"/>
      <c r="Q17" s="36"/>
    </row>
    <row r="18" ht="20.25" customHeight="1" spans="1:17">
      <c r="A18" s="24"/>
      <c r="B18" s="24" t="s">
        <v>301</v>
      </c>
      <c r="C18" s="24" t="str">
        <f>"A02320800"&amp;"  "&amp;"物理治疗、康复及体育治疗仪器设备"</f>
        <v>A02320800  物理治疗、康复及体育治疗仪器设备</v>
      </c>
      <c r="D18" s="44" t="s">
        <v>293</v>
      </c>
      <c r="E18" s="25">
        <v>2</v>
      </c>
      <c r="F18" s="36">
        <v>1</v>
      </c>
      <c r="G18" s="36">
        <v>1</v>
      </c>
      <c r="H18" s="37"/>
      <c r="I18" s="37"/>
      <c r="J18" s="37"/>
      <c r="K18" s="37"/>
      <c r="L18" s="36">
        <v>1</v>
      </c>
      <c r="M18" s="36">
        <v>1</v>
      </c>
      <c r="N18" s="36"/>
      <c r="O18" s="36"/>
      <c r="P18" s="36"/>
      <c r="Q18" s="36"/>
    </row>
    <row r="19" ht="20.25" customHeight="1" spans="1:17">
      <c r="A19" s="24"/>
      <c r="B19" s="24" t="s">
        <v>302</v>
      </c>
      <c r="C19" s="24" t="str">
        <f t="shared" ref="C19:C55" si="3">"A05010599"&amp;"  "&amp;"其他柜类"</f>
        <v>A05010599  其他柜类</v>
      </c>
      <c r="D19" s="44" t="s">
        <v>293</v>
      </c>
      <c r="E19" s="25">
        <v>2</v>
      </c>
      <c r="F19" s="36">
        <v>4</v>
      </c>
      <c r="G19" s="36">
        <v>4</v>
      </c>
      <c r="H19" s="37"/>
      <c r="I19" s="37"/>
      <c r="J19" s="37"/>
      <c r="K19" s="37"/>
      <c r="L19" s="36">
        <v>4</v>
      </c>
      <c r="M19" s="36">
        <v>4</v>
      </c>
      <c r="N19" s="36"/>
      <c r="O19" s="36"/>
      <c r="P19" s="36"/>
      <c r="Q19" s="36"/>
    </row>
    <row r="20" ht="20.25" customHeight="1" spans="1:17">
      <c r="A20" s="24"/>
      <c r="B20" s="24" t="s">
        <v>303</v>
      </c>
      <c r="C20" s="24" t="str">
        <f>"A02322000"&amp;"  "&amp;"药房设备及器具"</f>
        <v>A02322000  药房设备及器具</v>
      </c>
      <c r="D20" s="44" t="s">
        <v>293</v>
      </c>
      <c r="E20" s="25">
        <v>1</v>
      </c>
      <c r="F20" s="36">
        <v>0.7</v>
      </c>
      <c r="G20" s="36">
        <v>0.7</v>
      </c>
      <c r="H20" s="37"/>
      <c r="I20" s="37"/>
      <c r="J20" s="37"/>
      <c r="K20" s="37"/>
      <c r="L20" s="36">
        <v>0.7</v>
      </c>
      <c r="M20" s="36">
        <v>0.7</v>
      </c>
      <c r="N20" s="36"/>
      <c r="O20" s="36"/>
      <c r="P20" s="36"/>
      <c r="Q20" s="36"/>
    </row>
    <row r="21" ht="20.25" customHeight="1" spans="1:17">
      <c r="A21" s="24"/>
      <c r="B21" s="24" t="s">
        <v>304</v>
      </c>
      <c r="C21" s="24" t="str">
        <f>"A02321900"&amp;"  "&amp;"临床检验设备"</f>
        <v>A02321900  临床检验设备</v>
      </c>
      <c r="D21" s="44" t="s">
        <v>293</v>
      </c>
      <c r="E21" s="25">
        <v>3</v>
      </c>
      <c r="F21" s="36">
        <v>9</v>
      </c>
      <c r="G21" s="36">
        <v>9</v>
      </c>
      <c r="H21" s="37"/>
      <c r="I21" s="37"/>
      <c r="J21" s="37"/>
      <c r="K21" s="37"/>
      <c r="L21" s="36">
        <v>9</v>
      </c>
      <c r="M21" s="36">
        <v>9</v>
      </c>
      <c r="N21" s="36"/>
      <c r="O21" s="36"/>
      <c r="P21" s="36"/>
      <c r="Q21" s="36"/>
    </row>
    <row r="22" ht="20.25" customHeight="1" spans="1:17">
      <c r="A22" s="24"/>
      <c r="B22" s="24" t="s">
        <v>305</v>
      </c>
      <c r="C22" s="24" t="str">
        <f>"A05010399"&amp;"  "&amp;"其他椅凳类"</f>
        <v>A05010399  其他椅凳类</v>
      </c>
      <c r="D22" s="44" t="s">
        <v>293</v>
      </c>
      <c r="E22" s="25">
        <v>55</v>
      </c>
      <c r="F22" s="36">
        <v>2.75</v>
      </c>
      <c r="G22" s="36">
        <v>2.75</v>
      </c>
      <c r="H22" s="37"/>
      <c r="I22" s="37"/>
      <c r="J22" s="37"/>
      <c r="K22" s="37"/>
      <c r="L22" s="36">
        <v>2.75</v>
      </c>
      <c r="M22" s="36">
        <v>2.75</v>
      </c>
      <c r="N22" s="36"/>
      <c r="O22" s="36"/>
      <c r="P22" s="36"/>
      <c r="Q22" s="36"/>
    </row>
    <row r="23" ht="20.25" customHeight="1" spans="1:17">
      <c r="A23" s="24"/>
      <c r="B23" s="24" t="s">
        <v>306</v>
      </c>
      <c r="C23" s="24" t="str">
        <f t="shared" ref="C23:C53" si="4">"A05010199"&amp;"  "&amp;"其他床类"</f>
        <v>A05010199  其他床类</v>
      </c>
      <c r="D23" s="44" t="s">
        <v>307</v>
      </c>
      <c r="E23" s="25" t="s">
        <v>75</v>
      </c>
      <c r="F23" s="36">
        <v>0.6</v>
      </c>
      <c r="G23" s="36">
        <v>0.6</v>
      </c>
      <c r="H23" s="37"/>
      <c r="I23" s="37"/>
      <c r="J23" s="37"/>
      <c r="K23" s="37"/>
      <c r="L23" s="36">
        <v>0.6</v>
      </c>
      <c r="M23" s="36">
        <v>0.6</v>
      </c>
      <c r="N23" s="36"/>
      <c r="O23" s="36"/>
      <c r="P23" s="36"/>
      <c r="Q23" s="36"/>
    </row>
    <row r="24" ht="20.25" customHeight="1" spans="1:17">
      <c r="A24" s="24"/>
      <c r="B24" s="24" t="s">
        <v>308</v>
      </c>
      <c r="C24" s="24" t="str">
        <f t="shared" ref="C24:C25" si="5">"A02320300"&amp;"  "&amp;"医用电子生理参数检测仪器设备"</f>
        <v>A02320300  医用电子生理参数检测仪器设备</v>
      </c>
      <c r="D24" s="44" t="s">
        <v>250</v>
      </c>
      <c r="E24" s="25">
        <v>9</v>
      </c>
      <c r="F24" s="36">
        <v>0.36</v>
      </c>
      <c r="G24" s="36">
        <v>0.36</v>
      </c>
      <c r="H24" s="37"/>
      <c r="I24" s="37"/>
      <c r="J24" s="37"/>
      <c r="K24" s="37"/>
      <c r="L24" s="36">
        <v>0.36</v>
      </c>
      <c r="M24" s="36">
        <v>0.36</v>
      </c>
      <c r="N24" s="36"/>
      <c r="O24" s="36"/>
      <c r="P24" s="36"/>
      <c r="Q24" s="36"/>
    </row>
    <row r="25" ht="20.25" customHeight="1" spans="1:17">
      <c r="A25" s="24"/>
      <c r="B25" s="24" t="s">
        <v>309</v>
      </c>
      <c r="C25" s="24" t="str">
        <f t="shared" si="5"/>
        <v>A02320300  医用电子生理参数检测仪器设备</v>
      </c>
      <c r="D25" s="44" t="s">
        <v>293</v>
      </c>
      <c r="E25" s="25">
        <v>1</v>
      </c>
      <c r="F25" s="36">
        <v>0.1</v>
      </c>
      <c r="G25" s="36">
        <v>0.1</v>
      </c>
      <c r="H25" s="37"/>
      <c r="I25" s="37"/>
      <c r="J25" s="37"/>
      <c r="K25" s="37"/>
      <c r="L25" s="36">
        <v>0.1</v>
      </c>
      <c r="M25" s="36">
        <v>0.1</v>
      </c>
      <c r="N25" s="36"/>
      <c r="O25" s="36"/>
      <c r="P25" s="36"/>
      <c r="Q25" s="36"/>
    </row>
    <row r="26" ht="20.25" customHeight="1" spans="1:17">
      <c r="A26" s="24"/>
      <c r="B26" s="24" t="s">
        <v>310</v>
      </c>
      <c r="C26" s="24" t="str">
        <f>"A02322500"&amp;"  "&amp;"急救和生命支持设备"</f>
        <v>A02322500  急救和生命支持设备</v>
      </c>
      <c r="D26" s="44" t="s">
        <v>293</v>
      </c>
      <c r="E26" s="25">
        <v>2</v>
      </c>
      <c r="F26" s="36">
        <v>2</v>
      </c>
      <c r="G26" s="36">
        <v>2</v>
      </c>
      <c r="H26" s="37"/>
      <c r="I26" s="37"/>
      <c r="J26" s="37"/>
      <c r="K26" s="37"/>
      <c r="L26" s="36">
        <v>2</v>
      </c>
      <c r="M26" s="36">
        <v>2</v>
      </c>
      <c r="N26" s="36"/>
      <c r="O26" s="36"/>
      <c r="P26" s="36"/>
      <c r="Q26" s="36"/>
    </row>
    <row r="27" ht="20.25" customHeight="1" spans="1:17">
      <c r="A27" s="24"/>
      <c r="B27" s="24" t="s">
        <v>311</v>
      </c>
      <c r="C27" s="24" t="str">
        <f t="shared" si="4"/>
        <v>A05010199  其他床类</v>
      </c>
      <c r="D27" s="44" t="s">
        <v>307</v>
      </c>
      <c r="E27" s="25">
        <v>5</v>
      </c>
      <c r="F27" s="36">
        <v>0.75</v>
      </c>
      <c r="G27" s="36">
        <v>0.75</v>
      </c>
      <c r="H27" s="37"/>
      <c r="I27" s="37"/>
      <c r="J27" s="37"/>
      <c r="K27" s="37"/>
      <c r="L27" s="36">
        <v>0.75</v>
      </c>
      <c r="M27" s="36">
        <v>0.75</v>
      </c>
      <c r="N27" s="36"/>
      <c r="O27" s="36"/>
      <c r="P27" s="36"/>
      <c r="Q27" s="36"/>
    </row>
    <row r="28" ht="20.25" customHeight="1" spans="1:17">
      <c r="A28" s="24"/>
      <c r="B28" s="24" t="s">
        <v>312</v>
      </c>
      <c r="C28" s="24" t="str">
        <f>"A02010202"&amp;"  "&amp;"交换设备"</f>
        <v>A02010202  交换设备</v>
      </c>
      <c r="D28" s="44" t="s">
        <v>293</v>
      </c>
      <c r="E28" s="25">
        <v>2</v>
      </c>
      <c r="F28" s="36">
        <v>0.56</v>
      </c>
      <c r="G28" s="36">
        <v>0.56</v>
      </c>
      <c r="H28" s="37"/>
      <c r="I28" s="37"/>
      <c r="J28" s="37"/>
      <c r="K28" s="37"/>
      <c r="L28" s="36">
        <v>0.56</v>
      </c>
      <c r="M28" s="36">
        <v>0.56</v>
      </c>
      <c r="N28" s="36"/>
      <c r="O28" s="36"/>
      <c r="P28" s="36"/>
      <c r="Q28" s="36"/>
    </row>
    <row r="29" ht="20.25" customHeight="1" spans="1:17">
      <c r="A29" s="24"/>
      <c r="B29" s="24" t="s">
        <v>313</v>
      </c>
      <c r="C29" s="24" t="str">
        <f t="shared" si="1"/>
        <v>A02129900  其他计量标准器具</v>
      </c>
      <c r="D29" s="44" t="s">
        <v>293</v>
      </c>
      <c r="E29" s="25">
        <v>1</v>
      </c>
      <c r="F29" s="36">
        <v>0.1</v>
      </c>
      <c r="G29" s="36">
        <v>0.1</v>
      </c>
      <c r="H29" s="37"/>
      <c r="I29" s="37"/>
      <c r="J29" s="37"/>
      <c r="K29" s="37"/>
      <c r="L29" s="36">
        <v>0.1</v>
      </c>
      <c r="M29" s="36">
        <v>0.1</v>
      </c>
      <c r="N29" s="36"/>
      <c r="O29" s="36"/>
      <c r="P29" s="36"/>
      <c r="Q29" s="36"/>
    </row>
    <row r="30" ht="20.25" customHeight="1" spans="1:17">
      <c r="A30" s="24"/>
      <c r="B30" s="24" t="s">
        <v>314</v>
      </c>
      <c r="C30" s="24" t="str">
        <f>"A02021301"&amp;"  "&amp;"碎纸机"</f>
        <v>A02021301  碎纸机</v>
      </c>
      <c r="D30" s="44" t="s">
        <v>250</v>
      </c>
      <c r="E30" s="25">
        <v>2</v>
      </c>
      <c r="F30" s="36">
        <v>0.2</v>
      </c>
      <c r="G30" s="36">
        <v>0.2</v>
      </c>
      <c r="H30" s="37"/>
      <c r="I30" s="37"/>
      <c r="J30" s="37"/>
      <c r="K30" s="37"/>
      <c r="L30" s="36">
        <v>0.2</v>
      </c>
      <c r="M30" s="36">
        <v>0.2</v>
      </c>
      <c r="N30" s="36"/>
      <c r="O30" s="36"/>
      <c r="P30" s="36"/>
      <c r="Q30" s="36"/>
    </row>
    <row r="31" ht="20.25" customHeight="1" spans="1:17">
      <c r="A31" s="24"/>
      <c r="B31" s="24" t="s">
        <v>315</v>
      </c>
      <c r="C31" s="24" t="str">
        <f>"A02020100"&amp;"  "&amp;"复印机"</f>
        <v>A02020100  复印机</v>
      </c>
      <c r="D31" s="44" t="s">
        <v>250</v>
      </c>
      <c r="E31" s="25">
        <v>1</v>
      </c>
      <c r="F31" s="36">
        <v>2</v>
      </c>
      <c r="G31" s="36">
        <v>2</v>
      </c>
      <c r="H31" s="37"/>
      <c r="I31" s="37"/>
      <c r="J31" s="37"/>
      <c r="K31" s="37"/>
      <c r="L31" s="36">
        <v>2</v>
      </c>
      <c r="M31" s="36">
        <v>2</v>
      </c>
      <c r="N31" s="36"/>
      <c r="O31" s="36"/>
      <c r="P31" s="36"/>
      <c r="Q31" s="36"/>
    </row>
    <row r="32" ht="20.25" customHeight="1" spans="1:17">
      <c r="A32" s="24"/>
      <c r="B32" s="24" t="s">
        <v>316</v>
      </c>
      <c r="C32" s="24" t="str">
        <f>"A02100301"&amp;"  "&amp;"显微镜"</f>
        <v>A02100301  显微镜</v>
      </c>
      <c r="D32" s="44" t="s">
        <v>250</v>
      </c>
      <c r="E32" s="25">
        <v>1</v>
      </c>
      <c r="F32" s="36">
        <v>0.2</v>
      </c>
      <c r="G32" s="36">
        <v>0.2</v>
      </c>
      <c r="H32" s="37"/>
      <c r="I32" s="37"/>
      <c r="J32" s="37"/>
      <c r="K32" s="37"/>
      <c r="L32" s="36">
        <v>0.2</v>
      </c>
      <c r="M32" s="36">
        <v>0.2</v>
      </c>
      <c r="N32" s="36"/>
      <c r="O32" s="36"/>
      <c r="P32" s="36"/>
      <c r="Q32" s="36"/>
    </row>
    <row r="33" ht="20.25" customHeight="1" spans="1:17">
      <c r="A33" s="24"/>
      <c r="B33" s="24" t="s">
        <v>317</v>
      </c>
      <c r="C33" s="24" t="str">
        <f>"A02010105"&amp;"  "&amp;"台式计算机"</f>
        <v>A02010105  台式计算机</v>
      </c>
      <c r="D33" s="44" t="s">
        <v>250</v>
      </c>
      <c r="E33" s="25">
        <v>24</v>
      </c>
      <c r="F33" s="36">
        <v>14.4</v>
      </c>
      <c r="G33" s="36">
        <v>14.4</v>
      </c>
      <c r="H33" s="37"/>
      <c r="I33" s="37"/>
      <c r="J33" s="37"/>
      <c r="K33" s="37"/>
      <c r="L33" s="36">
        <v>14.4</v>
      </c>
      <c r="M33" s="36">
        <v>14.4</v>
      </c>
      <c r="N33" s="36"/>
      <c r="O33" s="36"/>
      <c r="P33" s="36"/>
      <c r="Q33" s="36"/>
    </row>
    <row r="34" ht="20.25" customHeight="1" spans="1:17">
      <c r="A34" s="24"/>
      <c r="B34" s="24" t="s">
        <v>318</v>
      </c>
      <c r="C34" s="24" t="str">
        <f t="shared" si="1"/>
        <v>A02129900  其他计量标准器具</v>
      </c>
      <c r="D34" s="44" t="s">
        <v>293</v>
      </c>
      <c r="E34" s="25">
        <v>2</v>
      </c>
      <c r="F34" s="36">
        <v>0.06</v>
      </c>
      <c r="G34" s="36">
        <v>0.06</v>
      </c>
      <c r="H34" s="37"/>
      <c r="I34" s="37"/>
      <c r="J34" s="37"/>
      <c r="K34" s="37"/>
      <c r="L34" s="36">
        <v>0.06</v>
      </c>
      <c r="M34" s="36">
        <v>0.06</v>
      </c>
      <c r="N34" s="36"/>
      <c r="O34" s="36"/>
      <c r="P34" s="36"/>
      <c r="Q34" s="36"/>
    </row>
    <row r="35" ht="20.25" customHeight="1" spans="1:17">
      <c r="A35" s="24"/>
      <c r="B35" s="24" t="s">
        <v>319</v>
      </c>
      <c r="C35" s="24" t="str">
        <f>"A02061804"&amp;"  "&amp;"空调机"</f>
        <v>A02061804  空调机</v>
      </c>
      <c r="D35" s="44" t="s">
        <v>250</v>
      </c>
      <c r="E35" s="25">
        <v>3</v>
      </c>
      <c r="F35" s="36">
        <v>1.2</v>
      </c>
      <c r="G35" s="36">
        <v>1.2</v>
      </c>
      <c r="H35" s="37"/>
      <c r="I35" s="37"/>
      <c r="J35" s="37"/>
      <c r="K35" s="37"/>
      <c r="L35" s="36">
        <v>1.2</v>
      </c>
      <c r="M35" s="36">
        <v>1.2</v>
      </c>
      <c r="N35" s="36"/>
      <c r="O35" s="36"/>
      <c r="P35" s="36"/>
      <c r="Q35" s="36"/>
    </row>
    <row r="36" ht="20.25" customHeight="1" spans="1:17">
      <c r="A36" s="24"/>
      <c r="B36" s="24" t="s">
        <v>320</v>
      </c>
      <c r="C36" s="24" t="str">
        <f>"A05010401"&amp;"  "&amp;"三人沙发"</f>
        <v>A05010401  三人沙发</v>
      </c>
      <c r="D36" s="44" t="s">
        <v>321</v>
      </c>
      <c r="E36" s="25">
        <v>2</v>
      </c>
      <c r="F36" s="36">
        <v>0.2</v>
      </c>
      <c r="G36" s="36">
        <v>0.2</v>
      </c>
      <c r="H36" s="37"/>
      <c r="I36" s="37"/>
      <c r="J36" s="37"/>
      <c r="K36" s="37"/>
      <c r="L36" s="36">
        <v>0.2</v>
      </c>
      <c r="M36" s="36">
        <v>0.2</v>
      </c>
      <c r="N36" s="36"/>
      <c r="O36" s="36"/>
      <c r="P36" s="36"/>
      <c r="Q36" s="36"/>
    </row>
    <row r="37" ht="20.25" customHeight="1" spans="1:17">
      <c r="A37" s="24"/>
      <c r="B37" s="24" t="s">
        <v>322</v>
      </c>
      <c r="C37" s="24" t="str">
        <f>"A05040101"&amp;"  "&amp;"复印纸"</f>
        <v>A05040101  复印纸</v>
      </c>
      <c r="D37" s="44" t="s">
        <v>323</v>
      </c>
      <c r="E37" s="25">
        <v>400</v>
      </c>
      <c r="F37" s="36">
        <v>6</v>
      </c>
      <c r="G37" s="36">
        <v>6</v>
      </c>
      <c r="H37" s="37"/>
      <c r="I37" s="37"/>
      <c r="J37" s="37"/>
      <c r="K37" s="37"/>
      <c r="L37" s="36">
        <v>6</v>
      </c>
      <c r="M37" s="36">
        <v>6</v>
      </c>
      <c r="N37" s="36"/>
      <c r="O37" s="36"/>
      <c r="P37" s="36"/>
      <c r="Q37" s="36"/>
    </row>
    <row r="38" ht="20.25" customHeight="1" spans="1:17">
      <c r="A38" s="24"/>
      <c r="B38" s="24" t="s">
        <v>324</v>
      </c>
      <c r="C38" s="24" t="str">
        <f>"A02021124"&amp;"  "&amp;"语音输入设备"</f>
        <v>A02021124  语音输入设备</v>
      </c>
      <c r="D38" s="44" t="s">
        <v>325</v>
      </c>
      <c r="E38" s="25">
        <v>1</v>
      </c>
      <c r="F38" s="36">
        <v>0.16</v>
      </c>
      <c r="G38" s="36">
        <v>0.16</v>
      </c>
      <c r="H38" s="37"/>
      <c r="I38" s="37"/>
      <c r="J38" s="37"/>
      <c r="K38" s="37"/>
      <c r="L38" s="36">
        <v>0.16</v>
      </c>
      <c r="M38" s="36">
        <v>0.16</v>
      </c>
      <c r="N38" s="36"/>
      <c r="O38" s="36"/>
      <c r="P38" s="36"/>
      <c r="Q38" s="36"/>
    </row>
    <row r="39" ht="20.25" customHeight="1" spans="1:17">
      <c r="A39" s="24"/>
      <c r="B39" s="24" t="s">
        <v>326</v>
      </c>
      <c r="C39" s="24" t="str">
        <f t="shared" si="1"/>
        <v>A02129900  其他计量标准器具</v>
      </c>
      <c r="D39" s="44" t="s">
        <v>250</v>
      </c>
      <c r="E39" s="25">
        <v>1</v>
      </c>
      <c r="F39" s="36">
        <v>0.02</v>
      </c>
      <c r="G39" s="36">
        <v>0.02</v>
      </c>
      <c r="H39" s="37"/>
      <c r="I39" s="37"/>
      <c r="J39" s="37"/>
      <c r="K39" s="37"/>
      <c r="L39" s="36">
        <v>0.02</v>
      </c>
      <c r="M39" s="36">
        <v>0.02</v>
      </c>
      <c r="N39" s="36"/>
      <c r="O39" s="36"/>
      <c r="P39" s="36"/>
      <c r="Q39" s="36"/>
    </row>
    <row r="40" ht="20.25" customHeight="1" spans="1:17">
      <c r="A40" s="24"/>
      <c r="B40" s="24" t="s">
        <v>327</v>
      </c>
      <c r="C40" s="24" t="str">
        <f t="shared" si="2"/>
        <v>A02329900  其他医疗设备</v>
      </c>
      <c r="D40" s="44" t="s">
        <v>293</v>
      </c>
      <c r="E40" s="25">
        <v>2</v>
      </c>
      <c r="F40" s="36">
        <v>0.3</v>
      </c>
      <c r="G40" s="36">
        <v>0.3</v>
      </c>
      <c r="H40" s="37"/>
      <c r="I40" s="37"/>
      <c r="J40" s="37"/>
      <c r="K40" s="37"/>
      <c r="L40" s="36">
        <v>0.3</v>
      </c>
      <c r="M40" s="36">
        <v>0.3</v>
      </c>
      <c r="N40" s="36"/>
      <c r="O40" s="36"/>
      <c r="P40" s="36"/>
      <c r="Q40" s="36"/>
    </row>
    <row r="41" ht="20.25" customHeight="1" spans="1:17">
      <c r="A41" s="24"/>
      <c r="B41" s="24" t="s">
        <v>328</v>
      </c>
      <c r="C41" s="24" t="str">
        <f>"A02061801"&amp;"  "&amp;"电冰箱"</f>
        <v>A02061801  电冰箱</v>
      </c>
      <c r="D41" s="44" t="s">
        <v>250</v>
      </c>
      <c r="E41" s="25">
        <v>2</v>
      </c>
      <c r="F41" s="36">
        <v>0.6</v>
      </c>
      <c r="G41" s="36">
        <v>0.6</v>
      </c>
      <c r="H41" s="37"/>
      <c r="I41" s="37"/>
      <c r="J41" s="37"/>
      <c r="K41" s="37"/>
      <c r="L41" s="36">
        <v>0.6</v>
      </c>
      <c r="M41" s="36">
        <v>0.6</v>
      </c>
      <c r="N41" s="36"/>
      <c r="O41" s="36"/>
      <c r="P41" s="36"/>
      <c r="Q41" s="36"/>
    </row>
    <row r="42" ht="20.25" customHeight="1" spans="1:17">
      <c r="A42" s="24"/>
      <c r="B42" s="24" t="s">
        <v>329</v>
      </c>
      <c r="C42" s="24" t="str">
        <f t="shared" si="1"/>
        <v>A02129900  其他计量标准器具</v>
      </c>
      <c r="D42" s="44" t="s">
        <v>293</v>
      </c>
      <c r="E42" s="25">
        <v>1</v>
      </c>
      <c r="F42" s="36">
        <v>0.03</v>
      </c>
      <c r="G42" s="36">
        <v>0.03</v>
      </c>
      <c r="H42" s="37"/>
      <c r="I42" s="37"/>
      <c r="J42" s="37"/>
      <c r="K42" s="37"/>
      <c r="L42" s="36">
        <v>0.03</v>
      </c>
      <c r="M42" s="36">
        <v>0.03</v>
      </c>
      <c r="N42" s="36"/>
      <c r="O42" s="36"/>
      <c r="P42" s="36"/>
      <c r="Q42" s="36"/>
    </row>
    <row r="43" ht="22" customHeight="1" spans="1:17">
      <c r="A43" s="24"/>
      <c r="B43" s="24" t="s">
        <v>330</v>
      </c>
      <c r="C43" s="24" t="str">
        <f t="shared" si="4"/>
        <v>A05010199  其他床类</v>
      </c>
      <c r="D43" s="44" t="s">
        <v>307</v>
      </c>
      <c r="E43" s="25">
        <v>2</v>
      </c>
      <c r="F43" s="36">
        <v>0.06</v>
      </c>
      <c r="G43" s="36">
        <v>0.06</v>
      </c>
      <c r="H43" s="37"/>
      <c r="I43" s="37"/>
      <c r="J43" s="37"/>
      <c r="K43" s="37"/>
      <c r="L43" s="36">
        <v>0.06</v>
      </c>
      <c r="M43" s="36">
        <v>0.06</v>
      </c>
      <c r="N43" s="36"/>
      <c r="O43" s="36"/>
      <c r="P43" s="36"/>
      <c r="Q43" s="36"/>
    </row>
    <row r="44" ht="20.25" customHeight="1" spans="1:17">
      <c r="A44" s="24"/>
      <c r="B44" s="24" t="s">
        <v>331</v>
      </c>
      <c r="C44" s="24" t="str">
        <f>"A02021004"&amp;"  "&amp;"A4彩色打印机"</f>
        <v>A02021004  A4彩色打印机</v>
      </c>
      <c r="D44" s="44" t="s">
        <v>250</v>
      </c>
      <c r="E44" s="25">
        <v>17</v>
      </c>
      <c r="F44" s="36">
        <v>5.1</v>
      </c>
      <c r="G44" s="36">
        <v>5.1</v>
      </c>
      <c r="H44" s="37"/>
      <c r="I44" s="37"/>
      <c r="J44" s="37"/>
      <c r="K44" s="37"/>
      <c r="L44" s="36">
        <v>5.1</v>
      </c>
      <c r="M44" s="36">
        <v>5.1</v>
      </c>
      <c r="N44" s="36"/>
      <c r="O44" s="36"/>
      <c r="P44" s="36"/>
      <c r="Q44" s="36"/>
    </row>
    <row r="45" ht="20.25" customHeight="1" spans="1:17">
      <c r="A45" s="24"/>
      <c r="B45" s="24" t="s">
        <v>332</v>
      </c>
      <c r="C45" s="24" t="str">
        <f>"A05010204"&amp;"  "&amp;"茶几"</f>
        <v>A05010204  茶几</v>
      </c>
      <c r="D45" s="44" t="s">
        <v>321</v>
      </c>
      <c r="E45" s="25">
        <v>1</v>
      </c>
      <c r="F45" s="36">
        <v>0.08</v>
      </c>
      <c r="G45" s="36">
        <v>0.08</v>
      </c>
      <c r="H45" s="37"/>
      <c r="I45" s="37"/>
      <c r="J45" s="37"/>
      <c r="K45" s="37"/>
      <c r="L45" s="36">
        <v>0.08</v>
      </c>
      <c r="M45" s="36">
        <v>0.08</v>
      </c>
      <c r="N45" s="36"/>
      <c r="O45" s="36"/>
      <c r="P45" s="36"/>
      <c r="Q45" s="36"/>
    </row>
    <row r="46" ht="20.25" customHeight="1" spans="1:17">
      <c r="A46" s="24"/>
      <c r="B46" s="24" t="s">
        <v>333</v>
      </c>
      <c r="C46" s="24" t="str">
        <f>"A02310600"&amp;"  "&amp;"制药蒸发设备和浓缩设备"</f>
        <v>A02310600  制药蒸发设备和浓缩设备</v>
      </c>
      <c r="D46" s="44" t="s">
        <v>293</v>
      </c>
      <c r="E46" s="25">
        <v>2</v>
      </c>
      <c r="F46" s="36">
        <v>10</v>
      </c>
      <c r="G46" s="36">
        <v>10</v>
      </c>
      <c r="H46" s="37"/>
      <c r="I46" s="37"/>
      <c r="J46" s="37"/>
      <c r="K46" s="37"/>
      <c r="L46" s="36">
        <v>10</v>
      </c>
      <c r="M46" s="36">
        <v>10</v>
      </c>
      <c r="N46" s="36"/>
      <c r="O46" s="36"/>
      <c r="P46" s="36"/>
      <c r="Q46" s="36"/>
    </row>
    <row r="47" ht="20.25" customHeight="1" spans="1:17">
      <c r="A47" s="24"/>
      <c r="B47" s="24" t="s">
        <v>334</v>
      </c>
      <c r="C47" s="24" t="str">
        <f>"A02061818"&amp;"  "&amp;"饮水器"</f>
        <v>A02061818  饮水器</v>
      </c>
      <c r="D47" s="44" t="s">
        <v>250</v>
      </c>
      <c r="E47" s="25">
        <v>4</v>
      </c>
      <c r="F47" s="36">
        <v>0.12</v>
      </c>
      <c r="G47" s="36">
        <v>0.12</v>
      </c>
      <c r="H47" s="37"/>
      <c r="I47" s="37"/>
      <c r="J47" s="37"/>
      <c r="K47" s="37"/>
      <c r="L47" s="36">
        <v>0.12</v>
      </c>
      <c r="M47" s="36">
        <v>0.12</v>
      </c>
      <c r="N47" s="36"/>
      <c r="O47" s="36"/>
      <c r="P47" s="36"/>
      <c r="Q47" s="36"/>
    </row>
    <row r="48" ht="20.25" customHeight="1" spans="1:17">
      <c r="A48" s="24"/>
      <c r="B48" s="24" t="s">
        <v>335</v>
      </c>
      <c r="C48" s="24" t="str">
        <f t="shared" si="1"/>
        <v>A02129900  其他计量标准器具</v>
      </c>
      <c r="D48" s="44" t="s">
        <v>307</v>
      </c>
      <c r="E48" s="25">
        <v>1</v>
      </c>
      <c r="F48" s="36">
        <v>0.03</v>
      </c>
      <c r="G48" s="36">
        <v>0.03</v>
      </c>
      <c r="H48" s="37"/>
      <c r="I48" s="37"/>
      <c r="J48" s="37"/>
      <c r="K48" s="37"/>
      <c r="L48" s="36">
        <v>0.03</v>
      </c>
      <c r="M48" s="36">
        <v>0.03</v>
      </c>
      <c r="N48" s="36"/>
      <c r="O48" s="36"/>
      <c r="P48" s="36"/>
      <c r="Q48" s="36"/>
    </row>
    <row r="49" ht="20.25" customHeight="1" spans="1:17">
      <c r="A49" s="24"/>
      <c r="B49" s="24" t="s">
        <v>336</v>
      </c>
      <c r="C49" s="24" t="str">
        <f>"A05010502"&amp;"  "&amp;"文件柜"</f>
        <v>A05010502  文件柜</v>
      </c>
      <c r="D49" s="44" t="s">
        <v>337</v>
      </c>
      <c r="E49" s="25">
        <v>4</v>
      </c>
      <c r="F49" s="36">
        <v>0.36</v>
      </c>
      <c r="G49" s="36">
        <v>0.36</v>
      </c>
      <c r="H49" s="37"/>
      <c r="I49" s="37"/>
      <c r="J49" s="37"/>
      <c r="K49" s="37"/>
      <c r="L49" s="36">
        <v>0.36</v>
      </c>
      <c r="M49" s="36">
        <v>0.36</v>
      </c>
      <c r="N49" s="36"/>
      <c r="O49" s="36"/>
      <c r="P49" s="36"/>
      <c r="Q49" s="36"/>
    </row>
    <row r="50" ht="20.25" customHeight="1" spans="1:17">
      <c r="A50" s="24"/>
      <c r="B50" s="24" t="s">
        <v>338</v>
      </c>
      <c r="C50" s="24" t="str">
        <f t="shared" si="2"/>
        <v>A02329900  其他医疗设备</v>
      </c>
      <c r="D50" s="44" t="s">
        <v>250</v>
      </c>
      <c r="E50" s="25">
        <v>1</v>
      </c>
      <c r="F50" s="36">
        <v>0.3</v>
      </c>
      <c r="G50" s="36">
        <v>0.3</v>
      </c>
      <c r="H50" s="37"/>
      <c r="I50" s="37"/>
      <c r="J50" s="37"/>
      <c r="K50" s="37"/>
      <c r="L50" s="36">
        <v>0.3</v>
      </c>
      <c r="M50" s="36">
        <v>0.3</v>
      </c>
      <c r="N50" s="36"/>
      <c r="O50" s="36"/>
      <c r="P50" s="36"/>
      <c r="Q50" s="36"/>
    </row>
    <row r="51" ht="20.25" customHeight="1" spans="1:17">
      <c r="A51" s="24"/>
      <c r="B51" s="24" t="s">
        <v>339</v>
      </c>
      <c r="C51" s="24" t="str">
        <f t="shared" si="2"/>
        <v>A02329900  其他医疗设备</v>
      </c>
      <c r="D51" s="44" t="s">
        <v>293</v>
      </c>
      <c r="E51" s="25">
        <v>1</v>
      </c>
      <c r="F51" s="36">
        <v>0.18</v>
      </c>
      <c r="G51" s="36">
        <v>0.18</v>
      </c>
      <c r="H51" s="37"/>
      <c r="I51" s="37"/>
      <c r="J51" s="37"/>
      <c r="K51" s="37"/>
      <c r="L51" s="36">
        <v>0.18</v>
      </c>
      <c r="M51" s="36">
        <v>0.18</v>
      </c>
      <c r="N51" s="36"/>
      <c r="O51" s="36"/>
      <c r="P51" s="36"/>
      <c r="Q51" s="36"/>
    </row>
    <row r="52" ht="20.25" customHeight="1" spans="1:17">
      <c r="A52" s="24"/>
      <c r="B52" s="24" t="s">
        <v>340</v>
      </c>
      <c r="C52" s="24" t="str">
        <f>"A02021006"&amp;"  "&amp;"票据打印机"</f>
        <v>A02021006  票据打印机</v>
      </c>
      <c r="D52" s="44" t="s">
        <v>250</v>
      </c>
      <c r="E52" s="25">
        <v>1</v>
      </c>
      <c r="F52" s="36">
        <v>0.2</v>
      </c>
      <c r="G52" s="36">
        <v>0.2</v>
      </c>
      <c r="H52" s="37"/>
      <c r="I52" s="37"/>
      <c r="J52" s="37"/>
      <c r="K52" s="37"/>
      <c r="L52" s="36">
        <v>0.2</v>
      </c>
      <c r="M52" s="36">
        <v>0.2</v>
      </c>
      <c r="N52" s="36"/>
      <c r="O52" s="36"/>
      <c r="P52" s="36"/>
      <c r="Q52" s="36"/>
    </row>
    <row r="53" ht="20.25" customHeight="1" spans="1:17">
      <c r="A53" s="24"/>
      <c r="B53" s="24" t="s">
        <v>341</v>
      </c>
      <c r="C53" s="24" t="str">
        <f t="shared" si="4"/>
        <v>A05010199  其他床类</v>
      </c>
      <c r="D53" s="44" t="s">
        <v>307</v>
      </c>
      <c r="E53" s="25">
        <v>5</v>
      </c>
      <c r="F53" s="36">
        <v>0.25</v>
      </c>
      <c r="G53" s="36">
        <v>0.25</v>
      </c>
      <c r="H53" s="37"/>
      <c r="I53" s="37"/>
      <c r="J53" s="37"/>
      <c r="K53" s="37"/>
      <c r="L53" s="36">
        <v>0.25</v>
      </c>
      <c r="M53" s="36">
        <v>0.25</v>
      </c>
      <c r="N53" s="36"/>
      <c r="O53" s="36"/>
      <c r="P53" s="36"/>
      <c r="Q53" s="36"/>
    </row>
    <row r="54" ht="20.25" customHeight="1" spans="1:17">
      <c r="A54" s="24"/>
      <c r="B54" s="24" t="s">
        <v>342</v>
      </c>
      <c r="C54" s="24" t="str">
        <f>"A02323300"&amp;"  "&amp;"口腔设备及器械"</f>
        <v>A02323300  口腔设备及器械</v>
      </c>
      <c r="D54" s="44" t="s">
        <v>293</v>
      </c>
      <c r="E54" s="25">
        <v>2</v>
      </c>
      <c r="F54" s="36">
        <v>2</v>
      </c>
      <c r="G54" s="36">
        <v>2</v>
      </c>
      <c r="H54" s="37"/>
      <c r="I54" s="37"/>
      <c r="J54" s="37"/>
      <c r="K54" s="37"/>
      <c r="L54" s="36">
        <v>2</v>
      </c>
      <c r="M54" s="36">
        <v>2</v>
      </c>
      <c r="N54" s="36"/>
      <c r="O54" s="36"/>
      <c r="P54" s="36"/>
      <c r="Q54" s="36"/>
    </row>
    <row r="55" ht="20.25" customHeight="1" spans="1:17">
      <c r="A55" s="24"/>
      <c r="B55" s="24" t="s">
        <v>343</v>
      </c>
      <c r="C55" s="24" t="str">
        <f t="shared" si="3"/>
        <v>A05010599  其他柜类</v>
      </c>
      <c r="D55" s="44" t="s">
        <v>293</v>
      </c>
      <c r="E55" s="25">
        <v>10</v>
      </c>
      <c r="F55" s="36">
        <v>0.5</v>
      </c>
      <c r="G55" s="36">
        <v>0.5</v>
      </c>
      <c r="H55" s="37"/>
      <c r="I55" s="37"/>
      <c r="J55" s="37"/>
      <c r="K55" s="37"/>
      <c r="L55" s="36">
        <v>0.5</v>
      </c>
      <c r="M55" s="36">
        <v>0.5</v>
      </c>
      <c r="N55" s="36"/>
      <c r="O55" s="36"/>
      <c r="P55" s="36"/>
      <c r="Q55" s="36"/>
    </row>
    <row r="56" ht="20.25" customHeight="1" spans="1:17">
      <c r="A56" s="24"/>
      <c r="B56" s="24" t="s">
        <v>344</v>
      </c>
      <c r="C56" s="24" t="str">
        <f>"C23030000"&amp;"  "&amp;"审计服务"</f>
        <v>C23030000  审计服务</v>
      </c>
      <c r="D56" s="44" t="s">
        <v>345</v>
      </c>
      <c r="E56" s="25">
        <v>1</v>
      </c>
      <c r="F56" s="36">
        <v>1</v>
      </c>
      <c r="G56" s="36">
        <v>1</v>
      </c>
      <c r="H56" s="37"/>
      <c r="I56" s="37"/>
      <c r="J56" s="37"/>
      <c r="K56" s="37"/>
      <c r="L56" s="36">
        <v>1</v>
      </c>
      <c r="M56" s="36">
        <v>1</v>
      </c>
      <c r="N56" s="36"/>
      <c r="O56" s="36"/>
      <c r="P56" s="36"/>
      <c r="Q56" s="36"/>
    </row>
    <row r="57" ht="20.25" customHeight="1" spans="1:17">
      <c r="A57" s="24"/>
      <c r="B57" s="24" t="s">
        <v>346</v>
      </c>
      <c r="C57" s="24" t="str">
        <f>"A02061915"&amp;"  "&amp;"手电筒"</f>
        <v>A02061915  手电筒</v>
      </c>
      <c r="D57" s="44" t="s">
        <v>321</v>
      </c>
      <c r="E57" s="25">
        <v>2</v>
      </c>
      <c r="F57" s="36">
        <v>0.04</v>
      </c>
      <c r="G57" s="36">
        <v>0.04</v>
      </c>
      <c r="H57" s="37"/>
      <c r="I57" s="37"/>
      <c r="J57" s="37"/>
      <c r="K57" s="37"/>
      <c r="L57" s="36">
        <v>0.04</v>
      </c>
      <c r="M57" s="36">
        <v>0.04</v>
      </c>
      <c r="N57" s="36"/>
      <c r="O57" s="36"/>
      <c r="P57" s="36"/>
      <c r="Q57" s="36"/>
    </row>
    <row r="58" ht="20.25" customHeight="1" spans="1:17">
      <c r="A58" s="24"/>
      <c r="B58" s="24" t="s">
        <v>347</v>
      </c>
      <c r="C58" s="24" t="str">
        <f>"C23020200"&amp;"  "&amp;"记账服务"</f>
        <v>C23020200  记账服务</v>
      </c>
      <c r="D58" s="44" t="s">
        <v>345</v>
      </c>
      <c r="E58" s="25">
        <v>1</v>
      </c>
      <c r="F58" s="36">
        <v>2</v>
      </c>
      <c r="G58" s="36">
        <v>2</v>
      </c>
      <c r="H58" s="37"/>
      <c r="I58" s="37"/>
      <c r="J58" s="37"/>
      <c r="K58" s="37"/>
      <c r="L58" s="36">
        <v>2</v>
      </c>
      <c r="M58" s="36">
        <v>2</v>
      </c>
      <c r="N58" s="36"/>
      <c r="O58" s="36"/>
      <c r="P58" s="36"/>
      <c r="Q58" s="36"/>
    </row>
    <row r="59" ht="20.25" customHeight="1" spans="1:17">
      <c r="A59" s="24"/>
      <c r="B59" s="24" t="s">
        <v>348</v>
      </c>
      <c r="C59" s="24" t="str">
        <f t="shared" si="0"/>
        <v>A02320900  中医器械设备</v>
      </c>
      <c r="D59" s="44" t="s">
        <v>293</v>
      </c>
      <c r="E59" s="25">
        <v>4</v>
      </c>
      <c r="F59" s="36">
        <v>1.2</v>
      </c>
      <c r="G59" s="36">
        <v>1.2</v>
      </c>
      <c r="H59" s="37"/>
      <c r="I59" s="37"/>
      <c r="J59" s="37"/>
      <c r="K59" s="37"/>
      <c r="L59" s="36">
        <v>1.2</v>
      </c>
      <c r="M59" s="36">
        <v>1.2</v>
      </c>
      <c r="N59" s="36"/>
      <c r="O59" s="36"/>
      <c r="P59" s="36"/>
      <c r="Q59" s="36"/>
    </row>
    <row r="60" ht="20.25" customHeight="1" spans="1:17">
      <c r="A60" s="25" t="s">
        <v>61</v>
      </c>
      <c r="B60" s="25"/>
      <c r="C60" s="25"/>
      <c r="D60" s="44"/>
      <c r="E60" s="44"/>
      <c r="F60" s="36">
        <v>75.61</v>
      </c>
      <c r="G60" s="36">
        <v>75.61</v>
      </c>
      <c r="H60" s="36"/>
      <c r="I60" s="36"/>
      <c r="J60" s="36"/>
      <c r="K60" s="36"/>
      <c r="L60" s="36">
        <v>75.61</v>
      </c>
      <c r="M60" s="36">
        <v>75.61</v>
      </c>
      <c r="N60" s="36"/>
      <c r="O60" s="36"/>
      <c r="P60" s="36"/>
      <c r="Q60" s="36"/>
    </row>
  </sheetData>
  <mergeCells count="17">
    <mergeCell ref="A2:M2"/>
    <mergeCell ref="A3:Q3"/>
    <mergeCell ref="A4:M4"/>
    <mergeCell ref="G5:Q5"/>
    <mergeCell ref="L6:Q6"/>
    <mergeCell ref="A60:E60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2"/>
  <sheetViews>
    <sheetView showZeros="0" workbookViewId="0">
      <pane ySplit="1" topLeftCell="A2" activePane="bottomLeft" state="frozen"/>
      <selection/>
      <selection pane="bottomLeft" activeCell="A3" sqref="A3:K3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6" width="28.4166666666667" customWidth="1"/>
    <col min="7" max="7" width="16.2833333333333" customWidth="1"/>
    <col min="8" max="12" width="16.4166666666667" customWidth="1"/>
    <col min="13" max="17" width="16.2833333333333" customWidth="1"/>
  </cols>
  <sheetData>
    <row r="1" customHeight="1" spans="1:17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 t="s">
        <v>349</v>
      </c>
    </row>
    <row r="2" ht="45" customHeight="1" spans="1:17">
      <c r="A2" s="32" t="s">
        <v>350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ht="20.25" customHeight="1" spans="1:17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2"/>
      <c r="M3" s="22"/>
      <c r="N3" s="22"/>
      <c r="O3" s="22"/>
      <c r="P3" s="22"/>
      <c r="Q3" s="22" t="s">
        <v>58</v>
      </c>
    </row>
    <row r="4" ht="27.15" customHeight="1" spans="1:17">
      <c r="A4" s="34" t="s">
        <v>283</v>
      </c>
      <c r="B4" s="34" t="s">
        <v>351</v>
      </c>
      <c r="C4" s="34" t="s">
        <v>352</v>
      </c>
      <c r="D4" s="34" t="s">
        <v>353</v>
      </c>
      <c r="E4" s="34" t="s">
        <v>354</v>
      </c>
      <c r="F4" s="34" t="s">
        <v>355</v>
      </c>
      <c r="G4" s="34" t="s">
        <v>167</v>
      </c>
      <c r="H4" s="34"/>
      <c r="I4" s="34"/>
      <c r="J4" s="34"/>
      <c r="K4" s="34"/>
      <c r="L4" s="34"/>
      <c r="M4" s="34"/>
      <c r="N4" s="34"/>
      <c r="O4" s="34"/>
      <c r="P4" s="34"/>
      <c r="Q4" s="34"/>
    </row>
    <row r="5" ht="23.4" customHeight="1" spans="1:17">
      <c r="A5" s="34" t="s">
        <v>289</v>
      </c>
      <c r="B5" s="34"/>
      <c r="C5" s="34" t="s">
        <v>352</v>
      </c>
      <c r="D5" s="34" t="s">
        <v>353</v>
      </c>
      <c r="E5" s="34" t="s">
        <v>354</v>
      </c>
      <c r="F5" s="34" t="s">
        <v>356</v>
      </c>
      <c r="G5" s="34" t="s">
        <v>61</v>
      </c>
      <c r="H5" s="34" t="s">
        <v>64</v>
      </c>
      <c r="I5" s="34" t="s">
        <v>290</v>
      </c>
      <c r="J5" s="34" t="s">
        <v>291</v>
      </c>
      <c r="K5" s="34" t="s">
        <v>67</v>
      </c>
      <c r="L5" s="34" t="s">
        <v>68</v>
      </c>
      <c r="M5" s="34"/>
      <c r="N5" s="34"/>
      <c r="O5" s="34"/>
      <c r="P5" s="34"/>
      <c r="Q5" s="34"/>
    </row>
    <row r="6" ht="28.65" customHeight="1" spans="1:17">
      <c r="A6" s="34"/>
      <c r="B6" s="34"/>
      <c r="C6" s="34"/>
      <c r="D6" s="34"/>
      <c r="E6" s="34"/>
      <c r="F6" s="34"/>
      <c r="G6" s="34"/>
      <c r="H6" s="34" t="s">
        <v>63</v>
      </c>
      <c r="I6" s="34"/>
      <c r="J6" s="34"/>
      <c r="K6" s="34"/>
      <c r="L6" s="34" t="s">
        <v>63</v>
      </c>
      <c r="M6" s="34" t="s">
        <v>69</v>
      </c>
      <c r="N6" s="34" t="s">
        <v>70</v>
      </c>
      <c r="O6" s="39" t="s">
        <v>71</v>
      </c>
      <c r="P6" s="39" t="s">
        <v>72</v>
      </c>
      <c r="Q6" s="39" t="s">
        <v>73</v>
      </c>
    </row>
    <row r="7" ht="20.25" customHeight="1" spans="1:17">
      <c r="A7" s="35">
        <v>1</v>
      </c>
      <c r="B7" s="35">
        <v>2</v>
      </c>
      <c r="C7" s="35">
        <v>3</v>
      </c>
      <c r="D7" s="35">
        <v>4</v>
      </c>
      <c r="E7" s="35">
        <v>5</v>
      </c>
      <c r="F7" s="35">
        <v>6</v>
      </c>
      <c r="G7" s="35">
        <v>7</v>
      </c>
      <c r="H7" s="35">
        <v>8</v>
      </c>
      <c r="I7" s="35">
        <v>9</v>
      </c>
      <c r="J7" s="35">
        <v>10</v>
      </c>
      <c r="K7" s="35">
        <v>11</v>
      </c>
      <c r="L7" s="35">
        <v>12</v>
      </c>
      <c r="M7" s="35">
        <v>13</v>
      </c>
      <c r="N7" s="35">
        <v>14</v>
      </c>
      <c r="O7" s="35">
        <v>15</v>
      </c>
      <c r="P7" s="35">
        <v>16</v>
      </c>
      <c r="Q7" s="35">
        <v>17</v>
      </c>
    </row>
    <row r="8" ht="20.25" customHeight="1" spans="1:17">
      <c r="A8" s="24"/>
      <c r="B8" s="24"/>
      <c r="C8" s="24"/>
      <c r="D8" s="25"/>
      <c r="E8" s="25"/>
      <c r="F8" s="36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</row>
    <row r="9" ht="20.25" customHeight="1" spans="1:17">
      <c r="A9" s="24"/>
      <c r="B9" s="24"/>
      <c r="C9" s="24"/>
      <c r="D9" s="24"/>
      <c r="E9" s="24"/>
      <c r="F9" s="24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</row>
    <row r="10" ht="20.25" customHeight="1" spans="1:17">
      <c r="A10" s="25" t="s">
        <v>61</v>
      </c>
      <c r="B10" s="25"/>
      <c r="C10" s="25"/>
      <c r="D10" s="25"/>
      <c r="E10" s="25"/>
      <c r="F10" s="25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</row>
    <row r="12" s="26" customFormat="1" ht="12.75" customHeight="1" spans="1:12">
      <c r="A12" s="1" t="s">
        <v>357</v>
      </c>
      <c r="B12" s="38"/>
      <c r="C12" s="38"/>
      <c r="D12" s="38"/>
      <c r="E12" s="38"/>
      <c r="G12" s="38"/>
      <c r="H12" s="38"/>
      <c r="I12" s="20"/>
      <c r="J12" s="20"/>
      <c r="K12" s="38"/>
      <c r="L12" s="38"/>
    </row>
  </sheetData>
  <mergeCells count="17">
    <mergeCell ref="A1:L1"/>
    <mergeCell ref="A2:Q2"/>
    <mergeCell ref="A3:K3"/>
    <mergeCell ref="G4:Q4"/>
    <mergeCell ref="L5:Q5"/>
    <mergeCell ref="A10:F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1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8.85" defaultRowHeight="15" customHeight="1"/>
  <cols>
    <col min="1" max="1" width="37.1416666666667" customWidth="1"/>
    <col min="2" max="14" width="17.1416666666667" customWidth="1"/>
  </cols>
  <sheetData>
    <row r="1" customHeight="1" spans="1:1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4.15" customHeight="1" spans="1:14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2" t="s">
        <v>358</v>
      </c>
    </row>
    <row r="3" ht="45.15" customHeight="1" spans="1:14">
      <c r="A3" s="32" t="s">
        <v>359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ht="18.75" customHeight="1" spans="1:1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2" t="s">
        <v>58</v>
      </c>
    </row>
    <row r="5" ht="22.5" customHeight="1" spans="1:14">
      <c r="A5" s="33" t="s">
        <v>360</v>
      </c>
      <c r="B5" s="33" t="s">
        <v>167</v>
      </c>
      <c r="C5" s="33"/>
      <c r="D5" s="33"/>
      <c r="E5" s="33" t="s">
        <v>361</v>
      </c>
      <c r="F5" s="33"/>
      <c r="G5" s="33"/>
      <c r="H5" s="33"/>
      <c r="I5" s="33"/>
      <c r="J5" s="33"/>
      <c r="K5" s="33"/>
      <c r="L5" s="33"/>
      <c r="M5" s="33"/>
      <c r="N5" s="33"/>
    </row>
    <row r="6" ht="22.5" customHeight="1" spans="1:14">
      <c r="A6" s="33"/>
      <c r="B6" s="33" t="s">
        <v>61</v>
      </c>
      <c r="C6" s="33" t="s">
        <v>64</v>
      </c>
      <c r="D6" s="33" t="s">
        <v>290</v>
      </c>
      <c r="E6" s="33" t="s">
        <v>362</v>
      </c>
      <c r="F6" s="33" t="s">
        <v>363</v>
      </c>
      <c r="G6" s="33" t="s">
        <v>364</v>
      </c>
      <c r="H6" s="33" t="s">
        <v>365</v>
      </c>
      <c r="I6" s="33" t="s">
        <v>366</v>
      </c>
      <c r="J6" s="33" t="s">
        <v>367</v>
      </c>
      <c r="K6" s="33" t="s">
        <v>368</v>
      </c>
      <c r="L6" s="33" t="s">
        <v>369</v>
      </c>
      <c r="M6" s="33" t="s">
        <v>370</v>
      </c>
      <c r="N6" s="33" t="s">
        <v>371</v>
      </c>
    </row>
    <row r="7" ht="18.75" customHeight="1" spans="1:14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</row>
    <row r="8" ht="18.75" customHeight="1" spans="1:14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ht="18.75" customHeight="1" spans="1:14">
      <c r="A9" s="25" t="s">
        <v>61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1" s="20" customFormat="1" ht="14.25" customHeight="1" spans="1:10">
      <c r="A11" s="1" t="s">
        <v>372</v>
      </c>
      <c r="B11" s="1"/>
      <c r="C11" s="1"/>
      <c r="D11" s="1"/>
      <c r="E11" s="1"/>
      <c r="F11" s="1"/>
      <c r="G11" s="1"/>
      <c r="H11" s="1"/>
      <c r="I11" s="1"/>
      <c r="J11" s="1"/>
    </row>
  </sheetData>
  <mergeCells count="6">
    <mergeCell ref="A3:J3"/>
    <mergeCell ref="K3:N3"/>
    <mergeCell ref="A4:C4"/>
    <mergeCell ref="B5:D5"/>
    <mergeCell ref="E5:N5"/>
    <mergeCell ref="A5:A6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0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8.85" defaultRowHeight="15" customHeight="1"/>
  <cols>
    <col min="1" max="10" width="28.575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8.75" customHeight="1" spans="1:10">
      <c r="A2" s="21"/>
      <c r="B2" s="21"/>
      <c r="C2" s="21"/>
      <c r="D2" s="21"/>
      <c r="E2" s="21"/>
      <c r="F2" s="21"/>
      <c r="G2" s="21"/>
      <c r="H2" s="21"/>
      <c r="I2" s="21"/>
      <c r="J2" s="22" t="s">
        <v>373</v>
      </c>
    </row>
    <row r="3" ht="52.05" customHeight="1" spans="1:10">
      <c r="A3" s="27" t="s">
        <v>374</v>
      </c>
      <c r="B3" s="28"/>
      <c r="C3" s="28"/>
      <c r="D3" s="28"/>
      <c r="E3" s="28"/>
      <c r="F3" s="29"/>
      <c r="G3" s="28"/>
      <c r="H3" s="29"/>
      <c r="I3" s="29"/>
      <c r="J3" s="28"/>
    </row>
    <row r="4" ht="21.3" customHeight="1" spans="1:10">
      <c r="A4" s="21" t="s">
        <v>2</v>
      </c>
      <c r="B4" s="21"/>
      <c r="C4" s="21"/>
      <c r="D4" s="30"/>
      <c r="E4" s="30"/>
      <c r="F4" s="30"/>
      <c r="G4" s="30"/>
      <c r="H4" s="30"/>
      <c r="I4" s="30"/>
      <c r="J4" s="30"/>
    </row>
    <row r="5" ht="27.15" customHeight="1" spans="1:10">
      <c r="A5" s="23" t="s">
        <v>234</v>
      </c>
      <c r="B5" s="23" t="s">
        <v>235</v>
      </c>
      <c r="C5" s="23" t="s">
        <v>236</v>
      </c>
      <c r="D5" s="23" t="s">
        <v>237</v>
      </c>
      <c r="E5" s="23" t="s">
        <v>238</v>
      </c>
      <c r="F5" s="23" t="s">
        <v>239</v>
      </c>
      <c r="G5" s="23" t="s">
        <v>240</v>
      </c>
      <c r="H5" s="23" t="s">
        <v>241</v>
      </c>
      <c r="I5" s="23" t="s">
        <v>242</v>
      </c>
      <c r="J5" s="23" t="s">
        <v>243</v>
      </c>
    </row>
    <row r="6" ht="18.75" customHeight="1" spans="1:10">
      <c r="A6" s="23" t="s">
        <v>74</v>
      </c>
      <c r="B6" s="23" t="s">
        <v>75</v>
      </c>
      <c r="C6" s="23" t="s">
        <v>76</v>
      </c>
      <c r="D6" s="23" t="s">
        <v>77</v>
      </c>
      <c r="E6" s="23" t="s">
        <v>78</v>
      </c>
      <c r="F6" s="23" t="s">
        <v>79</v>
      </c>
      <c r="G6" s="23" t="s">
        <v>80</v>
      </c>
      <c r="H6" s="23" t="s">
        <v>81</v>
      </c>
      <c r="I6" s="23" t="s">
        <v>82</v>
      </c>
      <c r="J6" s="23" t="s">
        <v>96</v>
      </c>
    </row>
    <row r="7" ht="18.75" customHeight="1" spans="1:10">
      <c r="A7" s="24"/>
      <c r="B7" s="24"/>
      <c r="C7" s="24"/>
      <c r="D7" s="24"/>
      <c r="E7" s="24"/>
      <c r="F7" s="24"/>
      <c r="G7" s="24"/>
      <c r="H7" s="24"/>
      <c r="I7" s="24"/>
      <c r="J7" s="24"/>
    </row>
    <row r="8" ht="18.75" customHeight="1" spans="1:10">
      <c r="A8" s="24"/>
      <c r="B8" s="24"/>
      <c r="C8" s="24"/>
      <c r="D8" s="24"/>
      <c r="E8" s="24"/>
      <c r="F8" s="24"/>
      <c r="G8" s="24"/>
      <c r="H8" s="24"/>
      <c r="I8" s="24"/>
      <c r="J8" s="24"/>
    </row>
    <row r="10" s="26" customFormat="1" ht="12" customHeight="1" spans="1:9">
      <c r="A10" s="1" t="s">
        <v>372</v>
      </c>
      <c r="B10" s="31"/>
      <c r="C10" s="31"/>
      <c r="D10" s="31"/>
      <c r="E10" s="31"/>
      <c r="F10" s="20"/>
      <c r="G10" s="31"/>
      <c r="H10" s="20"/>
      <c r="I10" s="20"/>
    </row>
  </sheetData>
  <mergeCells count="2">
    <mergeCell ref="A3:J3"/>
    <mergeCell ref="A4:C4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51"/>
  <sheetViews>
    <sheetView showZeros="0" tabSelected="1" topLeftCell="B1" workbookViewId="0">
      <pane ySplit="1" topLeftCell="A7" activePane="bottomLeft" state="frozen"/>
      <selection/>
      <selection pane="bottomLeft" activeCell="D8" sqref="D8"/>
    </sheetView>
  </sheetViews>
  <sheetFormatPr defaultColWidth="8.85" defaultRowHeight="15" customHeight="1" outlineLevelCol="7"/>
  <cols>
    <col min="1" max="8" width="28.575" customWidth="1"/>
  </cols>
  <sheetData>
    <row r="1" customHeight="1" spans="1:8">
      <c r="A1" s="2"/>
      <c r="B1" s="2"/>
      <c r="C1" s="2"/>
      <c r="D1" s="2"/>
      <c r="E1" s="2"/>
      <c r="F1" s="2"/>
      <c r="G1" s="2"/>
      <c r="H1" s="2"/>
    </row>
    <row r="2" ht="18.75" customHeight="1" spans="1:8">
      <c r="A2" s="21"/>
      <c r="B2" s="21"/>
      <c r="C2" s="21"/>
      <c r="D2" s="21"/>
      <c r="E2" s="21"/>
      <c r="F2" s="21"/>
      <c r="G2" s="21"/>
      <c r="H2" s="22" t="s">
        <v>375</v>
      </c>
    </row>
    <row r="3" ht="41.4" customHeight="1" spans="1:8">
      <c r="A3" s="5" t="s">
        <v>376</v>
      </c>
      <c r="B3" s="5"/>
      <c r="C3" s="5"/>
      <c r="D3" s="5"/>
      <c r="E3" s="5"/>
      <c r="F3" s="5"/>
      <c r="G3" s="5"/>
      <c r="H3" s="5"/>
    </row>
    <row r="4" ht="18.75" customHeight="1" spans="1:8">
      <c r="A4" s="21" t="s">
        <v>2</v>
      </c>
      <c r="B4" s="21"/>
      <c r="C4" s="21"/>
      <c r="D4" s="21"/>
      <c r="E4" s="21"/>
      <c r="F4" s="21"/>
      <c r="G4" s="21"/>
      <c r="H4" s="21"/>
    </row>
    <row r="5" ht="18.75" customHeight="1" spans="1:8">
      <c r="A5" s="23" t="s">
        <v>278</v>
      </c>
      <c r="B5" s="23" t="s">
        <v>377</v>
      </c>
      <c r="C5" s="23" t="s">
        <v>378</v>
      </c>
      <c r="D5" s="23" t="s">
        <v>379</v>
      </c>
      <c r="E5" s="23" t="s">
        <v>286</v>
      </c>
      <c r="F5" s="23" t="s">
        <v>380</v>
      </c>
      <c r="G5" s="23"/>
      <c r="H5" s="23"/>
    </row>
    <row r="6" ht="18.75" customHeight="1" spans="1:8">
      <c r="A6" s="23"/>
      <c r="B6" s="23"/>
      <c r="C6" s="23"/>
      <c r="D6" s="23"/>
      <c r="E6" s="23"/>
      <c r="F6" s="23" t="s">
        <v>287</v>
      </c>
      <c r="G6" s="23" t="s">
        <v>381</v>
      </c>
      <c r="H6" s="23" t="s">
        <v>382</v>
      </c>
    </row>
    <row r="7" ht="18.75" customHeight="1" spans="1:8">
      <c r="A7" s="23" t="s">
        <v>74</v>
      </c>
      <c r="B7" s="23" t="s">
        <v>75</v>
      </c>
      <c r="C7" s="23" t="s">
        <v>76</v>
      </c>
      <c r="D7" s="23" t="s">
        <v>77</v>
      </c>
      <c r="E7" s="23" t="s">
        <v>78</v>
      </c>
      <c r="F7" s="23" t="s">
        <v>79</v>
      </c>
      <c r="G7" s="23" t="s">
        <v>80</v>
      </c>
      <c r="H7" s="23" t="s">
        <v>81</v>
      </c>
    </row>
    <row r="8" ht="18.75" customHeight="1" spans="1:8">
      <c r="A8" s="24" t="s">
        <v>83</v>
      </c>
      <c r="B8" s="24" t="s">
        <v>383</v>
      </c>
      <c r="C8" s="24" t="s">
        <v>384</v>
      </c>
      <c r="D8" s="24" t="s">
        <v>339</v>
      </c>
      <c r="E8" s="25" t="s">
        <v>293</v>
      </c>
      <c r="F8" s="25">
        <v>1</v>
      </c>
      <c r="G8" s="18">
        <v>1800</v>
      </c>
      <c r="H8" s="18">
        <v>1800</v>
      </c>
    </row>
    <row r="9" ht="18.75" customHeight="1" spans="1:8">
      <c r="A9" s="24" t="s">
        <v>83</v>
      </c>
      <c r="B9" s="24" t="s">
        <v>383</v>
      </c>
      <c r="C9" s="24" t="s">
        <v>385</v>
      </c>
      <c r="D9" s="24" t="s">
        <v>310</v>
      </c>
      <c r="E9" s="25" t="s">
        <v>293</v>
      </c>
      <c r="F9" s="25">
        <v>2</v>
      </c>
      <c r="G9" s="18">
        <v>10000</v>
      </c>
      <c r="H9" s="18">
        <v>20000</v>
      </c>
    </row>
    <row r="10" ht="18.75" customHeight="1" spans="1:8">
      <c r="A10" s="24" t="s">
        <v>83</v>
      </c>
      <c r="B10" s="24" t="s">
        <v>386</v>
      </c>
      <c r="C10" s="24" t="s">
        <v>387</v>
      </c>
      <c r="D10" s="24" t="s">
        <v>298</v>
      </c>
      <c r="E10" s="25" t="s">
        <v>293</v>
      </c>
      <c r="F10" s="25">
        <v>20</v>
      </c>
      <c r="G10" s="18">
        <v>800</v>
      </c>
      <c r="H10" s="18">
        <v>16000</v>
      </c>
    </row>
    <row r="11" ht="18.75" customHeight="1" spans="1:8">
      <c r="A11" s="24" t="s">
        <v>83</v>
      </c>
      <c r="B11" s="24" t="s">
        <v>383</v>
      </c>
      <c r="C11" s="24" t="s">
        <v>388</v>
      </c>
      <c r="D11" s="24" t="s">
        <v>295</v>
      </c>
      <c r="E11" s="25" t="s">
        <v>293</v>
      </c>
      <c r="F11" s="25">
        <v>17</v>
      </c>
      <c r="G11" s="18">
        <v>700</v>
      </c>
      <c r="H11" s="18">
        <v>11900</v>
      </c>
    </row>
    <row r="12" ht="18.75" customHeight="1" spans="1:8">
      <c r="A12" s="24" t="s">
        <v>83</v>
      </c>
      <c r="B12" s="24" t="s">
        <v>383</v>
      </c>
      <c r="C12" s="24" t="s">
        <v>389</v>
      </c>
      <c r="D12" s="24" t="s">
        <v>317</v>
      </c>
      <c r="E12" s="25" t="s">
        <v>250</v>
      </c>
      <c r="F12" s="25">
        <v>15</v>
      </c>
      <c r="G12" s="18">
        <v>6000</v>
      </c>
      <c r="H12" s="18">
        <v>90000</v>
      </c>
    </row>
    <row r="13" ht="18.75" customHeight="1" spans="1:8">
      <c r="A13" s="24" t="s">
        <v>83</v>
      </c>
      <c r="B13" s="24" t="s">
        <v>383</v>
      </c>
      <c r="C13" s="24" t="s">
        <v>384</v>
      </c>
      <c r="D13" s="24" t="s">
        <v>338</v>
      </c>
      <c r="E13" s="25" t="s">
        <v>250</v>
      </c>
      <c r="F13" s="25">
        <v>1</v>
      </c>
      <c r="G13" s="18">
        <v>3000</v>
      </c>
      <c r="H13" s="18">
        <v>3000</v>
      </c>
    </row>
    <row r="14" ht="18.75" customHeight="1" spans="1:8">
      <c r="A14" s="24" t="s">
        <v>83</v>
      </c>
      <c r="B14" s="24" t="s">
        <v>383</v>
      </c>
      <c r="C14" s="24" t="s">
        <v>384</v>
      </c>
      <c r="D14" s="24" t="s">
        <v>327</v>
      </c>
      <c r="E14" s="25" t="s">
        <v>293</v>
      </c>
      <c r="F14" s="25">
        <v>2</v>
      </c>
      <c r="G14" s="18">
        <v>1500</v>
      </c>
      <c r="H14" s="18">
        <v>3000</v>
      </c>
    </row>
    <row r="15" ht="18.75" customHeight="1" spans="1:8">
      <c r="A15" s="24" t="s">
        <v>83</v>
      </c>
      <c r="B15" s="24" t="s">
        <v>386</v>
      </c>
      <c r="C15" s="24" t="s">
        <v>390</v>
      </c>
      <c r="D15" s="24" t="s">
        <v>320</v>
      </c>
      <c r="E15" s="25" t="s">
        <v>321</v>
      </c>
      <c r="F15" s="25">
        <v>2</v>
      </c>
      <c r="G15" s="18">
        <v>800</v>
      </c>
      <c r="H15" s="18">
        <v>1600</v>
      </c>
    </row>
    <row r="16" ht="18.75" customHeight="1" spans="1:8">
      <c r="A16" s="24" t="s">
        <v>83</v>
      </c>
      <c r="B16" s="24" t="s">
        <v>383</v>
      </c>
      <c r="C16" s="24" t="s">
        <v>391</v>
      </c>
      <c r="D16" s="24" t="s">
        <v>342</v>
      </c>
      <c r="E16" s="25" t="s">
        <v>293</v>
      </c>
      <c r="F16" s="25">
        <v>2</v>
      </c>
      <c r="G16" s="18">
        <v>10000</v>
      </c>
      <c r="H16" s="18">
        <v>20000</v>
      </c>
    </row>
    <row r="17" ht="18.75" customHeight="1" spans="1:8">
      <c r="A17" s="24" t="s">
        <v>83</v>
      </c>
      <c r="B17" s="24" t="s">
        <v>386</v>
      </c>
      <c r="C17" s="24" t="s">
        <v>392</v>
      </c>
      <c r="D17" s="24" t="s">
        <v>302</v>
      </c>
      <c r="E17" s="25" t="s">
        <v>293</v>
      </c>
      <c r="F17" s="25">
        <v>2</v>
      </c>
      <c r="G17" s="18">
        <v>20000</v>
      </c>
      <c r="H17" s="18">
        <v>40000</v>
      </c>
    </row>
    <row r="18" ht="18.75" customHeight="1" spans="1:8">
      <c r="A18" s="24" t="s">
        <v>83</v>
      </c>
      <c r="B18" s="24" t="s">
        <v>383</v>
      </c>
      <c r="C18" s="24" t="s">
        <v>393</v>
      </c>
      <c r="D18" s="24" t="s">
        <v>301</v>
      </c>
      <c r="E18" s="25" t="s">
        <v>293</v>
      </c>
      <c r="F18" s="25">
        <v>2</v>
      </c>
      <c r="G18" s="18">
        <v>5000</v>
      </c>
      <c r="H18" s="18">
        <v>10000</v>
      </c>
    </row>
    <row r="19" ht="18.75" customHeight="1" spans="1:8">
      <c r="A19" s="24" t="s">
        <v>83</v>
      </c>
      <c r="B19" s="24" t="s">
        <v>383</v>
      </c>
      <c r="C19" s="24" t="s">
        <v>394</v>
      </c>
      <c r="D19" s="24" t="s">
        <v>318</v>
      </c>
      <c r="E19" s="25" t="s">
        <v>293</v>
      </c>
      <c r="F19" s="25">
        <v>2</v>
      </c>
      <c r="G19" s="18">
        <v>300</v>
      </c>
      <c r="H19" s="18">
        <v>600</v>
      </c>
    </row>
    <row r="20" ht="18.75" customHeight="1" spans="1:8">
      <c r="A20" s="24" t="s">
        <v>83</v>
      </c>
      <c r="B20" s="24" t="s">
        <v>383</v>
      </c>
      <c r="C20" s="24" t="s">
        <v>395</v>
      </c>
      <c r="D20" s="24" t="s">
        <v>334</v>
      </c>
      <c r="E20" s="25" t="s">
        <v>250</v>
      </c>
      <c r="F20" s="25">
        <v>4</v>
      </c>
      <c r="G20" s="18">
        <v>300</v>
      </c>
      <c r="H20" s="18">
        <v>1200</v>
      </c>
    </row>
    <row r="21" ht="18.75" customHeight="1" spans="1:8">
      <c r="A21" s="24" t="s">
        <v>83</v>
      </c>
      <c r="B21" s="24" t="s">
        <v>383</v>
      </c>
      <c r="C21" s="24" t="s">
        <v>394</v>
      </c>
      <c r="D21" s="24" t="s">
        <v>326</v>
      </c>
      <c r="E21" s="25" t="s">
        <v>250</v>
      </c>
      <c r="F21" s="25">
        <v>1</v>
      </c>
      <c r="G21" s="18">
        <v>200</v>
      </c>
      <c r="H21" s="18">
        <v>200</v>
      </c>
    </row>
    <row r="22" ht="18.75" customHeight="1" spans="1:8">
      <c r="A22" s="24" t="s">
        <v>83</v>
      </c>
      <c r="B22" s="24" t="s">
        <v>383</v>
      </c>
      <c r="C22" s="24" t="s">
        <v>396</v>
      </c>
      <c r="D22" s="24" t="s">
        <v>340</v>
      </c>
      <c r="E22" s="25" t="s">
        <v>250</v>
      </c>
      <c r="F22" s="25">
        <v>1</v>
      </c>
      <c r="G22" s="18">
        <v>2000</v>
      </c>
      <c r="H22" s="18">
        <v>2000</v>
      </c>
    </row>
    <row r="23" ht="18.75" customHeight="1" spans="1:8">
      <c r="A23" s="24" t="s">
        <v>83</v>
      </c>
      <c r="B23" s="24" t="s">
        <v>386</v>
      </c>
      <c r="C23" s="24" t="s">
        <v>397</v>
      </c>
      <c r="D23" s="24" t="s">
        <v>311</v>
      </c>
      <c r="E23" s="25" t="s">
        <v>307</v>
      </c>
      <c r="F23" s="25">
        <v>5</v>
      </c>
      <c r="G23" s="18">
        <v>1500</v>
      </c>
      <c r="H23" s="18">
        <v>7500</v>
      </c>
    </row>
    <row r="24" ht="18.75" customHeight="1" spans="1:8">
      <c r="A24" s="24" t="s">
        <v>83</v>
      </c>
      <c r="B24" s="24" t="s">
        <v>383</v>
      </c>
      <c r="C24" s="24" t="s">
        <v>394</v>
      </c>
      <c r="D24" s="24" t="s">
        <v>329</v>
      </c>
      <c r="E24" s="25" t="s">
        <v>293</v>
      </c>
      <c r="F24" s="25">
        <v>1</v>
      </c>
      <c r="G24" s="18">
        <v>300</v>
      </c>
      <c r="H24" s="18">
        <v>300</v>
      </c>
    </row>
    <row r="25" ht="18.75" customHeight="1" spans="1:8">
      <c r="A25" s="24" t="s">
        <v>83</v>
      </c>
      <c r="B25" s="24" t="s">
        <v>383</v>
      </c>
      <c r="C25" s="24" t="s">
        <v>398</v>
      </c>
      <c r="D25" s="24" t="s">
        <v>292</v>
      </c>
      <c r="E25" s="25" t="s">
        <v>293</v>
      </c>
      <c r="F25" s="25">
        <v>10</v>
      </c>
      <c r="G25" s="18">
        <v>1000</v>
      </c>
      <c r="H25" s="18">
        <v>10000</v>
      </c>
    </row>
    <row r="26" ht="18.75" customHeight="1" spans="1:8">
      <c r="A26" s="24" t="s">
        <v>83</v>
      </c>
      <c r="B26" s="24" t="s">
        <v>383</v>
      </c>
      <c r="C26" s="24" t="s">
        <v>394</v>
      </c>
      <c r="D26" s="24" t="s">
        <v>313</v>
      </c>
      <c r="E26" s="25" t="s">
        <v>293</v>
      </c>
      <c r="F26" s="25">
        <v>1</v>
      </c>
      <c r="G26" s="18">
        <v>1000</v>
      </c>
      <c r="H26" s="18">
        <v>1000</v>
      </c>
    </row>
    <row r="27" ht="18.75" customHeight="1" spans="1:8">
      <c r="A27" s="24" t="s">
        <v>83</v>
      </c>
      <c r="B27" s="24" t="s">
        <v>383</v>
      </c>
      <c r="C27" s="24" t="s">
        <v>399</v>
      </c>
      <c r="D27" s="24" t="s">
        <v>319</v>
      </c>
      <c r="E27" s="25" t="s">
        <v>250</v>
      </c>
      <c r="F27" s="25">
        <v>3</v>
      </c>
      <c r="G27" s="18">
        <v>4000</v>
      </c>
      <c r="H27" s="18">
        <v>12000</v>
      </c>
    </row>
    <row r="28" ht="18.75" customHeight="1" spans="1:8">
      <c r="A28" s="24" t="s">
        <v>83</v>
      </c>
      <c r="B28" s="24" t="s">
        <v>386</v>
      </c>
      <c r="C28" s="24" t="s">
        <v>400</v>
      </c>
      <c r="D28" s="24" t="s">
        <v>305</v>
      </c>
      <c r="E28" s="25" t="s">
        <v>293</v>
      </c>
      <c r="F28" s="25">
        <v>55</v>
      </c>
      <c r="G28" s="18">
        <v>500</v>
      </c>
      <c r="H28" s="18">
        <v>27500</v>
      </c>
    </row>
    <row r="29" ht="18.75" customHeight="1" spans="1:8">
      <c r="A29" s="24" t="s">
        <v>83</v>
      </c>
      <c r="B29" s="24" t="s">
        <v>383</v>
      </c>
      <c r="C29" s="24" t="s">
        <v>394</v>
      </c>
      <c r="D29" s="24" t="s">
        <v>335</v>
      </c>
      <c r="E29" s="25" t="s">
        <v>307</v>
      </c>
      <c r="F29" s="25">
        <v>1</v>
      </c>
      <c r="G29" s="18">
        <v>300</v>
      </c>
      <c r="H29" s="18">
        <v>300</v>
      </c>
    </row>
    <row r="30" ht="18.75" customHeight="1" spans="1:8">
      <c r="A30" s="24" t="s">
        <v>83</v>
      </c>
      <c r="B30" s="24" t="s">
        <v>383</v>
      </c>
      <c r="C30" s="24" t="s">
        <v>401</v>
      </c>
      <c r="D30" s="24" t="s">
        <v>316</v>
      </c>
      <c r="E30" s="25" t="s">
        <v>250</v>
      </c>
      <c r="F30" s="25">
        <v>1</v>
      </c>
      <c r="G30" s="18">
        <v>2000</v>
      </c>
      <c r="H30" s="18">
        <v>2000</v>
      </c>
    </row>
    <row r="31" ht="18.75" customHeight="1" spans="1:8">
      <c r="A31" s="24" t="s">
        <v>83</v>
      </c>
      <c r="B31" s="24" t="s">
        <v>383</v>
      </c>
      <c r="C31" s="24" t="s">
        <v>402</v>
      </c>
      <c r="D31" s="24" t="s">
        <v>315</v>
      </c>
      <c r="E31" s="25" t="s">
        <v>250</v>
      </c>
      <c r="F31" s="25">
        <v>1</v>
      </c>
      <c r="G31" s="18">
        <v>20000</v>
      </c>
      <c r="H31" s="18">
        <v>20000</v>
      </c>
    </row>
    <row r="32" ht="18.75" customHeight="1" spans="1:8">
      <c r="A32" s="24" t="s">
        <v>83</v>
      </c>
      <c r="B32" s="24" t="s">
        <v>383</v>
      </c>
      <c r="C32" s="24" t="s">
        <v>403</v>
      </c>
      <c r="D32" s="24" t="s">
        <v>314</v>
      </c>
      <c r="E32" s="25" t="s">
        <v>250</v>
      </c>
      <c r="F32" s="25">
        <v>2</v>
      </c>
      <c r="G32" s="18">
        <v>1000</v>
      </c>
      <c r="H32" s="18">
        <v>2000</v>
      </c>
    </row>
    <row r="33" ht="18.75" customHeight="1" spans="1:8">
      <c r="A33" s="24" t="s">
        <v>83</v>
      </c>
      <c r="B33" s="24" t="s">
        <v>383</v>
      </c>
      <c r="C33" s="24" t="s">
        <v>404</v>
      </c>
      <c r="D33" s="24" t="s">
        <v>328</v>
      </c>
      <c r="E33" s="25" t="s">
        <v>250</v>
      </c>
      <c r="F33" s="25">
        <v>2</v>
      </c>
      <c r="G33" s="18">
        <v>3000</v>
      </c>
      <c r="H33" s="18">
        <v>6000</v>
      </c>
    </row>
    <row r="34" ht="18.75" customHeight="1" spans="1:8">
      <c r="A34" s="24" t="s">
        <v>83</v>
      </c>
      <c r="B34" s="24" t="s">
        <v>383</v>
      </c>
      <c r="C34" s="24" t="s">
        <v>405</v>
      </c>
      <c r="D34" s="24" t="s">
        <v>300</v>
      </c>
      <c r="E34" s="25" t="s">
        <v>250</v>
      </c>
      <c r="F34" s="25">
        <v>1</v>
      </c>
      <c r="G34" s="18">
        <v>2000</v>
      </c>
      <c r="H34" s="18">
        <v>2000</v>
      </c>
    </row>
    <row r="35" ht="18.75" customHeight="1" spans="1:8">
      <c r="A35" s="24" t="s">
        <v>83</v>
      </c>
      <c r="B35" s="24" t="s">
        <v>386</v>
      </c>
      <c r="C35" s="24" t="s">
        <v>397</v>
      </c>
      <c r="D35" s="24" t="s">
        <v>306</v>
      </c>
      <c r="E35" s="25" t="s">
        <v>307</v>
      </c>
      <c r="F35" s="25">
        <v>2</v>
      </c>
      <c r="G35" s="18">
        <v>3000</v>
      </c>
      <c r="H35" s="18">
        <v>6000</v>
      </c>
    </row>
    <row r="36" ht="18.75" customHeight="1" spans="1:8">
      <c r="A36" s="24" t="s">
        <v>83</v>
      </c>
      <c r="B36" s="24" t="s">
        <v>386</v>
      </c>
      <c r="C36" s="24" t="s">
        <v>406</v>
      </c>
      <c r="D36" s="24" t="s">
        <v>299</v>
      </c>
      <c r="E36" s="25" t="s">
        <v>293</v>
      </c>
      <c r="F36" s="25">
        <v>20</v>
      </c>
      <c r="G36" s="18">
        <v>300</v>
      </c>
      <c r="H36" s="18">
        <v>6000</v>
      </c>
    </row>
    <row r="37" ht="18.75" customHeight="1" spans="1:8">
      <c r="A37" s="24" t="s">
        <v>83</v>
      </c>
      <c r="B37" s="24" t="s">
        <v>383</v>
      </c>
      <c r="C37" s="24" t="s">
        <v>407</v>
      </c>
      <c r="D37" s="24" t="s">
        <v>308</v>
      </c>
      <c r="E37" s="25" t="s">
        <v>250</v>
      </c>
      <c r="F37" s="25">
        <v>9</v>
      </c>
      <c r="G37" s="18">
        <v>400</v>
      </c>
      <c r="H37" s="18">
        <v>3600</v>
      </c>
    </row>
    <row r="38" ht="18.75" customHeight="1" spans="1:8">
      <c r="A38" s="24" t="s">
        <v>83</v>
      </c>
      <c r="B38" s="24" t="s">
        <v>383</v>
      </c>
      <c r="C38" s="24" t="s">
        <v>398</v>
      </c>
      <c r="D38" s="24" t="s">
        <v>348</v>
      </c>
      <c r="E38" s="25" t="s">
        <v>293</v>
      </c>
      <c r="F38" s="25">
        <v>4</v>
      </c>
      <c r="G38" s="18">
        <v>3000</v>
      </c>
      <c r="H38" s="18">
        <v>12000</v>
      </c>
    </row>
    <row r="39" ht="18.75" customHeight="1" spans="1:8">
      <c r="A39" s="24" t="s">
        <v>83</v>
      </c>
      <c r="B39" s="24" t="s">
        <v>383</v>
      </c>
      <c r="C39" s="24" t="s">
        <v>408</v>
      </c>
      <c r="D39" s="24" t="s">
        <v>303</v>
      </c>
      <c r="E39" s="25" t="s">
        <v>293</v>
      </c>
      <c r="F39" s="25">
        <v>1</v>
      </c>
      <c r="G39" s="18">
        <v>7000</v>
      </c>
      <c r="H39" s="18">
        <v>7000</v>
      </c>
    </row>
    <row r="40" ht="18.75" customHeight="1" spans="1:8">
      <c r="A40" s="24" t="s">
        <v>83</v>
      </c>
      <c r="B40" s="24" t="s">
        <v>386</v>
      </c>
      <c r="C40" s="24" t="s">
        <v>397</v>
      </c>
      <c r="D40" s="24" t="s">
        <v>330</v>
      </c>
      <c r="E40" s="25" t="s">
        <v>307</v>
      </c>
      <c r="F40" s="25">
        <v>2</v>
      </c>
      <c r="G40" s="18">
        <v>300</v>
      </c>
      <c r="H40" s="18">
        <v>600</v>
      </c>
    </row>
    <row r="41" ht="18.75" customHeight="1" spans="1:8">
      <c r="A41" s="24" t="s">
        <v>83</v>
      </c>
      <c r="B41" s="24" t="s">
        <v>383</v>
      </c>
      <c r="C41" s="24" t="s">
        <v>384</v>
      </c>
      <c r="D41" s="24" t="s">
        <v>297</v>
      </c>
      <c r="E41" s="25" t="s">
        <v>293</v>
      </c>
      <c r="F41" s="25">
        <v>1</v>
      </c>
      <c r="G41" s="18">
        <v>1200</v>
      </c>
      <c r="H41" s="18">
        <v>1200</v>
      </c>
    </row>
    <row r="42" ht="18.75" customHeight="1" spans="1:8">
      <c r="A42" s="24" t="s">
        <v>83</v>
      </c>
      <c r="B42" s="24" t="s">
        <v>386</v>
      </c>
      <c r="C42" s="24" t="s">
        <v>392</v>
      </c>
      <c r="D42" s="24" t="s">
        <v>343</v>
      </c>
      <c r="E42" s="25" t="s">
        <v>293</v>
      </c>
      <c r="F42" s="25">
        <v>10</v>
      </c>
      <c r="G42" s="18">
        <v>500</v>
      </c>
      <c r="H42" s="18">
        <v>5000</v>
      </c>
    </row>
    <row r="43" ht="18.75" customHeight="1" spans="1:8">
      <c r="A43" s="24" t="s">
        <v>83</v>
      </c>
      <c r="B43" s="24" t="s">
        <v>386</v>
      </c>
      <c r="C43" s="24" t="s">
        <v>409</v>
      </c>
      <c r="D43" s="24" t="s">
        <v>336</v>
      </c>
      <c r="E43" s="25" t="s">
        <v>337</v>
      </c>
      <c r="F43" s="25">
        <v>4</v>
      </c>
      <c r="G43" s="18">
        <v>800</v>
      </c>
      <c r="H43" s="18">
        <v>3200</v>
      </c>
    </row>
    <row r="44" ht="18.75" customHeight="1" spans="1:8">
      <c r="A44" s="24" t="s">
        <v>83</v>
      </c>
      <c r="B44" s="24" t="s">
        <v>383</v>
      </c>
      <c r="C44" s="24" t="s">
        <v>410</v>
      </c>
      <c r="D44" s="24" t="s">
        <v>346</v>
      </c>
      <c r="E44" s="25" t="s">
        <v>321</v>
      </c>
      <c r="F44" s="25">
        <v>2</v>
      </c>
      <c r="G44" s="18">
        <v>200</v>
      </c>
      <c r="H44" s="18">
        <v>400</v>
      </c>
    </row>
    <row r="45" ht="18.75" customHeight="1" spans="1:8">
      <c r="A45" s="24" t="s">
        <v>83</v>
      </c>
      <c r="B45" s="24" t="s">
        <v>383</v>
      </c>
      <c r="C45" s="24" t="s">
        <v>411</v>
      </c>
      <c r="D45" s="24" t="s">
        <v>304</v>
      </c>
      <c r="E45" s="25" t="s">
        <v>293</v>
      </c>
      <c r="F45" s="25">
        <v>3</v>
      </c>
      <c r="G45" s="18">
        <v>30000</v>
      </c>
      <c r="H45" s="18">
        <v>90000</v>
      </c>
    </row>
    <row r="46" ht="18.75" customHeight="1" spans="1:8">
      <c r="A46" s="24" t="s">
        <v>83</v>
      </c>
      <c r="B46" s="24" t="s">
        <v>383</v>
      </c>
      <c r="C46" s="24" t="s">
        <v>407</v>
      </c>
      <c r="D46" s="24" t="s">
        <v>309</v>
      </c>
      <c r="E46" s="25" t="s">
        <v>293</v>
      </c>
      <c r="F46" s="25">
        <v>1</v>
      </c>
      <c r="G46" s="18">
        <v>1000</v>
      </c>
      <c r="H46" s="18">
        <v>1000</v>
      </c>
    </row>
    <row r="47" ht="18.75" customHeight="1" spans="1:8">
      <c r="A47" s="24" t="s">
        <v>83</v>
      </c>
      <c r="B47" s="24" t="s">
        <v>383</v>
      </c>
      <c r="C47" s="24" t="s">
        <v>412</v>
      </c>
      <c r="D47" s="24" t="s">
        <v>333</v>
      </c>
      <c r="E47" s="25" t="s">
        <v>293</v>
      </c>
      <c r="F47" s="25">
        <v>2</v>
      </c>
      <c r="G47" s="18">
        <v>50000</v>
      </c>
      <c r="H47" s="18">
        <v>100000</v>
      </c>
    </row>
    <row r="48" ht="18.75" customHeight="1" spans="1:8">
      <c r="A48" s="24" t="s">
        <v>83</v>
      </c>
      <c r="B48" s="24" t="s">
        <v>383</v>
      </c>
      <c r="C48" s="24" t="s">
        <v>384</v>
      </c>
      <c r="D48" s="24" t="s">
        <v>296</v>
      </c>
      <c r="E48" s="25" t="s">
        <v>293</v>
      </c>
      <c r="F48" s="25">
        <v>2</v>
      </c>
      <c r="G48" s="18">
        <v>200</v>
      </c>
      <c r="H48" s="18">
        <v>400</v>
      </c>
    </row>
    <row r="49" ht="18.75" customHeight="1" spans="1:8">
      <c r="A49" s="24" t="s">
        <v>83</v>
      </c>
      <c r="B49" s="24" t="s">
        <v>383</v>
      </c>
      <c r="C49" s="24" t="s">
        <v>413</v>
      </c>
      <c r="D49" s="24" t="s">
        <v>312</v>
      </c>
      <c r="E49" s="25" t="s">
        <v>293</v>
      </c>
      <c r="F49" s="25">
        <v>2</v>
      </c>
      <c r="G49" s="18">
        <v>2800</v>
      </c>
      <c r="H49" s="18">
        <v>5600</v>
      </c>
    </row>
    <row r="50" ht="18.75" customHeight="1" spans="1:8">
      <c r="A50" s="24" t="s">
        <v>83</v>
      </c>
      <c r="B50" s="24" t="s">
        <v>386</v>
      </c>
      <c r="C50" s="24" t="s">
        <v>397</v>
      </c>
      <c r="D50" s="24" t="s">
        <v>341</v>
      </c>
      <c r="E50" s="25" t="s">
        <v>307</v>
      </c>
      <c r="F50" s="25">
        <v>5</v>
      </c>
      <c r="G50" s="18">
        <v>500</v>
      </c>
      <c r="H50" s="18">
        <v>2500</v>
      </c>
    </row>
    <row r="51" ht="18.75" customHeight="1" spans="1:8">
      <c r="A51" s="24" t="s">
        <v>83</v>
      </c>
      <c r="B51" s="24" t="s">
        <v>383</v>
      </c>
      <c r="C51" s="24" t="s">
        <v>394</v>
      </c>
      <c r="D51" s="24" t="s">
        <v>294</v>
      </c>
      <c r="E51" s="25" t="s">
        <v>293</v>
      </c>
      <c r="F51" s="25">
        <v>1</v>
      </c>
      <c r="G51" s="18">
        <v>1500</v>
      </c>
      <c r="H51" s="18">
        <v>1500</v>
      </c>
    </row>
  </sheetData>
  <mergeCells count="8">
    <mergeCell ref="A3:H3"/>
    <mergeCell ref="A4:C4"/>
    <mergeCell ref="F5:H5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3"/>
  <sheetViews>
    <sheetView showZeros="0" workbookViewId="0">
      <pane ySplit="1" topLeftCell="A2" activePane="bottomLeft" state="frozen"/>
      <selection/>
      <selection pane="bottomLeft" activeCell="G19" sqref="G19"/>
    </sheetView>
  </sheetViews>
  <sheetFormatPr defaultColWidth="8.85" defaultRowHeight="15" customHeight="1"/>
  <cols>
    <col min="1" max="1" width="21.425" customWidth="1"/>
    <col min="2" max="3" width="35.7083333333333" customWidth="1"/>
    <col min="4" max="4" width="17.1416666666667" customWidth="1"/>
    <col min="5" max="5" width="28.575" customWidth="1"/>
    <col min="6" max="6" width="17.1416666666667" customWidth="1"/>
    <col min="7" max="7" width="28.575" customWidth="1"/>
    <col min="8" max="11" width="14.2833333333333" customWidth="1"/>
  </cols>
  <sheetData>
    <row r="1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ht="18.75" customHeight="1" spans="1:11">
      <c r="A2" s="3"/>
      <c r="B2" s="3"/>
      <c r="C2" s="3"/>
      <c r="D2" s="3"/>
      <c r="E2" s="3"/>
      <c r="F2" s="3"/>
      <c r="G2" s="3"/>
      <c r="H2" s="4"/>
      <c r="I2" s="4"/>
      <c r="J2" s="4"/>
      <c r="K2" s="4" t="s">
        <v>414</v>
      </c>
    </row>
    <row r="3" ht="45" customHeight="1" spans="1:11">
      <c r="A3" s="5" t="s">
        <v>415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18.75" customHeight="1" spans="1:11">
      <c r="A4" s="6" t="s">
        <v>2</v>
      </c>
      <c r="B4" s="6"/>
      <c r="C4" s="6"/>
      <c r="D4" s="6"/>
      <c r="E4" s="6"/>
      <c r="F4" s="6"/>
      <c r="G4" s="6"/>
      <c r="H4" s="7"/>
      <c r="I4" s="7"/>
      <c r="J4" s="7"/>
      <c r="K4" s="7" t="s">
        <v>58</v>
      </c>
    </row>
    <row r="5" ht="18.75" customHeight="1" spans="1:11">
      <c r="A5" s="14" t="s">
        <v>218</v>
      </c>
      <c r="B5" s="14" t="s">
        <v>162</v>
      </c>
      <c r="C5" s="14" t="s">
        <v>160</v>
      </c>
      <c r="D5" s="14" t="s">
        <v>163</v>
      </c>
      <c r="E5" s="14" t="s">
        <v>164</v>
      </c>
      <c r="F5" s="14" t="s">
        <v>416</v>
      </c>
      <c r="G5" s="14" t="s">
        <v>417</v>
      </c>
      <c r="H5" s="14" t="s">
        <v>61</v>
      </c>
      <c r="I5" s="14" t="s">
        <v>418</v>
      </c>
      <c r="J5" s="14"/>
      <c r="K5" s="14"/>
    </row>
    <row r="6" ht="18.75" customHeight="1" spans="1:11">
      <c r="A6" s="14"/>
      <c r="B6" s="14"/>
      <c r="C6" s="14"/>
      <c r="D6" s="14"/>
      <c r="E6" s="14"/>
      <c r="F6" s="14"/>
      <c r="G6" s="14"/>
      <c r="H6" s="14"/>
      <c r="I6" s="14" t="s">
        <v>64</v>
      </c>
      <c r="J6" s="14" t="s">
        <v>65</v>
      </c>
      <c r="K6" s="14" t="s">
        <v>66</v>
      </c>
    </row>
    <row r="7" ht="22.65" customHeight="1" spans="1:11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</row>
    <row r="8" ht="18.75" customHeight="1" spans="1:11">
      <c r="A8" s="15" t="s">
        <v>74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5">
        <v>11</v>
      </c>
    </row>
    <row r="9" ht="20.25" customHeight="1" spans="1:11">
      <c r="A9" s="16"/>
      <c r="B9" s="17"/>
      <c r="C9" s="16"/>
      <c r="D9" s="16"/>
      <c r="E9" s="16"/>
      <c r="F9" s="16"/>
      <c r="G9" s="16"/>
      <c r="H9" s="18"/>
      <c r="I9" s="18"/>
      <c r="J9" s="18"/>
      <c r="K9" s="18"/>
    </row>
    <row r="10" ht="20.25" customHeight="1" spans="1:11">
      <c r="A10" s="16"/>
      <c r="B10" s="17"/>
      <c r="C10" s="16"/>
      <c r="D10" s="16"/>
      <c r="E10" s="16"/>
      <c r="F10" s="16"/>
      <c r="G10" s="16"/>
      <c r="H10" s="18"/>
      <c r="I10" s="18"/>
      <c r="J10" s="18"/>
      <c r="K10" s="18"/>
    </row>
    <row r="11" ht="20.25" customHeight="1" spans="1:11">
      <c r="A11" s="19" t="s">
        <v>61</v>
      </c>
      <c r="B11" s="19"/>
      <c r="C11" s="19"/>
      <c r="D11" s="19"/>
      <c r="E11" s="19"/>
      <c r="F11" s="19"/>
      <c r="G11" s="19"/>
      <c r="H11" s="18"/>
      <c r="I11" s="18"/>
      <c r="J11" s="18"/>
      <c r="K11" s="18"/>
    </row>
    <row r="13" s="1" customFormat="1" ht="14.25" customHeight="1" spans="1:1">
      <c r="A13" s="20" t="s">
        <v>419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2"/>
  <sheetViews>
    <sheetView showZeros="0" workbookViewId="0">
      <pane ySplit="1" topLeftCell="A2" activePane="bottomLeft" state="frozen"/>
      <selection/>
      <selection pane="bottomLeft" activeCell="F14" sqref="F14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customHeight="1" spans="1:7">
      <c r="A1" s="2"/>
      <c r="B1" s="2"/>
      <c r="C1" s="2"/>
      <c r="D1" s="2"/>
      <c r="E1" s="2"/>
      <c r="F1" s="2"/>
      <c r="G1" s="2"/>
    </row>
    <row r="2" ht="18.75" customHeight="1" spans="1:7">
      <c r="A2" s="3"/>
      <c r="B2" s="3"/>
      <c r="C2" s="3"/>
      <c r="D2" s="3"/>
      <c r="E2" s="4"/>
      <c r="F2" s="4"/>
      <c r="G2" s="4" t="s">
        <v>420</v>
      </c>
    </row>
    <row r="3" ht="45" customHeight="1" spans="1:7">
      <c r="A3" s="5" t="s">
        <v>421</v>
      </c>
      <c r="B3" s="5"/>
      <c r="C3" s="5"/>
      <c r="D3" s="5"/>
      <c r="E3" s="5"/>
      <c r="F3" s="5"/>
      <c r="G3" s="5"/>
    </row>
    <row r="4" ht="24.15" customHeight="1" spans="1:7">
      <c r="A4" s="6" t="s">
        <v>2</v>
      </c>
      <c r="B4" s="6"/>
      <c r="C4" s="6"/>
      <c r="D4" s="6"/>
      <c r="E4" s="7"/>
      <c r="F4" s="7"/>
      <c r="G4" s="7" t="s">
        <v>58</v>
      </c>
    </row>
    <row r="5" ht="18.75" customHeight="1" spans="1:7">
      <c r="A5" s="8" t="s">
        <v>160</v>
      </c>
      <c r="B5" s="8" t="s">
        <v>218</v>
      </c>
      <c r="C5" s="8" t="s">
        <v>162</v>
      </c>
      <c r="D5" s="8" t="s">
        <v>422</v>
      </c>
      <c r="E5" s="8" t="s">
        <v>64</v>
      </c>
      <c r="F5" s="8"/>
      <c r="G5" s="8"/>
    </row>
    <row r="6" ht="18.75" customHeight="1" spans="1:7">
      <c r="A6" s="8"/>
      <c r="B6" s="8"/>
      <c r="C6" s="8"/>
      <c r="D6" s="8"/>
      <c r="E6" s="8">
        <v>2025</v>
      </c>
      <c r="F6" s="8">
        <v>2026</v>
      </c>
      <c r="G6" s="8">
        <v>2027</v>
      </c>
    </row>
    <row r="7" ht="22.65" customHeight="1" spans="1:7">
      <c r="A7" s="8"/>
      <c r="B7" s="8"/>
      <c r="C7" s="8"/>
      <c r="D7" s="8"/>
      <c r="E7" s="8"/>
      <c r="F7" s="8"/>
      <c r="G7" s="8"/>
    </row>
    <row r="8" ht="18.75" customHeight="1" spans="1:7">
      <c r="A8" s="9" t="s">
        <v>74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</row>
    <row r="9" ht="25" customHeight="1" spans="1:7">
      <c r="A9" s="10" t="s">
        <v>83</v>
      </c>
      <c r="B9" s="10" t="s">
        <v>222</v>
      </c>
      <c r="C9" s="11" t="s">
        <v>221</v>
      </c>
      <c r="D9" s="10" t="s">
        <v>423</v>
      </c>
      <c r="E9" s="12"/>
      <c r="F9" s="12"/>
      <c r="G9" s="12"/>
    </row>
    <row r="10" ht="20.25" customHeight="1" spans="1:7">
      <c r="A10" s="13" t="s">
        <v>61</v>
      </c>
      <c r="B10" s="13"/>
      <c r="C10" s="13"/>
      <c r="D10" s="13"/>
      <c r="E10" s="12"/>
      <c r="F10" s="12"/>
      <c r="G10" s="12"/>
    </row>
    <row r="12" s="1" customFormat="1" ht="14.25" customHeight="1" spans="1:1">
      <c r="A12" s="1" t="s">
        <v>424</v>
      </c>
    </row>
  </sheetData>
  <mergeCells count="11">
    <mergeCell ref="A3:G3"/>
    <mergeCell ref="A4:D4"/>
    <mergeCell ref="E5:G5"/>
    <mergeCell ref="A10:D10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0"/>
  <sheetViews>
    <sheetView showZeros="0" workbookViewId="0">
      <pane ySplit="1" topLeftCell="A2" activePane="bottomLeft" state="frozen"/>
      <selection/>
      <selection pane="bottomLeft" activeCell="A4" sqref="A4:D4"/>
    </sheetView>
  </sheetViews>
  <sheetFormatPr defaultColWidth="8.85" defaultRowHeight="15" customHeight="1"/>
  <cols>
    <col min="1" max="1" width="25.275" customWidth="1"/>
    <col min="2" max="2" width="29.9833333333333" customWidth="1"/>
    <col min="3" max="20" width="17.1416666666667" customWidth="1"/>
  </cols>
  <sheetData>
    <row r="1" customHeight="1" spans="1:20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8.75" customHeight="1" spans="1:20">
      <c r="A2" s="3"/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 t="s">
        <v>56</v>
      </c>
    </row>
    <row r="3" ht="37.5" customHeight="1" spans="1:20">
      <c r="A3" s="78" t="s">
        <v>57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9"/>
      <c r="P3" s="29"/>
      <c r="Q3" s="29"/>
      <c r="R3" s="29"/>
      <c r="S3" s="29"/>
      <c r="T3" s="78"/>
    </row>
    <row r="4" ht="18.75" customHeight="1" spans="1:20">
      <c r="A4" s="6" t="s">
        <v>2</v>
      </c>
      <c r="B4" s="6"/>
      <c r="C4" s="6"/>
      <c r="D4" s="6"/>
      <c r="E4" s="59"/>
      <c r="F4" s="59"/>
      <c r="G4" s="59"/>
      <c r="H4" s="59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 t="s">
        <v>58</v>
      </c>
    </row>
    <row r="5" ht="18.75" customHeight="1" spans="1:20">
      <c r="A5" s="14" t="s">
        <v>59</v>
      </c>
      <c r="B5" s="79" t="s">
        <v>60</v>
      </c>
      <c r="C5" s="79" t="s">
        <v>61</v>
      </c>
      <c r="D5" s="79" t="s">
        <v>62</v>
      </c>
      <c r="E5" s="79"/>
      <c r="F5" s="79"/>
      <c r="G5" s="79"/>
      <c r="H5" s="79"/>
      <c r="I5" s="79"/>
      <c r="J5" s="82"/>
      <c r="K5" s="82"/>
      <c r="L5" s="82"/>
      <c r="M5" s="82"/>
      <c r="N5" s="82"/>
      <c r="O5" s="79" t="s">
        <v>47</v>
      </c>
      <c r="P5" s="79"/>
      <c r="Q5" s="79"/>
      <c r="R5" s="79"/>
      <c r="S5" s="79"/>
      <c r="T5" s="79"/>
    </row>
    <row r="6" ht="18.75" customHeight="1" spans="1:20">
      <c r="A6" s="14"/>
      <c r="B6" s="79"/>
      <c r="C6" s="79"/>
      <c r="D6" s="80" t="s">
        <v>63</v>
      </c>
      <c r="E6" s="80" t="s">
        <v>64</v>
      </c>
      <c r="F6" s="80" t="s">
        <v>65</v>
      </c>
      <c r="G6" s="80" t="s">
        <v>66</v>
      </c>
      <c r="H6" s="80" t="s">
        <v>67</v>
      </c>
      <c r="I6" s="83" t="s">
        <v>68</v>
      </c>
      <c r="J6" s="84"/>
      <c r="K6" s="84"/>
      <c r="L6" s="84"/>
      <c r="M6" s="84"/>
      <c r="N6" s="84"/>
      <c r="O6" s="83" t="s">
        <v>63</v>
      </c>
      <c r="P6" s="83" t="s">
        <v>64</v>
      </c>
      <c r="Q6" s="83" t="s">
        <v>65</v>
      </c>
      <c r="R6" s="83" t="s">
        <v>66</v>
      </c>
      <c r="S6" s="83" t="s">
        <v>67</v>
      </c>
      <c r="T6" s="83" t="s">
        <v>68</v>
      </c>
    </row>
    <row r="7" ht="18.75" customHeight="1" spans="1:20">
      <c r="A7" s="14"/>
      <c r="B7" s="79"/>
      <c r="C7" s="79"/>
      <c r="D7" s="80"/>
      <c r="E7" s="80"/>
      <c r="F7" s="80"/>
      <c r="G7" s="80"/>
      <c r="H7" s="80"/>
      <c r="I7" s="83" t="s">
        <v>63</v>
      </c>
      <c r="J7" s="83" t="s">
        <v>69</v>
      </c>
      <c r="K7" s="83" t="s">
        <v>70</v>
      </c>
      <c r="L7" s="83" t="s">
        <v>71</v>
      </c>
      <c r="M7" s="83" t="s">
        <v>72</v>
      </c>
      <c r="N7" s="83" t="s">
        <v>73</v>
      </c>
      <c r="O7" s="83"/>
      <c r="P7" s="83"/>
      <c r="Q7" s="83"/>
      <c r="R7" s="83"/>
      <c r="S7" s="83"/>
      <c r="T7" s="83"/>
    </row>
    <row r="8" ht="18.75" customHeight="1" spans="1:20">
      <c r="A8" s="81" t="s">
        <v>74</v>
      </c>
      <c r="B8" s="15" t="s">
        <v>75</v>
      </c>
      <c r="C8" s="15" t="s">
        <v>76</v>
      </c>
      <c r="D8" s="15" t="s">
        <v>77</v>
      </c>
      <c r="E8" s="81" t="s">
        <v>78</v>
      </c>
      <c r="F8" s="15" t="s">
        <v>79</v>
      </c>
      <c r="G8" s="15" t="s">
        <v>80</v>
      </c>
      <c r="H8" s="81" t="s">
        <v>81</v>
      </c>
      <c r="I8" s="15" t="s">
        <v>82</v>
      </c>
      <c r="J8" s="15">
        <v>10</v>
      </c>
      <c r="K8" s="15">
        <v>11</v>
      </c>
      <c r="L8" s="15">
        <v>12</v>
      </c>
      <c r="M8" s="15">
        <v>13</v>
      </c>
      <c r="N8" s="15">
        <v>14</v>
      </c>
      <c r="O8" s="15">
        <v>15</v>
      </c>
      <c r="P8" s="15">
        <v>16</v>
      </c>
      <c r="Q8" s="15">
        <v>17</v>
      </c>
      <c r="R8" s="15">
        <v>18</v>
      </c>
      <c r="S8" s="15">
        <v>19</v>
      </c>
      <c r="T8" s="15">
        <v>20</v>
      </c>
    </row>
    <row r="9" ht="20.25" customHeight="1" spans="1:20">
      <c r="A9" s="17">
        <v>131012</v>
      </c>
      <c r="B9" s="17" t="s">
        <v>83</v>
      </c>
      <c r="C9" s="18">
        <v>269.997548</v>
      </c>
      <c r="D9" s="18">
        <v>194.387548</v>
      </c>
      <c r="E9" s="18">
        <v>194.387548</v>
      </c>
      <c r="F9" s="18"/>
      <c r="G9" s="18"/>
      <c r="H9" s="18"/>
      <c r="I9" s="18">
        <v>75.61</v>
      </c>
      <c r="J9" s="18">
        <v>75.61</v>
      </c>
      <c r="K9" s="18"/>
      <c r="L9" s="18"/>
      <c r="M9" s="18"/>
      <c r="N9" s="18"/>
      <c r="O9" s="18"/>
      <c r="P9" s="18"/>
      <c r="Q9" s="18"/>
      <c r="R9" s="18"/>
      <c r="S9" s="18"/>
      <c r="T9" s="18"/>
    </row>
    <row r="10" ht="20.25" customHeight="1" spans="1:20">
      <c r="A10" s="53" t="s">
        <v>61</v>
      </c>
      <c r="B10" s="53"/>
      <c r="C10" s="18">
        <v>269.997548</v>
      </c>
      <c r="D10" s="18">
        <v>194.387548</v>
      </c>
      <c r="E10" s="18">
        <v>194.387548</v>
      </c>
      <c r="F10" s="18"/>
      <c r="G10" s="18"/>
      <c r="H10" s="18"/>
      <c r="I10" s="18">
        <v>75.61</v>
      </c>
      <c r="J10" s="18">
        <v>75.61</v>
      </c>
      <c r="K10" s="18"/>
      <c r="L10" s="18"/>
      <c r="M10" s="18"/>
      <c r="N10" s="18"/>
      <c r="O10" s="18"/>
      <c r="P10" s="18"/>
      <c r="Q10" s="18"/>
      <c r="R10" s="18"/>
      <c r="S10" s="18"/>
      <c r="T10" s="18"/>
    </row>
  </sheetData>
  <mergeCells count="20">
    <mergeCell ref="A3:S3"/>
    <mergeCell ref="A4:D4"/>
    <mergeCell ref="D5:N5"/>
    <mergeCell ref="O5:T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  <mergeCell ref="T6:T7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5"/>
  <sheetViews>
    <sheetView showZeros="0" workbookViewId="0">
      <pane ySplit="1" topLeftCell="A2" activePane="bottomLeft" state="frozen"/>
      <selection/>
      <selection pane="bottomLeft" activeCell="A4" sqref="A4:I4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customHeight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8.75" customHeight="1" spans="1:15">
      <c r="A2" s="3"/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 t="s">
        <v>84</v>
      </c>
    </row>
    <row r="3" ht="37.5" customHeight="1" spans="1:15">
      <c r="A3" s="28" t="s">
        <v>85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ht="18.75" customHeight="1" spans="1:15">
      <c r="A4" s="49" t="s">
        <v>2</v>
      </c>
      <c r="B4" s="49"/>
      <c r="C4" s="49"/>
      <c r="D4" s="49"/>
      <c r="E4" s="49"/>
      <c r="F4" s="49"/>
      <c r="G4" s="49"/>
      <c r="H4" s="49"/>
      <c r="I4" s="49"/>
      <c r="J4" s="4"/>
      <c r="K4" s="4"/>
      <c r="L4" s="4"/>
      <c r="M4" s="4"/>
      <c r="N4" s="4"/>
      <c r="O4" s="4" t="s">
        <v>58</v>
      </c>
    </row>
    <row r="5" ht="18.75" customHeight="1" spans="1:15">
      <c r="A5" s="14" t="s">
        <v>86</v>
      </c>
      <c r="B5" s="14" t="s">
        <v>87</v>
      </c>
      <c r="C5" s="52" t="s">
        <v>61</v>
      </c>
      <c r="D5" s="52" t="s">
        <v>64</v>
      </c>
      <c r="E5" s="52"/>
      <c r="F5" s="52"/>
      <c r="G5" s="14" t="s">
        <v>65</v>
      </c>
      <c r="H5" s="52" t="s">
        <v>66</v>
      </c>
      <c r="I5" s="14" t="s">
        <v>88</v>
      </c>
      <c r="J5" s="52" t="s">
        <v>68</v>
      </c>
      <c r="K5" s="52"/>
      <c r="L5" s="52"/>
      <c r="M5" s="52"/>
      <c r="N5" s="52"/>
      <c r="O5" s="52"/>
    </row>
    <row r="6" ht="18.75" customHeight="1" spans="1:15">
      <c r="A6" s="14"/>
      <c r="B6" s="14"/>
      <c r="C6" s="52"/>
      <c r="D6" s="52" t="s">
        <v>63</v>
      </c>
      <c r="E6" s="52" t="s">
        <v>89</v>
      </c>
      <c r="F6" s="52" t="s">
        <v>90</v>
      </c>
      <c r="G6" s="14"/>
      <c r="H6" s="52"/>
      <c r="I6" s="14"/>
      <c r="J6" s="52" t="s">
        <v>63</v>
      </c>
      <c r="K6" s="52" t="s">
        <v>91</v>
      </c>
      <c r="L6" s="15" t="s">
        <v>92</v>
      </c>
      <c r="M6" s="15" t="s">
        <v>93</v>
      </c>
      <c r="N6" s="15" t="s">
        <v>94</v>
      </c>
      <c r="O6" s="15" t="s">
        <v>95</v>
      </c>
    </row>
    <row r="7" ht="18.75" customHeight="1" spans="1:15">
      <c r="A7" s="15" t="s">
        <v>74</v>
      </c>
      <c r="B7" s="15" t="s">
        <v>75</v>
      </c>
      <c r="C7" s="15" t="s">
        <v>76</v>
      </c>
      <c r="D7" s="15" t="s">
        <v>77</v>
      </c>
      <c r="E7" s="15" t="s">
        <v>78</v>
      </c>
      <c r="F7" s="15" t="s">
        <v>79</v>
      </c>
      <c r="G7" s="15" t="s">
        <v>80</v>
      </c>
      <c r="H7" s="15" t="s">
        <v>81</v>
      </c>
      <c r="I7" s="15" t="s">
        <v>82</v>
      </c>
      <c r="J7" s="15" t="s">
        <v>96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</row>
    <row r="8" ht="20.25" customHeight="1" spans="1:15">
      <c r="A8" s="17" t="s">
        <v>97</v>
      </c>
      <c r="B8" s="17" t="s">
        <v>98</v>
      </c>
      <c r="C8" s="18">
        <v>21.731088</v>
      </c>
      <c r="D8" s="18">
        <v>21.731088</v>
      </c>
      <c r="E8" s="18">
        <v>21.731088</v>
      </c>
      <c r="F8" s="18"/>
      <c r="G8" s="18"/>
      <c r="H8" s="18"/>
      <c r="I8" s="18"/>
      <c r="J8" s="18"/>
      <c r="K8" s="18"/>
      <c r="L8" s="18"/>
      <c r="M8" s="18"/>
      <c r="N8" s="18"/>
      <c r="O8" s="18"/>
    </row>
    <row r="9" ht="20.25" customHeight="1" spans="1:15">
      <c r="A9" s="70" t="s">
        <v>99</v>
      </c>
      <c r="B9" s="70" t="s">
        <v>100</v>
      </c>
      <c r="C9" s="18">
        <v>21.731088</v>
      </c>
      <c r="D9" s="18">
        <v>21.731088</v>
      </c>
      <c r="E9" s="18">
        <v>21.731088</v>
      </c>
      <c r="F9" s="18"/>
      <c r="G9" s="18"/>
      <c r="H9" s="18"/>
      <c r="I9" s="18"/>
      <c r="J9" s="18"/>
      <c r="K9" s="18"/>
      <c r="L9" s="18"/>
      <c r="M9" s="18"/>
      <c r="N9" s="18"/>
      <c r="O9" s="18"/>
    </row>
    <row r="10" ht="20.25" customHeight="1" spans="1:15">
      <c r="A10" s="71" t="s">
        <v>101</v>
      </c>
      <c r="B10" s="71" t="s">
        <v>102</v>
      </c>
      <c r="C10" s="18">
        <v>5.46</v>
      </c>
      <c r="D10" s="18">
        <v>5.46</v>
      </c>
      <c r="E10" s="18">
        <v>5.46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ht="20.25" customHeight="1" spans="1:15">
      <c r="A11" s="71" t="s">
        <v>103</v>
      </c>
      <c r="B11" s="71" t="s">
        <v>104</v>
      </c>
      <c r="C11" s="18">
        <v>16.271088</v>
      </c>
      <c r="D11" s="18">
        <v>16.271088</v>
      </c>
      <c r="E11" s="18">
        <v>16.271088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</row>
    <row r="12" ht="20.25" customHeight="1" spans="1:15">
      <c r="A12" s="17" t="s">
        <v>105</v>
      </c>
      <c r="B12" s="17" t="s">
        <v>106</v>
      </c>
      <c r="C12" s="18">
        <v>230.94086</v>
      </c>
      <c r="D12" s="18">
        <v>155.33086</v>
      </c>
      <c r="E12" s="18">
        <v>155.33086</v>
      </c>
      <c r="F12" s="18"/>
      <c r="G12" s="18"/>
      <c r="H12" s="18"/>
      <c r="I12" s="18"/>
      <c r="J12" s="18">
        <v>75.61</v>
      </c>
      <c r="K12" s="18">
        <v>75.61</v>
      </c>
      <c r="L12" s="18"/>
      <c r="M12" s="18"/>
      <c r="N12" s="18"/>
      <c r="O12" s="18"/>
    </row>
    <row r="13" ht="20.25" customHeight="1" spans="1:15">
      <c r="A13" s="70" t="s">
        <v>107</v>
      </c>
      <c r="B13" s="70" t="s">
        <v>108</v>
      </c>
      <c r="C13" s="18">
        <v>212.303065</v>
      </c>
      <c r="D13" s="18">
        <v>138.293065</v>
      </c>
      <c r="E13" s="18">
        <v>138.293065</v>
      </c>
      <c r="F13" s="18"/>
      <c r="G13" s="18"/>
      <c r="H13" s="18"/>
      <c r="I13" s="18"/>
      <c r="J13" s="18">
        <v>74.01</v>
      </c>
      <c r="K13" s="18">
        <v>74.01</v>
      </c>
      <c r="L13" s="18"/>
      <c r="M13" s="18"/>
      <c r="N13" s="18"/>
      <c r="O13" s="18"/>
    </row>
    <row r="14" ht="20.25" customHeight="1" spans="1:15">
      <c r="A14" s="71" t="s">
        <v>109</v>
      </c>
      <c r="B14" s="71" t="s">
        <v>110</v>
      </c>
      <c r="C14" s="18">
        <v>212.303065</v>
      </c>
      <c r="D14" s="18">
        <v>138.293065</v>
      </c>
      <c r="E14" s="18">
        <v>138.293065</v>
      </c>
      <c r="F14" s="18"/>
      <c r="G14" s="18"/>
      <c r="H14" s="18"/>
      <c r="I14" s="18"/>
      <c r="J14" s="18">
        <v>74.01</v>
      </c>
      <c r="K14" s="18">
        <v>74.01</v>
      </c>
      <c r="L14" s="18"/>
      <c r="M14" s="18"/>
      <c r="N14" s="18"/>
      <c r="O14" s="18"/>
    </row>
    <row r="15" ht="20.25" customHeight="1" spans="1:15">
      <c r="A15" s="70" t="s">
        <v>111</v>
      </c>
      <c r="B15" s="70" t="s">
        <v>112</v>
      </c>
      <c r="C15" s="18">
        <v>1.6</v>
      </c>
      <c r="D15" s="18"/>
      <c r="E15" s="18"/>
      <c r="F15" s="18"/>
      <c r="G15" s="18"/>
      <c r="H15" s="18"/>
      <c r="I15" s="18"/>
      <c r="J15" s="18">
        <v>1.6</v>
      </c>
      <c r="K15" s="18">
        <v>1.6</v>
      </c>
      <c r="L15" s="18"/>
      <c r="M15" s="18"/>
      <c r="N15" s="18"/>
      <c r="O15" s="18"/>
    </row>
    <row r="16" ht="20.25" customHeight="1" spans="1:15">
      <c r="A16" s="71" t="s">
        <v>113</v>
      </c>
      <c r="B16" s="71" t="s">
        <v>114</v>
      </c>
      <c r="C16" s="18">
        <v>1.6</v>
      </c>
      <c r="D16" s="18"/>
      <c r="E16" s="18"/>
      <c r="F16" s="18"/>
      <c r="G16" s="18"/>
      <c r="H16" s="18"/>
      <c r="I16" s="18"/>
      <c r="J16" s="18">
        <v>1.6</v>
      </c>
      <c r="K16" s="18">
        <v>1.6</v>
      </c>
      <c r="L16" s="18"/>
      <c r="M16" s="18"/>
      <c r="N16" s="18"/>
      <c r="O16" s="18"/>
    </row>
    <row r="17" ht="20.25" customHeight="1" spans="1:15">
      <c r="A17" s="70" t="s">
        <v>115</v>
      </c>
      <c r="B17" s="70" t="s">
        <v>116</v>
      </c>
      <c r="C17" s="18">
        <v>17.037795</v>
      </c>
      <c r="D17" s="18">
        <v>17.037795</v>
      </c>
      <c r="E17" s="18">
        <v>17.037795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</row>
    <row r="18" ht="20.25" customHeight="1" spans="1:15">
      <c r="A18" s="71" t="s">
        <v>117</v>
      </c>
      <c r="B18" s="71" t="s">
        <v>118</v>
      </c>
      <c r="C18" s="18">
        <v>9.115877</v>
      </c>
      <c r="D18" s="18">
        <v>9.115877</v>
      </c>
      <c r="E18" s="18">
        <v>9.115877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</row>
    <row r="19" ht="20.25" customHeight="1" spans="1:15">
      <c r="A19" s="71" t="s">
        <v>119</v>
      </c>
      <c r="B19" s="71" t="s">
        <v>120</v>
      </c>
      <c r="C19" s="18">
        <v>6.831141</v>
      </c>
      <c r="D19" s="18">
        <v>6.831141</v>
      </c>
      <c r="E19" s="18">
        <v>6.831141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</row>
    <row r="20" ht="20.25" customHeight="1" spans="1:15">
      <c r="A20" s="71" t="s">
        <v>121</v>
      </c>
      <c r="B20" s="71" t="s">
        <v>122</v>
      </c>
      <c r="C20" s="18">
        <v>1.090777</v>
      </c>
      <c r="D20" s="18">
        <v>1.090777</v>
      </c>
      <c r="E20" s="18">
        <v>1.090777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ht="20.25" customHeight="1" spans="1:15">
      <c r="A21" s="17" t="s">
        <v>123</v>
      </c>
      <c r="B21" s="17" t="s">
        <v>124</v>
      </c>
      <c r="C21" s="18">
        <v>17.3256</v>
      </c>
      <c r="D21" s="18">
        <v>17.3256</v>
      </c>
      <c r="E21" s="18">
        <v>17.3256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ht="20.25" customHeight="1" spans="1:15">
      <c r="A22" s="70" t="s">
        <v>125</v>
      </c>
      <c r="B22" s="70" t="s">
        <v>126</v>
      </c>
      <c r="C22" s="18">
        <v>17.3256</v>
      </c>
      <c r="D22" s="18">
        <v>17.3256</v>
      </c>
      <c r="E22" s="18">
        <v>17.3256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</row>
    <row r="23" ht="20.25" customHeight="1" spans="1:15">
      <c r="A23" s="71" t="s">
        <v>127</v>
      </c>
      <c r="B23" s="71" t="s">
        <v>128</v>
      </c>
      <c r="C23" s="18">
        <v>15.6588</v>
      </c>
      <c r="D23" s="18">
        <v>15.6588</v>
      </c>
      <c r="E23" s="18">
        <v>15.6588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</row>
    <row r="24" ht="20.25" customHeight="1" spans="1:15">
      <c r="A24" s="71" t="s">
        <v>129</v>
      </c>
      <c r="B24" s="71" t="s">
        <v>130</v>
      </c>
      <c r="C24" s="18">
        <v>1.6668</v>
      </c>
      <c r="D24" s="18">
        <v>1.6668</v>
      </c>
      <c r="E24" s="18">
        <v>1.6668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</row>
    <row r="25" ht="20.25" customHeight="1" spans="1:15">
      <c r="A25" s="53" t="s">
        <v>131</v>
      </c>
      <c r="B25" s="53"/>
      <c r="C25" s="18">
        <v>269.997548</v>
      </c>
      <c r="D25" s="18">
        <v>194.387548</v>
      </c>
      <c r="E25" s="18">
        <v>194.387548</v>
      </c>
      <c r="F25" s="18"/>
      <c r="G25" s="18"/>
      <c r="H25" s="18"/>
      <c r="I25" s="18"/>
      <c r="J25" s="18">
        <v>75.61</v>
      </c>
      <c r="K25" s="18">
        <v>75.61</v>
      </c>
      <c r="L25" s="18"/>
      <c r="M25" s="18"/>
      <c r="N25" s="18"/>
      <c r="O25" s="18"/>
    </row>
  </sheetData>
  <mergeCells count="11">
    <mergeCell ref="A3:O3"/>
    <mergeCell ref="A4:I4"/>
    <mergeCell ref="D5:F5"/>
    <mergeCell ref="J5:O5"/>
    <mergeCell ref="A25:B25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7"/>
  <sheetViews>
    <sheetView showZeros="0" workbookViewId="0">
      <pane ySplit="1" topLeftCell="A2" activePane="bottomLeft" state="frozen"/>
      <selection/>
      <selection pane="bottomLeft" activeCell="A4" sqref="A4:B4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2"/>
      <c r="B1" s="2"/>
      <c r="C1" s="2"/>
      <c r="D1" s="2"/>
    </row>
    <row r="2" ht="18.75" customHeight="1" spans="1:4">
      <c r="A2" s="3"/>
      <c r="B2" s="3"/>
      <c r="C2" s="3"/>
      <c r="D2" s="7" t="s">
        <v>132</v>
      </c>
    </row>
    <row r="3" ht="45" customHeight="1" spans="1:4">
      <c r="A3" s="27" t="s">
        <v>133</v>
      </c>
      <c r="B3" s="72"/>
      <c r="C3" s="72"/>
      <c r="D3" s="72"/>
    </row>
    <row r="4" ht="18.75" customHeight="1" spans="1:4">
      <c r="A4" s="6" t="s">
        <v>2</v>
      </c>
      <c r="B4" s="6"/>
      <c r="C4" s="73"/>
      <c r="D4" s="7" t="s">
        <v>3</v>
      </c>
    </row>
    <row r="5" ht="22.5" customHeight="1" spans="1:4">
      <c r="A5" s="9" t="s">
        <v>4</v>
      </c>
      <c r="B5" s="9"/>
      <c r="C5" s="9" t="s">
        <v>5</v>
      </c>
      <c r="D5" s="9"/>
    </row>
    <row r="6" ht="18.75" customHeight="1" spans="1:4">
      <c r="A6" s="9" t="s">
        <v>6</v>
      </c>
      <c r="B6" s="9" t="s">
        <v>7</v>
      </c>
      <c r="C6" s="9" t="s">
        <v>134</v>
      </c>
      <c r="D6" s="9" t="s">
        <v>7</v>
      </c>
    </row>
    <row r="7" ht="18.75" customHeight="1" spans="1:4">
      <c r="A7" s="9"/>
      <c r="B7" s="9"/>
      <c r="C7" s="9"/>
      <c r="D7" s="9"/>
    </row>
    <row r="8" ht="22.5" customHeight="1" spans="1:4">
      <c r="A8" s="16" t="s">
        <v>135</v>
      </c>
      <c r="B8" s="18">
        <v>194.387548</v>
      </c>
      <c r="C8" s="16" t="s">
        <v>136</v>
      </c>
      <c r="D8" s="18">
        <v>194.387548</v>
      </c>
    </row>
    <row r="9" ht="22.5" customHeight="1" spans="1:4">
      <c r="A9" s="16" t="s">
        <v>137</v>
      </c>
      <c r="B9" s="18">
        <v>194.387548</v>
      </c>
      <c r="C9" s="16" t="str">
        <f>"（"&amp;"一"&amp;"）"&amp;"社会保障和就业支出"</f>
        <v>（一）社会保障和就业支出</v>
      </c>
      <c r="D9" s="18">
        <v>21.731088</v>
      </c>
    </row>
    <row r="10" ht="22.5" customHeight="1" spans="1:4">
      <c r="A10" s="16" t="s">
        <v>138</v>
      </c>
      <c r="B10" s="18"/>
      <c r="C10" s="16" t="str">
        <f>"（"&amp;"二"&amp;"）"&amp;"卫生健康支出"</f>
        <v>（二）卫生健康支出</v>
      </c>
      <c r="D10" s="18">
        <v>155.33086</v>
      </c>
    </row>
    <row r="11" ht="22.5" customHeight="1" spans="1:4">
      <c r="A11" s="16" t="s">
        <v>139</v>
      </c>
      <c r="B11" s="18"/>
      <c r="C11" s="16" t="str">
        <f>"（"&amp;"三"&amp;"）"&amp;"住房保障支出"</f>
        <v>（三）住房保障支出</v>
      </c>
      <c r="D11" s="18">
        <v>17.3256</v>
      </c>
    </row>
    <row r="12" ht="22.5" customHeight="1" spans="1:4">
      <c r="A12" s="16" t="s">
        <v>140</v>
      </c>
      <c r="B12" s="18"/>
      <c r="C12" s="16"/>
      <c r="D12" s="18"/>
    </row>
    <row r="13" ht="22.5" customHeight="1" spans="1:4">
      <c r="A13" s="16" t="s">
        <v>137</v>
      </c>
      <c r="B13" s="18"/>
      <c r="C13" s="16"/>
      <c r="D13" s="18"/>
    </row>
    <row r="14" ht="22.5" customHeight="1" spans="1:4">
      <c r="A14" s="16" t="s">
        <v>138</v>
      </c>
      <c r="B14" s="18"/>
      <c r="C14" s="16"/>
      <c r="D14" s="18"/>
    </row>
    <row r="15" ht="22.5" customHeight="1" spans="1:4">
      <c r="A15" s="16" t="s">
        <v>139</v>
      </c>
      <c r="B15" s="18"/>
      <c r="C15" s="16"/>
      <c r="D15" s="18"/>
    </row>
    <row r="16" ht="22.5" customHeight="1" spans="1:4">
      <c r="A16" s="74"/>
      <c r="B16" s="18"/>
      <c r="C16" s="16" t="s">
        <v>141</v>
      </c>
      <c r="D16" s="18"/>
    </row>
    <row r="17" ht="22.5" customHeight="1" spans="1:4">
      <c r="A17" s="75" t="s">
        <v>142</v>
      </c>
      <c r="B17" s="76">
        <v>194.387548</v>
      </c>
      <c r="C17" s="77" t="s">
        <v>143</v>
      </c>
      <c r="D17" s="76">
        <v>194.387548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3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customHeight="1" spans="1:7">
      <c r="A1" s="2"/>
      <c r="B1" s="2"/>
      <c r="C1" s="2"/>
      <c r="D1" s="2"/>
      <c r="E1" s="2"/>
      <c r="F1" s="2"/>
      <c r="G1" s="2"/>
    </row>
    <row r="2" ht="18.75" customHeight="1" spans="1:7">
      <c r="A2" s="3"/>
      <c r="B2" s="3"/>
      <c r="C2" s="3"/>
      <c r="D2" s="3"/>
      <c r="E2" s="3"/>
      <c r="F2" s="3"/>
      <c r="G2" s="46" t="s">
        <v>144</v>
      </c>
    </row>
    <row r="3" ht="37.5" customHeight="1" spans="1:7">
      <c r="A3" s="48" t="s">
        <v>145</v>
      </c>
      <c r="B3" s="48"/>
      <c r="C3" s="48"/>
      <c r="D3" s="48"/>
      <c r="E3" s="48"/>
      <c r="F3" s="48"/>
      <c r="G3" s="48"/>
    </row>
    <row r="4" ht="18.75" customHeight="1" spans="1:7">
      <c r="A4" s="49" t="s">
        <v>2</v>
      </c>
      <c r="B4" s="49"/>
      <c r="C4" s="49"/>
      <c r="D4" s="50"/>
      <c r="E4" s="50"/>
      <c r="F4" s="50"/>
      <c r="G4" s="51" t="s">
        <v>58</v>
      </c>
    </row>
    <row r="5" ht="18.75" customHeight="1" spans="1:7">
      <c r="A5" s="14" t="s">
        <v>146</v>
      </c>
      <c r="B5" s="14" t="s">
        <v>87</v>
      </c>
      <c r="C5" s="52" t="s">
        <v>61</v>
      </c>
      <c r="D5" s="52" t="s">
        <v>89</v>
      </c>
      <c r="E5" s="52"/>
      <c r="F5" s="52"/>
      <c r="G5" s="14" t="s">
        <v>90</v>
      </c>
    </row>
    <row r="6" ht="18.75" customHeight="1" spans="1:7">
      <c r="A6" s="14" t="s">
        <v>86</v>
      </c>
      <c r="B6" s="14" t="s">
        <v>87</v>
      </c>
      <c r="C6" s="52"/>
      <c r="D6" s="52" t="s">
        <v>63</v>
      </c>
      <c r="E6" s="52" t="s">
        <v>147</v>
      </c>
      <c r="F6" s="52" t="s">
        <v>148</v>
      </c>
      <c r="G6" s="14"/>
    </row>
    <row r="7" ht="18.75" customHeight="1" spans="1:7">
      <c r="A7" s="15" t="s">
        <v>74</v>
      </c>
      <c r="B7" s="15" t="s">
        <v>75</v>
      </c>
      <c r="C7" s="15" t="s">
        <v>76</v>
      </c>
      <c r="D7" s="15" t="s">
        <v>77</v>
      </c>
      <c r="E7" s="15" t="s">
        <v>78</v>
      </c>
      <c r="F7" s="15" t="s">
        <v>79</v>
      </c>
      <c r="G7" s="15" t="s">
        <v>80</v>
      </c>
    </row>
    <row r="8" ht="20.25" customHeight="1" spans="1:7">
      <c r="A8" s="17" t="s">
        <v>97</v>
      </c>
      <c r="B8" s="17" t="s">
        <v>98</v>
      </c>
      <c r="C8" s="18">
        <v>21.731088</v>
      </c>
      <c r="D8" s="18">
        <v>21.731088</v>
      </c>
      <c r="E8" s="18">
        <v>21.311088</v>
      </c>
      <c r="F8" s="18">
        <v>0.42</v>
      </c>
      <c r="G8" s="18"/>
    </row>
    <row r="9" ht="20.25" customHeight="1" spans="1:7">
      <c r="A9" s="70" t="s">
        <v>99</v>
      </c>
      <c r="B9" s="70" t="s">
        <v>100</v>
      </c>
      <c r="C9" s="18">
        <v>21.731088</v>
      </c>
      <c r="D9" s="18">
        <v>21.731088</v>
      </c>
      <c r="E9" s="18">
        <v>21.311088</v>
      </c>
      <c r="F9" s="18">
        <v>0.42</v>
      </c>
      <c r="G9" s="18"/>
    </row>
    <row r="10" ht="20.25" customHeight="1" spans="1:7">
      <c r="A10" s="71" t="s">
        <v>101</v>
      </c>
      <c r="B10" s="71" t="s">
        <v>102</v>
      </c>
      <c r="C10" s="18">
        <v>5.46</v>
      </c>
      <c r="D10" s="18">
        <v>5.46</v>
      </c>
      <c r="E10" s="18">
        <v>5.04</v>
      </c>
      <c r="F10" s="18">
        <v>0.42</v>
      </c>
      <c r="G10" s="18"/>
    </row>
    <row r="11" ht="20.25" customHeight="1" spans="1:7">
      <c r="A11" s="71" t="s">
        <v>103</v>
      </c>
      <c r="B11" s="71" t="s">
        <v>104</v>
      </c>
      <c r="C11" s="18">
        <v>16.271088</v>
      </c>
      <c r="D11" s="18">
        <v>16.271088</v>
      </c>
      <c r="E11" s="18">
        <v>16.271088</v>
      </c>
      <c r="F11" s="18"/>
      <c r="G11" s="18"/>
    </row>
    <row r="12" ht="20.25" customHeight="1" spans="1:7">
      <c r="A12" s="17" t="s">
        <v>105</v>
      </c>
      <c r="B12" s="17" t="s">
        <v>106</v>
      </c>
      <c r="C12" s="18">
        <v>155.33086</v>
      </c>
      <c r="D12" s="18">
        <v>155.33086</v>
      </c>
      <c r="E12" s="18">
        <v>149.426844</v>
      </c>
      <c r="F12" s="18">
        <v>5.904016</v>
      </c>
      <c r="G12" s="18"/>
    </row>
    <row r="13" ht="20.25" customHeight="1" spans="1:7">
      <c r="A13" s="70" t="s">
        <v>107</v>
      </c>
      <c r="B13" s="70" t="s">
        <v>108</v>
      </c>
      <c r="C13" s="18">
        <v>138.293065</v>
      </c>
      <c r="D13" s="18">
        <v>138.293065</v>
      </c>
      <c r="E13" s="18">
        <v>132.389049</v>
      </c>
      <c r="F13" s="18">
        <v>5.904016</v>
      </c>
      <c r="G13" s="18"/>
    </row>
    <row r="14" ht="20.25" customHeight="1" spans="1:7">
      <c r="A14" s="71" t="s">
        <v>109</v>
      </c>
      <c r="B14" s="71" t="s">
        <v>110</v>
      </c>
      <c r="C14" s="18">
        <v>138.293065</v>
      </c>
      <c r="D14" s="18">
        <v>138.293065</v>
      </c>
      <c r="E14" s="18">
        <v>132.389049</v>
      </c>
      <c r="F14" s="18">
        <v>5.904016</v>
      </c>
      <c r="G14" s="18"/>
    </row>
    <row r="15" ht="20.25" customHeight="1" spans="1:7">
      <c r="A15" s="70" t="s">
        <v>115</v>
      </c>
      <c r="B15" s="70" t="s">
        <v>116</v>
      </c>
      <c r="C15" s="18">
        <v>17.037795</v>
      </c>
      <c r="D15" s="18">
        <v>17.037795</v>
      </c>
      <c r="E15" s="18">
        <v>17.037795</v>
      </c>
      <c r="F15" s="18"/>
      <c r="G15" s="18"/>
    </row>
    <row r="16" ht="20.25" customHeight="1" spans="1:7">
      <c r="A16" s="71" t="s">
        <v>117</v>
      </c>
      <c r="B16" s="71" t="s">
        <v>118</v>
      </c>
      <c r="C16" s="18">
        <v>9.115877</v>
      </c>
      <c r="D16" s="18">
        <v>9.115877</v>
      </c>
      <c r="E16" s="18">
        <v>9.115877</v>
      </c>
      <c r="F16" s="18"/>
      <c r="G16" s="18"/>
    </row>
    <row r="17" ht="20.25" customHeight="1" spans="1:7">
      <c r="A17" s="71" t="s">
        <v>119</v>
      </c>
      <c r="B17" s="71" t="s">
        <v>120</v>
      </c>
      <c r="C17" s="18">
        <v>6.831141</v>
      </c>
      <c r="D17" s="18">
        <v>6.831141</v>
      </c>
      <c r="E17" s="18">
        <v>6.831141</v>
      </c>
      <c r="F17" s="18"/>
      <c r="G17" s="18"/>
    </row>
    <row r="18" ht="20.25" customHeight="1" spans="1:7">
      <c r="A18" s="71" t="s">
        <v>121</v>
      </c>
      <c r="B18" s="71" t="s">
        <v>122</v>
      </c>
      <c r="C18" s="18">
        <v>1.090777</v>
      </c>
      <c r="D18" s="18">
        <v>1.090777</v>
      </c>
      <c r="E18" s="18">
        <v>1.090777</v>
      </c>
      <c r="F18" s="18"/>
      <c r="G18" s="18"/>
    </row>
    <row r="19" ht="20.25" customHeight="1" spans="1:7">
      <c r="A19" s="17" t="s">
        <v>123</v>
      </c>
      <c r="B19" s="17" t="s">
        <v>124</v>
      </c>
      <c r="C19" s="18">
        <v>17.3256</v>
      </c>
      <c r="D19" s="18">
        <v>17.3256</v>
      </c>
      <c r="E19" s="18">
        <v>17.3256</v>
      </c>
      <c r="F19" s="18"/>
      <c r="G19" s="18"/>
    </row>
    <row r="20" ht="20.25" customHeight="1" spans="1:7">
      <c r="A20" s="70" t="s">
        <v>125</v>
      </c>
      <c r="B20" s="70" t="s">
        <v>126</v>
      </c>
      <c r="C20" s="18">
        <v>17.3256</v>
      </c>
      <c r="D20" s="18">
        <v>17.3256</v>
      </c>
      <c r="E20" s="18">
        <v>17.3256</v>
      </c>
      <c r="F20" s="18"/>
      <c r="G20" s="18"/>
    </row>
    <row r="21" ht="20.25" customHeight="1" spans="1:7">
      <c r="A21" s="71" t="s">
        <v>127</v>
      </c>
      <c r="B21" s="71" t="s">
        <v>128</v>
      </c>
      <c r="C21" s="18">
        <v>15.6588</v>
      </c>
      <c r="D21" s="18">
        <v>15.6588</v>
      </c>
      <c r="E21" s="18">
        <v>15.6588</v>
      </c>
      <c r="F21" s="18"/>
      <c r="G21" s="18"/>
    </row>
    <row r="22" ht="20.25" customHeight="1" spans="1:7">
      <c r="A22" s="71" t="s">
        <v>129</v>
      </c>
      <c r="B22" s="71" t="s">
        <v>130</v>
      </c>
      <c r="C22" s="18">
        <v>1.6668</v>
      </c>
      <c r="D22" s="18">
        <v>1.6668</v>
      </c>
      <c r="E22" s="18">
        <v>1.6668</v>
      </c>
      <c r="F22" s="18"/>
      <c r="G22" s="18"/>
    </row>
    <row r="23" ht="20.25" customHeight="1" spans="1:7">
      <c r="A23" s="53" t="s">
        <v>131</v>
      </c>
      <c r="B23" s="53"/>
      <c r="C23" s="54">
        <v>194.387548</v>
      </c>
      <c r="D23" s="54">
        <v>194.387548</v>
      </c>
      <c r="E23" s="54">
        <v>188.063532</v>
      </c>
      <c r="F23" s="54">
        <v>6.324016</v>
      </c>
      <c r="G23" s="54"/>
    </row>
  </sheetData>
  <mergeCells count="7">
    <mergeCell ref="A3:G3"/>
    <mergeCell ref="A4:C4"/>
    <mergeCell ref="A5:B5"/>
    <mergeCell ref="D5:F5"/>
    <mergeCell ref="A23:B23"/>
    <mergeCell ref="C5:C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8.85" defaultRowHeight="15" customHeight="1" outlineLevelCol="5"/>
  <cols>
    <col min="1" max="6" width="28.575" customWidth="1"/>
  </cols>
  <sheetData>
    <row r="1" customHeight="1" spans="1:6">
      <c r="A1" s="2"/>
      <c r="B1" s="2"/>
      <c r="C1" s="2"/>
      <c r="D1" s="2"/>
      <c r="E1" s="2"/>
      <c r="F1" s="2"/>
    </row>
    <row r="2" ht="18.75" customHeight="1" spans="1:6">
      <c r="A2" s="62"/>
      <c r="B2" s="62"/>
      <c r="C2" s="63"/>
      <c r="D2" s="3"/>
      <c r="E2" s="3"/>
      <c r="F2" s="64" t="s">
        <v>149</v>
      </c>
    </row>
    <row r="3" ht="41.25" customHeight="1" spans="1:6">
      <c r="A3" s="48" t="s">
        <v>150</v>
      </c>
      <c r="B3" s="48"/>
      <c r="C3" s="48"/>
      <c r="D3" s="48"/>
      <c r="E3" s="48"/>
      <c r="F3" s="48"/>
    </row>
    <row r="4" ht="18.75" customHeight="1" spans="1:6">
      <c r="A4" s="6" t="s">
        <v>2</v>
      </c>
      <c r="B4" s="6"/>
      <c r="C4" s="6"/>
      <c r="D4" s="65"/>
      <c r="E4" s="3"/>
      <c r="F4" s="64" t="s">
        <v>58</v>
      </c>
    </row>
    <row r="5" ht="18.75" customHeight="1" spans="1:6">
      <c r="A5" s="14" t="s">
        <v>151</v>
      </c>
      <c r="B5" s="52" t="s">
        <v>152</v>
      </c>
      <c r="C5" s="52" t="s">
        <v>153</v>
      </c>
      <c r="D5" s="52"/>
      <c r="E5" s="52"/>
      <c r="F5" s="52" t="s">
        <v>154</v>
      </c>
    </row>
    <row r="6" ht="18.75" customHeight="1" spans="1:6">
      <c r="A6" s="14"/>
      <c r="B6" s="52"/>
      <c r="C6" s="52" t="s">
        <v>63</v>
      </c>
      <c r="D6" s="52" t="s">
        <v>155</v>
      </c>
      <c r="E6" s="52" t="s">
        <v>156</v>
      </c>
      <c r="F6" s="52"/>
    </row>
    <row r="7" ht="18.75" customHeight="1" spans="1:6">
      <c r="A7" s="66" t="s">
        <v>75</v>
      </c>
      <c r="B7" s="67" t="s">
        <v>76</v>
      </c>
      <c r="C7" s="66" t="s">
        <v>77</v>
      </c>
      <c r="D7" s="66" t="s">
        <v>78</v>
      </c>
      <c r="E7" s="66" t="s">
        <v>79</v>
      </c>
      <c r="F7" s="66">
        <v>7</v>
      </c>
    </row>
    <row r="8" ht="20.25" customHeight="1" spans="1:6">
      <c r="A8" s="18"/>
      <c r="B8" s="18"/>
      <c r="C8" s="18"/>
      <c r="D8" s="18"/>
      <c r="E8" s="18"/>
      <c r="F8" s="18"/>
    </row>
    <row r="10" s="1" customFormat="1" ht="14.25" customHeight="1" spans="1:6">
      <c r="A10" s="68" t="s">
        <v>157</v>
      </c>
      <c r="B10" s="68"/>
      <c r="C10" s="68"/>
      <c r="D10" s="69"/>
      <c r="E10" s="69"/>
      <c r="F10" s="69"/>
    </row>
  </sheetData>
  <mergeCells count="7">
    <mergeCell ref="A3:F3"/>
    <mergeCell ref="A4:C4"/>
    <mergeCell ref="C5:E5"/>
    <mergeCell ref="A10:C10"/>
    <mergeCell ref="A5:A6"/>
    <mergeCell ref="B5:B6"/>
    <mergeCell ref="F5:F6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30"/>
  <sheetViews>
    <sheetView showZeros="0" workbookViewId="0">
      <pane ySplit="1" topLeftCell="A2" activePane="bottomLeft" state="frozen"/>
      <selection/>
      <selection pane="bottomLeft" activeCell="A4" sqref="A4:G4"/>
    </sheetView>
  </sheetViews>
  <sheetFormatPr defaultColWidth="8.85" defaultRowHeight="15" customHeight="1"/>
  <cols>
    <col min="1" max="7" width="28.575" customWidth="1"/>
    <col min="8" max="24" width="14.2833333333333" customWidth="1"/>
  </cols>
  <sheetData>
    <row r="1" customHeight="1" spans="1:2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18.75" customHeight="1" spans="1:2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 t="s">
        <v>158</v>
      </c>
    </row>
    <row r="3" ht="45" customHeight="1" spans="1:24">
      <c r="A3" s="48" t="s">
        <v>159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</row>
    <row r="4" ht="18.75" customHeight="1" spans="1:24">
      <c r="A4" s="6" t="s">
        <v>2</v>
      </c>
      <c r="B4" s="6"/>
      <c r="C4" s="6"/>
      <c r="D4" s="6"/>
      <c r="E4" s="6"/>
      <c r="F4" s="6"/>
      <c r="G4" s="6"/>
      <c r="H4" s="59"/>
      <c r="I4" s="59"/>
      <c r="J4" s="59"/>
      <c r="K4" s="59"/>
      <c r="L4" s="59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 t="s">
        <v>58</v>
      </c>
    </row>
    <row r="5" ht="18.75" customHeight="1" spans="1:24">
      <c r="A5" s="60" t="s">
        <v>160</v>
      </c>
      <c r="B5" s="60" t="s">
        <v>161</v>
      </c>
      <c r="C5" s="60" t="s">
        <v>162</v>
      </c>
      <c r="D5" s="60" t="s">
        <v>163</v>
      </c>
      <c r="E5" s="60" t="s">
        <v>164</v>
      </c>
      <c r="F5" s="60" t="s">
        <v>165</v>
      </c>
      <c r="G5" s="60" t="s">
        <v>166</v>
      </c>
      <c r="H5" s="61" t="s">
        <v>61</v>
      </c>
      <c r="I5" s="61" t="s">
        <v>167</v>
      </c>
      <c r="J5" s="60"/>
      <c r="K5" s="60"/>
      <c r="L5" s="60"/>
      <c r="M5" s="60"/>
      <c r="N5" s="60"/>
      <c r="O5" s="60" t="s">
        <v>168</v>
      </c>
      <c r="P5" s="60"/>
      <c r="Q5" s="60"/>
      <c r="R5" s="60" t="s">
        <v>67</v>
      </c>
      <c r="S5" s="60" t="s">
        <v>68</v>
      </c>
      <c r="T5" s="60"/>
      <c r="U5" s="60"/>
      <c r="V5" s="60"/>
      <c r="W5" s="60"/>
      <c r="X5" s="60"/>
    </row>
    <row r="6" ht="18.75" customHeight="1" spans="1:24">
      <c r="A6" s="60"/>
      <c r="B6" s="60"/>
      <c r="C6" s="60"/>
      <c r="D6" s="60"/>
      <c r="E6" s="60"/>
      <c r="F6" s="60"/>
      <c r="G6" s="60"/>
      <c r="H6" s="61" t="s">
        <v>169</v>
      </c>
      <c r="I6" s="61" t="s">
        <v>170</v>
      </c>
      <c r="J6" s="61"/>
      <c r="K6" s="60" t="s">
        <v>65</v>
      </c>
      <c r="L6" s="60" t="s">
        <v>66</v>
      </c>
      <c r="M6" s="60"/>
      <c r="N6" s="60"/>
      <c r="O6" s="60" t="s">
        <v>168</v>
      </c>
      <c r="P6" s="60" t="s">
        <v>65</v>
      </c>
      <c r="Q6" s="60" t="s">
        <v>66</v>
      </c>
      <c r="R6" s="60" t="s">
        <v>67</v>
      </c>
      <c r="S6" s="60" t="s">
        <v>68</v>
      </c>
      <c r="T6" s="60" t="s">
        <v>69</v>
      </c>
      <c r="U6" s="60" t="s">
        <v>70</v>
      </c>
      <c r="V6" s="60" t="s">
        <v>71</v>
      </c>
      <c r="W6" s="60" t="s">
        <v>72</v>
      </c>
      <c r="X6" s="60" t="s">
        <v>73</v>
      </c>
    </row>
    <row r="7" ht="18.75" customHeight="1" spans="1:24">
      <c r="A7" s="60"/>
      <c r="B7" s="60"/>
      <c r="C7" s="60"/>
      <c r="D7" s="60"/>
      <c r="E7" s="60"/>
      <c r="F7" s="60"/>
      <c r="G7" s="60"/>
      <c r="H7" s="61"/>
      <c r="I7" s="61" t="s">
        <v>171</v>
      </c>
      <c r="J7" s="60" t="s">
        <v>172</v>
      </c>
      <c r="K7" s="60" t="s">
        <v>173</v>
      </c>
      <c r="L7" s="60" t="s">
        <v>174</v>
      </c>
      <c r="M7" s="60" t="s">
        <v>175</v>
      </c>
      <c r="N7" s="60" t="s">
        <v>176</v>
      </c>
      <c r="O7" s="60" t="s">
        <v>64</v>
      </c>
      <c r="P7" s="60" t="s">
        <v>65</v>
      </c>
      <c r="Q7" s="60" t="s">
        <v>66</v>
      </c>
      <c r="R7" s="60"/>
      <c r="S7" s="60" t="s">
        <v>63</v>
      </c>
      <c r="T7" s="60" t="s">
        <v>69</v>
      </c>
      <c r="U7" s="60" t="s">
        <v>70</v>
      </c>
      <c r="V7" s="60" t="s">
        <v>71</v>
      </c>
      <c r="W7" s="60" t="s">
        <v>72</v>
      </c>
      <c r="X7" s="60" t="s">
        <v>73</v>
      </c>
    </row>
    <row r="8" ht="22.65" customHeight="1" spans="1:24">
      <c r="A8" s="60"/>
      <c r="B8" s="60"/>
      <c r="C8" s="60"/>
      <c r="D8" s="60"/>
      <c r="E8" s="60"/>
      <c r="F8" s="60"/>
      <c r="G8" s="60"/>
      <c r="H8" s="61"/>
      <c r="I8" s="61" t="s">
        <v>63</v>
      </c>
      <c r="J8" s="60" t="s">
        <v>172</v>
      </c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</row>
    <row r="9" ht="18.75" customHeight="1" spans="1:24">
      <c r="A9" s="61" t="s">
        <v>74</v>
      </c>
      <c r="B9" s="61">
        <v>2</v>
      </c>
      <c r="C9" s="61">
        <v>3</v>
      </c>
      <c r="D9" s="61">
        <v>4</v>
      </c>
      <c r="E9" s="61">
        <v>5</v>
      </c>
      <c r="F9" s="61">
        <v>6</v>
      </c>
      <c r="G9" s="61">
        <v>7</v>
      </c>
      <c r="H9" s="61">
        <v>8</v>
      </c>
      <c r="I9" s="61">
        <v>9</v>
      </c>
      <c r="J9" s="61">
        <v>10</v>
      </c>
      <c r="K9" s="61">
        <v>11</v>
      </c>
      <c r="L9" s="61">
        <v>12</v>
      </c>
      <c r="M9" s="61">
        <v>13</v>
      </c>
      <c r="N9" s="61">
        <v>14</v>
      </c>
      <c r="O9" s="61">
        <v>15</v>
      </c>
      <c r="P9" s="61">
        <v>16</v>
      </c>
      <c r="Q9" s="61">
        <v>17</v>
      </c>
      <c r="R9" s="61">
        <v>18</v>
      </c>
      <c r="S9" s="61">
        <v>19</v>
      </c>
      <c r="T9" s="61">
        <v>20</v>
      </c>
      <c r="U9" s="61">
        <v>21</v>
      </c>
      <c r="V9" s="61">
        <v>22</v>
      </c>
      <c r="W9" s="61">
        <v>23</v>
      </c>
      <c r="X9" s="61">
        <v>24</v>
      </c>
    </row>
    <row r="10" ht="18.75" customHeight="1" spans="1:24">
      <c r="A10" s="10" t="s">
        <v>83</v>
      </c>
      <c r="B10" s="10" t="s">
        <v>177</v>
      </c>
      <c r="C10" s="11" t="s">
        <v>178</v>
      </c>
      <c r="D10" s="10" t="s">
        <v>109</v>
      </c>
      <c r="E10" s="10" t="s">
        <v>110</v>
      </c>
      <c r="F10" s="10" t="s">
        <v>179</v>
      </c>
      <c r="G10" s="10" t="s">
        <v>180</v>
      </c>
      <c r="H10" s="18">
        <v>47.5236</v>
      </c>
      <c r="I10" s="18">
        <v>47.5236</v>
      </c>
      <c r="J10" s="18"/>
      <c r="K10" s="18"/>
      <c r="L10" s="18"/>
      <c r="M10" s="18">
        <v>47.5236</v>
      </c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</row>
    <row r="11" ht="18.75" customHeight="1" spans="1:24">
      <c r="A11" s="10" t="s">
        <v>83</v>
      </c>
      <c r="B11" s="10" t="s">
        <v>177</v>
      </c>
      <c r="C11" s="11" t="s">
        <v>178</v>
      </c>
      <c r="D11" s="10" t="s">
        <v>109</v>
      </c>
      <c r="E11" s="10" t="s">
        <v>110</v>
      </c>
      <c r="F11" s="10" t="s">
        <v>181</v>
      </c>
      <c r="G11" s="10" t="s">
        <v>182</v>
      </c>
      <c r="H11" s="18">
        <v>3.552</v>
      </c>
      <c r="I11" s="18">
        <v>3.552</v>
      </c>
      <c r="J11" s="18"/>
      <c r="K11" s="18"/>
      <c r="L11" s="18"/>
      <c r="M11" s="18">
        <v>3.552</v>
      </c>
      <c r="N11" s="18"/>
      <c r="O11" s="18"/>
      <c r="P11" s="18"/>
      <c r="Q11" s="24"/>
      <c r="R11" s="18"/>
      <c r="S11" s="18"/>
      <c r="T11" s="18"/>
      <c r="U11" s="18"/>
      <c r="V11" s="18"/>
      <c r="W11" s="18"/>
      <c r="X11" s="18"/>
    </row>
    <row r="12" ht="18.75" customHeight="1" spans="1:24">
      <c r="A12" s="10" t="s">
        <v>83</v>
      </c>
      <c r="B12" s="10" t="s">
        <v>177</v>
      </c>
      <c r="C12" s="11" t="s">
        <v>178</v>
      </c>
      <c r="D12" s="10" t="s">
        <v>109</v>
      </c>
      <c r="E12" s="10" t="s">
        <v>110</v>
      </c>
      <c r="F12" s="10" t="s">
        <v>183</v>
      </c>
      <c r="G12" s="10" t="s">
        <v>184</v>
      </c>
      <c r="H12" s="18">
        <v>43.428</v>
      </c>
      <c r="I12" s="18">
        <v>43.428</v>
      </c>
      <c r="J12" s="18"/>
      <c r="K12" s="18"/>
      <c r="L12" s="18"/>
      <c r="M12" s="18">
        <v>43.428</v>
      </c>
      <c r="N12" s="18"/>
      <c r="O12" s="18"/>
      <c r="P12" s="18"/>
      <c r="Q12" s="24"/>
      <c r="R12" s="18"/>
      <c r="S12" s="18"/>
      <c r="T12" s="18"/>
      <c r="U12" s="18"/>
      <c r="V12" s="18"/>
      <c r="W12" s="18"/>
      <c r="X12" s="18"/>
    </row>
    <row r="13" ht="18.75" customHeight="1" spans="1:24">
      <c r="A13" s="10" t="s">
        <v>83</v>
      </c>
      <c r="B13" s="10" t="s">
        <v>177</v>
      </c>
      <c r="C13" s="11" t="s">
        <v>178</v>
      </c>
      <c r="D13" s="10" t="s">
        <v>109</v>
      </c>
      <c r="E13" s="10" t="s">
        <v>110</v>
      </c>
      <c r="F13" s="10" t="s">
        <v>183</v>
      </c>
      <c r="G13" s="10" t="s">
        <v>184</v>
      </c>
      <c r="H13" s="18">
        <v>18.18</v>
      </c>
      <c r="I13" s="18">
        <v>18.18</v>
      </c>
      <c r="J13" s="18"/>
      <c r="K13" s="18"/>
      <c r="L13" s="18"/>
      <c r="M13" s="18">
        <v>18.18</v>
      </c>
      <c r="N13" s="18"/>
      <c r="O13" s="18"/>
      <c r="P13" s="18"/>
      <c r="Q13" s="24"/>
      <c r="R13" s="18"/>
      <c r="S13" s="18"/>
      <c r="T13" s="18"/>
      <c r="U13" s="18"/>
      <c r="V13" s="18"/>
      <c r="W13" s="18"/>
      <c r="X13" s="18"/>
    </row>
    <row r="14" ht="18.75" customHeight="1" spans="1:24">
      <c r="A14" s="10" t="s">
        <v>83</v>
      </c>
      <c r="B14" s="10" t="s">
        <v>177</v>
      </c>
      <c r="C14" s="11" t="s">
        <v>178</v>
      </c>
      <c r="D14" s="10" t="s">
        <v>129</v>
      </c>
      <c r="E14" s="10" t="s">
        <v>130</v>
      </c>
      <c r="F14" s="10" t="s">
        <v>181</v>
      </c>
      <c r="G14" s="10" t="s">
        <v>182</v>
      </c>
      <c r="H14" s="18">
        <v>1.6668</v>
      </c>
      <c r="I14" s="18">
        <v>1.6668</v>
      </c>
      <c r="J14" s="18"/>
      <c r="K14" s="18"/>
      <c r="L14" s="18"/>
      <c r="M14" s="18">
        <v>1.6668</v>
      </c>
      <c r="N14" s="18"/>
      <c r="O14" s="18"/>
      <c r="P14" s="18"/>
      <c r="Q14" s="24"/>
      <c r="R14" s="18"/>
      <c r="S14" s="18"/>
      <c r="T14" s="18"/>
      <c r="U14" s="18"/>
      <c r="V14" s="18"/>
      <c r="W14" s="18"/>
      <c r="X14" s="18"/>
    </row>
    <row r="15" ht="18.75" customHeight="1" spans="1:24">
      <c r="A15" s="10" t="s">
        <v>83</v>
      </c>
      <c r="B15" s="10" t="s">
        <v>185</v>
      </c>
      <c r="C15" s="11" t="s">
        <v>186</v>
      </c>
      <c r="D15" s="10" t="s">
        <v>103</v>
      </c>
      <c r="E15" s="10" t="s">
        <v>104</v>
      </c>
      <c r="F15" s="10" t="s">
        <v>187</v>
      </c>
      <c r="G15" s="10" t="s">
        <v>188</v>
      </c>
      <c r="H15" s="18">
        <v>16.271088</v>
      </c>
      <c r="I15" s="18">
        <v>16.271088</v>
      </c>
      <c r="J15" s="18"/>
      <c r="K15" s="18"/>
      <c r="L15" s="18"/>
      <c r="M15" s="18">
        <v>16.271088</v>
      </c>
      <c r="N15" s="18"/>
      <c r="O15" s="18"/>
      <c r="P15" s="18"/>
      <c r="Q15" s="24"/>
      <c r="R15" s="18"/>
      <c r="S15" s="18"/>
      <c r="T15" s="18"/>
      <c r="U15" s="18"/>
      <c r="V15" s="18"/>
      <c r="W15" s="18"/>
      <c r="X15" s="18"/>
    </row>
    <row r="16" ht="18.75" customHeight="1" spans="1:24">
      <c r="A16" s="10" t="s">
        <v>83</v>
      </c>
      <c r="B16" s="10" t="s">
        <v>185</v>
      </c>
      <c r="C16" s="11" t="s">
        <v>186</v>
      </c>
      <c r="D16" s="10" t="s">
        <v>109</v>
      </c>
      <c r="E16" s="10" t="s">
        <v>110</v>
      </c>
      <c r="F16" s="10" t="s">
        <v>189</v>
      </c>
      <c r="G16" s="10" t="s">
        <v>190</v>
      </c>
      <c r="H16" s="18">
        <v>1.093449</v>
      </c>
      <c r="I16" s="18">
        <v>1.093449</v>
      </c>
      <c r="J16" s="18"/>
      <c r="K16" s="18"/>
      <c r="L16" s="18"/>
      <c r="M16" s="18">
        <v>1.093449</v>
      </c>
      <c r="N16" s="18"/>
      <c r="O16" s="18"/>
      <c r="P16" s="18"/>
      <c r="Q16" s="24"/>
      <c r="R16" s="18"/>
      <c r="S16" s="18"/>
      <c r="T16" s="18"/>
      <c r="U16" s="18"/>
      <c r="V16" s="18"/>
      <c r="W16" s="18"/>
      <c r="X16" s="18"/>
    </row>
    <row r="17" ht="18.75" customHeight="1" spans="1:24">
      <c r="A17" s="10" t="s">
        <v>83</v>
      </c>
      <c r="B17" s="10" t="s">
        <v>185</v>
      </c>
      <c r="C17" s="11" t="s">
        <v>186</v>
      </c>
      <c r="D17" s="10" t="s">
        <v>117</v>
      </c>
      <c r="E17" s="10" t="s">
        <v>118</v>
      </c>
      <c r="F17" s="10" t="s">
        <v>191</v>
      </c>
      <c r="G17" s="10" t="s">
        <v>192</v>
      </c>
      <c r="H17" s="18">
        <v>9.115877</v>
      </c>
      <c r="I17" s="18">
        <v>9.115877</v>
      </c>
      <c r="J17" s="18"/>
      <c r="K17" s="18"/>
      <c r="L17" s="18"/>
      <c r="M17" s="18">
        <v>9.115877</v>
      </c>
      <c r="N17" s="18"/>
      <c r="O17" s="18"/>
      <c r="P17" s="18"/>
      <c r="Q17" s="24"/>
      <c r="R17" s="18"/>
      <c r="S17" s="18"/>
      <c r="T17" s="18"/>
      <c r="U17" s="18"/>
      <c r="V17" s="18"/>
      <c r="W17" s="18"/>
      <c r="X17" s="18"/>
    </row>
    <row r="18" ht="18.75" customHeight="1" spans="1:24">
      <c r="A18" s="10" t="s">
        <v>83</v>
      </c>
      <c r="B18" s="10" t="s">
        <v>185</v>
      </c>
      <c r="C18" s="11" t="s">
        <v>186</v>
      </c>
      <c r="D18" s="10" t="s">
        <v>119</v>
      </c>
      <c r="E18" s="10" t="s">
        <v>120</v>
      </c>
      <c r="F18" s="10" t="s">
        <v>193</v>
      </c>
      <c r="G18" s="10" t="s">
        <v>194</v>
      </c>
      <c r="H18" s="18">
        <v>6.831141</v>
      </c>
      <c r="I18" s="18">
        <v>6.831141</v>
      </c>
      <c r="J18" s="18"/>
      <c r="K18" s="18"/>
      <c r="L18" s="18"/>
      <c r="M18" s="18">
        <v>6.831141</v>
      </c>
      <c r="N18" s="18"/>
      <c r="O18" s="18"/>
      <c r="P18" s="18"/>
      <c r="Q18" s="24"/>
      <c r="R18" s="18"/>
      <c r="S18" s="18"/>
      <c r="T18" s="18"/>
      <c r="U18" s="18"/>
      <c r="V18" s="18"/>
      <c r="W18" s="18"/>
      <c r="X18" s="18"/>
    </row>
    <row r="19" ht="18.75" customHeight="1" spans="1:24">
      <c r="A19" s="10" t="s">
        <v>83</v>
      </c>
      <c r="B19" s="10" t="s">
        <v>185</v>
      </c>
      <c r="C19" s="11" t="s">
        <v>186</v>
      </c>
      <c r="D19" s="10" t="s">
        <v>121</v>
      </c>
      <c r="E19" s="10" t="s">
        <v>122</v>
      </c>
      <c r="F19" s="10" t="s">
        <v>189</v>
      </c>
      <c r="G19" s="10" t="s">
        <v>190</v>
      </c>
      <c r="H19" s="18">
        <v>0.406777</v>
      </c>
      <c r="I19" s="18">
        <v>0.406777</v>
      </c>
      <c r="J19" s="18"/>
      <c r="K19" s="18"/>
      <c r="L19" s="18"/>
      <c r="M19" s="18">
        <v>0.406777</v>
      </c>
      <c r="N19" s="18"/>
      <c r="O19" s="18"/>
      <c r="P19" s="18"/>
      <c r="Q19" s="24"/>
      <c r="R19" s="18"/>
      <c r="S19" s="18"/>
      <c r="T19" s="18"/>
      <c r="U19" s="18"/>
      <c r="V19" s="18"/>
      <c r="W19" s="18"/>
      <c r="X19" s="18"/>
    </row>
    <row r="20" ht="18.75" customHeight="1" spans="1:24">
      <c r="A20" s="10" t="s">
        <v>83</v>
      </c>
      <c r="B20" s="10" t="s">
        <v>185</v>
      </c>
      <c r="C20" s="11" t="s">
        <v>186</v>
      </c>
      <c r="D20" s="10" t="s">
        <v>121</v>
      </c>
      <c r="E20" s="10" t="s">
        <v>122</v>
      </c>
      <c r="F20" s="10" t="s">
        <v>189</v>
      </c>
      <c r="G20" s="10" t="s">
        <v>190</v>
      </c>
      <c r="H20" s="18">
        <v>0.684</v>
      </c>
      <c r="I20" s="18">
        <v>0.684</v>
      </c>
      <c r="J20" s="18"/>
      <c r="K20" s="18"/>
      <c r="L20" s="18"/>
      <c r="M20" s="18">
        <v>0.684</v>
      </c>
      <c r="N20" s="18"/>
      <c r="O20" s="18"/>
      <c r="P20" s="18"/>
      <c r="Q20" s="24"/>
      <c r="R20" s="18"/>
      <c r="S20" s="18"/>
      <c r="T20" s="18"/>
      <c r="U20" s="18"/>
      <c r="V20" s="18"/>
      <c r="W20" s="18"/>
      <c r="X20" s="18"/>
    </row>
    <row r="21" ht="18.75" customHeight="1" spans="1:24">
      <c r="A21" s="10" t="s">
        <v>83</v>
      </c>
      <c r="B21" s="10" t="s">
        <v>195</v>
      </c>
      <c r="C21" s="11" t="s">
        <v>128</v>
      </c>
      <c r="D21" s="10" t="s">
        <v>127</v>
      </c>
      <c r="E21" s="10" t="s">
        <v>128</v>
      </c>
      <c r="F21" s="10" t="s">
        <v>196</v>
      </c>
      <c r="G21" s="10" t="s">
        <v>128</v>
      </c>
      <c r="H21" s="18">
        <v>15.6588</v>
      </c>
      <c r="I21" s="18">
        <v>15.6588</v>
      </c>
      <c r="J21" s="18"/>
      <c r="K21" s="18"/>
      <c r="L21" s="18"/>
      <c r="M21" s="18">
        <v>15.6588</v>
      </c>
      <c r="N21" s="18"/>
      <c r="O21" s="18"/>
      <c r="P21" s="18"/>
      <c r="Q21" s="24"/>
      <c r="R21" s="18"/>
      <c r="S21" s="18"/>
      <c r="T21" s="18"/>
      <c r="U21" s="18"/>
      <c r="V21" s="18"/>
      <c r="W21" s="18"/>
      <c r="X21" s="18"/>
    </row>
    <row r="22" ht="18.75" customHeight="1" spans="1:24">
      <c r="A22" s="10" t="s">
        <v>83</v>
      </c>
      <c r="B22" s="10" t="s">
        <v>197</v>
      </c>
      <c r="C22" s="11" t="s">
        <v>198</v>
      </c>
      <c r="D22" s="10" t="s">
        <v>101</v>
      </c>
      <c r="E22" s="10" t="s">
        <v>102</v>
      </c>
      <c r="F22" s="10" t="s">
        <v>199</v>
      </c>
      <c r="G22" s="10" t="s">
        <v>200</v>
      </c>
      <c r="H22" s="18">
        <v>5.04</v>
      </c>
      <c r="I22" s="18">
        <v>5.04</v>
      </c>
      <c r="J22" s="18"/>
      <c r="K22" s="18"/>
      <c r="L22" s="18"/>
      <c r="M22" s="18">
        <v>5.04</v>
      </c>
      <c r="N22" s="18"/>
      <c r="O22" s="18"/>
      <c r="P22" s="18"/>
      <c r="Q22" s="24"/>
      <c r="R22" s="18"/>
      <c r="S22" s="18"/>
      <c r="T22" s="18"/>
      <c r="U22" s="18"/>
      <c r="V22" s="18"/>
      <c r="W22" s="18"/>
      <c r="X22" s="18"/>
    </row>
    <row r="23" ht="18.75" customHeight="1" spans="1:24">
      <c r="A23" s="10" t="s">
        <v>83</v>
      </c>
      <c r="B23" s="10" t="s">
        <v>201</v>
      </c>
      <c r="C23" s="11" t="s">
        <v>202</v>
      </c>
      <c r="D23" s="10" t="s">
        <v>109</v>
      </c>
      <c r="E23" s="10" t="s">
        <v>110</v>
      </c>
      <c r="F23" s="10" t="s">
        <v>203</v>
      </c>
      <c r="G23" s="10" t="s">
        <v>202</v>
      </c>
      <c r="H23" s="18">
        <v>2.384016</v>
      </c>
      <c r="I23" s="18">
        <v>2.384016</v>
      </c>
      <c r="J23" s="18"/>
      <c r="K23" s="18"/>
      <c r="L23" s="18"/>
      <c r="M23" s="18">
        <v>2.384016</v>
      </c>
      <c r="N23" s="18"/>
      <c r="O23" s="18"/>
      <c r="P23" s="18"/>
      <c r="Q23" s="24"/>
      <c r="R23" s="18"/>
      <c r="S23" s="18"/>
      <c r="T23" s="18"/>
      <c r="U23" s="18"/>
      <c r="V23" s="18"/>
      <c r="W23" s="18"/>
      <c r="X23" s="18"/>
    </row>
    <row r="24" ht="18.75" customHeight="1" spans="1:24">
      <c r="A24" s="10" t="s">
        <v>83</v>
      </c>
      <c r="B24" s="10" t="s">
        <v>204</v>
      </c>
      <c r="C24" s="11" t="s">
        <v>205</v>
      </c>
      <c r="D24" s="10" t="s">
        <v>101</v>
      </c>
      <c r="E24" s="10" t="s">
        <v>102</v>
      </c>
      <c r="F24" s="10" t="s">
        <v>206</v>
      </c>
      <c r="G24" s="10" t="s">
        <v>207</v>
      </c>
      <c r="H24" s="18">
        <v>0.42</v>
      </c>
      <c r="I24" s="18">
        <v>0.42</v>
      </c>
      <c r="J24" s="18"/>
      <c r="K24" s="18"/>
      <c r="L24" s="18"/>
      <c r="M24" s="18">
        <v>0.42</v>
      </c>
      <c r="N24" s="18"/>
      <c r="O24" s="18"/>
      <c r="P24" s="18"/>
      <c r="Q24" s="24"/>
      <c r="R24" s="18"/>
      <c r="S24" s="18"/>
      <c r="T24" s="18"/>
      <c r="U24" s="18"/>
      <c r="V24" s="18"/>
      <c r="W24" s="18"/>
      <c r="X24" s="18"/>
    </row>
    <row r="25" ht="18.75" customHeight="1" spans="1:24">
      <c r="A25" s="10" t="s">
        <v>83</v>
      </c>
      <c r="B25" s="10" t="s">
        <v>204</v>
      </c>
      <c r="C25" s="11" t="s">
        <v>205</v>
      </c>
      <c r="D25" s="10" t="s">
        <v>109</v>
      </c>
      <c r="E25" s="10" t="s">
        <v>110</v>
      </c>
      <c r="F25" s="10" t="s">
        <v>208</v>
      </c>
      <c r="G25" s="10" t="s">
        <v>209</v>
      </c>
      <c r="H25" s="18">
        <v>0.31</v>
      </c>
      <c r="I25" s="18">
        <v>0.31</v>
      </c>
      <c r="J25" s="18"/>
      <c r="K25" s="18"/>
      <c r="L25" s="18"/>
      <c r="M25" s="18">
        <v>0.31</v>
      </c>
      <c r="N25" s="18"/>
      <c r="O25" s="18"/>
      <c r="P25" s="18"/>
      <c r="Q25" s="24"/>
      <c r="R25" s="18"/>
      <c r="S25" s="18"/>
      <c r="T25" s="18"/>
      <c r="U25" s="18"/>
      <c r="V25" s="18"/>
      <c r="W25" s="18"/>
      <c r="X25" s="18"/>
    </row>
    <row r="26" ht="18.75" customHeight="1" spans="1:24">
      <c r="A26" s="10" t="s">
        <v>83</v>
      </c>
      <c r="B26" s="10" t="s">
        <v>204</v>
      </c>
      <c r="C26" s="11" t="s">
        <v>205</v>
      </c>
      <c r="D26" s="10" t="s">
        <v>109</v>
      </c>
      <c r="E26" s="10" t="s">
        <v>110</v>
      </c>
      <c r="F26" s="10" t="s">
        <v>210</v>
      </c>
      <c r="G26" s="10" t="s">
        <v>211</v>
      </c>
      <c r="H26" s="18">
        <v>1.07</v>
      </c>
      <c r="I26" s="18">
        <v>1.07</v>
      </c>
      <c r="J26" s="18"/>
      <c r="K26" s="18"/>
      <c r="L26" s="18"/>
      <c r="M26" s="18">
        <v>1.07</v>
      </c>
      <c r="N26" s="18"/>
      <c r="O26" s="18"/>
      <c r="P26" s="18"/>
      <c r="Q26" s="24"/>
      <c r="R26" s="18"/>
      <c r="S26" s="18"/>
      <c r="T26" s="18"/>
      <c r="U26" s="18"/>
      <c r="V26" s="18"/>
      <c r="W26" s="18"/>
      <c r="X26" s="18"/>
    </row>
    <row r="27" ht="18.75" customHeight="1" spans="1:24">
      <c r="A27" s="10" t="s">
        <v>83</v>
      </c>
      <c r="B27" s="10" t="s">
        <v>204</v>
      </c>
      <c r="C27" s="11" t="s">
        <v>205</v>
      </c>
      <c r="D27" s="10" t="s">
        <v>109</v>
      </c>
      <c r="E27" s="10" t="s">
        <v>110</v>
      </c>
      <c r="F27" s="10" t="s">
        <v>212</v>
      </c>
      <c r="G27" s="10" t="s">
        <v>213</v>
      </c>
      <c r="H27" s="18">
        <v>1.1</v>
      </c>
      <c r="I27" s="18">
        <v>1.1</v>
      </c>
      <c r="J27" s="18"/>
      <c r="K27" s="18"/>
      <c r="L27" s="18"/>
      <c r="M27" s="18">
        <v>1.1</v>
      </c>
      <c r="N27" s="18"/>
      <c r="O27" s="18"/>
      <c r="P27" s="18"/>
      <c r="Q27" s="24"/>
      <c r="R27" s="18"/>
      <c r="S27" s="18"/>
      <c r="T27" s="18"/>
      <c r="U27" s="18"/>
      <c r="V27" s="18"/>
      <c r="W27" s="18"/>
      <c r="X27" s="18"/>
    </row>
    <row r="28" ht="18.75" customHeight="1" spans="1:24">
      <c r="A28" s="10" t="s">
        <v>83</v>
      </c>
      <c r="B28" s="10" t="s">
        <v>204</v>
      </c>
      <c r="C28" s="11" t="s">
        <v>205</v>
      </c>
      <c r="D28" s="10" t="s">
        <v>109</v>
      </c>
      <c r="E28" s="10" t="s">
        <v>110</v>
      </c>
      <c r="F28" s="10" t="s">
        <v>206</v>
      </c>
      <c r="G28" s="10" t="s">
        <v>207</v>
      </c>
      <c r="H28" s="18">
        <v>1.04</v>
      </c>
      <c r="I28" s="18">
        <v>1.04</v>
      </c>
      <c r="J28" s="18"/>
      <c r="K28" s="18"/>
      <c r="L28" s="18"/>
      <c r="M28" s="18">
        <v>1.04</v>
      </c>
      <c r="N28" s="18"/>
      <c r="O28" s="18"/>
      <c r="P28" s="18"/>
      <c r="Q28" s="24"/>
      <c r="R28" s="18"/>
      <c r="S28" s="18"/>
      <c r="T28" s="18"/>
      <c r="U28" s="18"/>
      <c r="V28" s="18"/>
      <c r="W28" s="18"/>
      <c r="X28" s="18"/>
    </row>
    <row r="29" ht="18.75" customHeight="1" spans="1:24">
      <c r="A29" s="10" t="s">
        <v>83</v>
      </c>
      <c r="B29" s="10" t="s">
        <v>214</v>
      </c>
      <c r="C29" s="11" t="s">
        <v>215</v>
      </c>
      <c r="D29" s="10" t="s">
        <v>109</v>
      </c>
      <c r="E29" s="10" t="s">
        <v>110</v>
      </c>
      <c r="F29" s="10" t="s">
        <v>183</v>
      </c>
      <c r="G29" s="10" t="s">
        <v>184</v>
      </c>
      <c r="H29" s="18">
        <v>18.612</v>
      </c>
      <c r="I29" s="18">
        <v>18.612</v>
      </c>
      <c r="J29" s="18"/>
      <c r="K29" s="18"/>
      <c r="L29" s="18"/>
      <c r="M29" s="18">
        <v>18.612</v>
      </c>
      <c r="N29" s="18"/>
      <c r="O29" s="18"/>
      <c r="P29" s="18"/>
      <c r="Q29" s="24"/>
      <c r="R29" s="18"/>
      <c r="S29" s="18"/>
      <c r="T29" s="18"/>
      <c r="U29" s="18"/>
      <c r="V29" s="18"/>
      <c r="W29" s="18"/>
      <c r="X29" s="18"/>
    </row>
    <row r="30" ht="18.75" customHeight="1" spans="1:24">
      <c r="A30" s="13" t="s">
        <v>61</v>
      </c>
      <c r="B30" s="13"/>
      <c r="C30" s="13"/>
      <c r="D30" s="13"/>
      <c r="E30" s="13"/>
      <c r="F30" s="13"/>
      <c r="G30" s="13"/>
      <c r="H30" s="18">
        <v>194.387548</v>
      </c>
      <c r="I30" s="18">
        <v>194.387548</v>
      </c>
      <c r="J30" s="18"/>
      <c r="K30" s="18"/>
      <c r="L30" s="18"/>
      <c r="M30" s="18">
        <v>194.387548</v>
      </c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</row>
  </sheetData>
  <mergeCells count="30">
    <mergeCell ref="A3:X3"/>
    <mergeCell ref="A4:G4"/>
    <mergeCell ref="I5:X5"/>
    <mergeCell ref="I6:N6"/>
    <mergeCell ref="O6:Q6"/>
    <mergeCell ref="S6:X6"/>
    <mergeCell ref="I7:J7"/>
    <mergeCell ref="A30:G30"/>
    <mergeCell ref="A5:A8"/>
    <mergeCell ref="B5:B8"/>
    <mergeCell ref="C5:C8"/>
    <mergeCell ref="D5:D8"/>
    <mergeCell ref="E5:E8"/>
    <mergeCell ref="F5:F8"/>
    <mergeCell ref="G5:G8"/>
    <mergeCell ref="H5:H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35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8.85" defaultRowHeight="15" customHeight="1"/>
  <cols>
    <col min="1" max="8" width="28.575" customWidth="1"/>
    <col min="9" max="23" width="14.2833333333333" customWidth="1"/>
  </cols>
  <sheetData>
    <row r="1" customHeight="1" spans="1:2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8.75" customHeight="1" spans="1:2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4"/>
      <c r="P2" s="4"/>
      <c r="Q2" s="4"/>
      <c r="R2" s="4"/>
      <c r="S2" s="4"/>
      <c r="T2" s="4"/>
      <c r="U2" s="4"/>
      <c r="V2" s="4"/>
      <c r="W2" s="4" t="s">
        <v>216</v>
      </c>
    </row>
    <row r="3" ht="45" customHeight="1" spans="1:23">
      <c r="A3" s="48" t="s">
        <v>217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</row>
    <row r="4" ht="18.75" customHeight="1" spans="1:23">
      <c r="A4" s="6" t="s">
        <v>2</v>
      </c>
      <c r="B4" s="6"/>
      <c r="C4" s="6"/>
      <c r="D4" s="6"/>
      <c r="E4" s="6"/>
      <c r="F4" s="6"/>
      <c r="G4" s="6"/>
      <c r="H4" s="6"/>
      <c r="I4" s="59"/>
      <c r="J4" s="59"/>
      <c r="K4" s="59"/>
      <c r="L4" s="59"/>
      <c r="M4" s="59"/>
      <c r="N4" s="7"/>
      <c r="O4" s="7"/>
      <c r="P4" s="7"/>
      <c r="Q4" s="7"/>
      <c r="R4" s="7"/>
      <c r="S4" s="7"/>
      <c r="T4" s="7"/>
      <c r="U4" s="7"/>
      <c r="V4" s="7"/>
      <c r="W4" s="7" t="s">
        <v>58</v>
      </c>
    </row>
    <row r="5" ht="18.75" customHeight="1" spans="1:23">
      <c r="A5" s="14" t="s">
        <v>218</v>
      </c>
      <c r="B5" s="14" t="s">
        <v>161</v>
      </c>
      <c r="C5" s="14" t="s">
        <v>162</v>
      </c>
      <c r="D5" s="14" t="s">
        <v>160</v>
      </c>
      <c r="E5" s="14" t="s">
        <v>163</v>
      </c>
      <c r="F5" s="14" t="s">
        <v>164</v>
      </c>
      <c r="G5" s="14" t="s">
        <v>165</v>
      </c>
      <c r="H5" s="14" t="s">
        <v>166</v>
      </c>
      <c r="I5" s="52" t="s">
        <v>61</v>
      </c>
      <c r="J5" s="52" t="s">
        <v>219</v>
      </c>
      <c r="K5" s="14"/>
      <c r="L5" s="14"/>
      <c r="M5" s="14"/>
      <c r="N5" s="14" t="s">
        <v>168</v>
      </c>
      <c r="O5" s="14"/>
      <c r="P5" s="14"/>
      <c r="Q5" s="14" t="s">
        <v>67</v>
      </c>
      <c r="R5" s="14" t="s">
        <v>68</v>
      </c>
      <c r="S5" s="14"/>
      <c r="T5" s="14"/>
      <c r="U5" s="14"/>
      <c r="V5" s="14"/>
      <c r="W5" s="14"/>
    </row>
    <row r="6" ht="18.75" customHeight="1" spans="1:23">
      <c r="A6" s="14"/>
      <c r="B6" s="14"/>
      <c r="C6" s="14"/>
      <c r="D6" s="14"/>
      <c r="E6" s="14"/>
      <c r="F6" s="14"/>
      <c r="G6" s="14"/>
      <c r="H6" s="14"/>
      <c r="I6" s="52" t="s">
        <v>169</v>
      </c>
      <c r="J6" s="52" t="s">
        <v>170</v>
      </c>
      <c r="K6" s="14"/>
      <c r="L6" s="14" t="s">
        <v>65</v>
      </c>
      <c r="M6" s="14" t="s">
        <v>66</v>
      </c>
      <c r="N6" s="14" t="s">
        <v>64</v>
      </c>
      <c r="O6" s="14" t="s">
        <v>65</v>
      </c>
      <c r="P6" s="14" t="s">
        <v>66</v>
      </c>
      <c r="Q6" s="14" t="s">
        <v>67</v>
      </c>
      <c r="R6" s="14" t="s">
        <v>63</v>
      </c>
      <c r="S6" s="14" t="s">
        <v>69</v>
      </c>
      <c r="T6" s="14" t="s">
        <v>70</v>
      </c>
      <c r="U6" s="14" t="s">
        <v>71</v>
      </c>
      <c r="V6" s="14" t="s">
        <v>72</v>
      </c>
      <c r="W6" s="14" t="s">
        <v>73</v>
      </c>
    </row>
    <row r="7" ht="18.75" customHeight="1" spans="1:23">
      <c r="A7" s="14"/>
      <c r="B7" s="14"/>
      <c r="C7" s="14"/>
      <c r="D7" s="14"/>
      <c r="E7" s="14"/>
      <c r="F7" s="14"/>
      <c r="G7" s="14"/>
      <c r="H7" s="14"/>
      <c r="I7" s="52"/>
      <c r="J7" s="52" t="s">
        <v>64</v>
      </c>
      <c r="K7" s="14"/>
      <c r="L7" s="14" t="s">
        <v>65</v>
      </c>
      <c r="M7" s="14" t="s">
        <v>66</v>
      </c>
      <c r="N7" s="14" t="s">
        <v>64</v>
      </c>
      <c r="O7" s="14" t="s">
        <v>65</v>
      </c>
      <c r="P7" s="14" t="s">
        <v>66</v>
      </c>
      <c r="Q7" s="14"/>
      <c r="R7" s="14" t="s">
        <v>63</v>
      </c>
      <c r="S7" s="14" t="s">
        <v>69</v>
      </c>
      <c r="T7" s="14" t="s">
        <v>70</v>
      </c>
      <c r="U7" s="14" t="s">
        <v>71</v>
      </c>
      <c r="V7" s="14" t="s">
        <v>72</v>
      </c>
      <c r="W7" s="14" t="s">
        <v>73</v>
      </c>
    </row>
    <row r="8" ht="22.65" customHeight="1" spans="1:23">
      <c r="A8" s="14"/>
      <c r="B8" s="14"/>
      <c r="C8" s="14"/>
      <c r="D8" s="14"/>
      <c r="E8" s="14"/>
      <c r="F8" s="14"/>
      <c r="G8" s="14"/>
      <c r="H8" s="14"/>
      <c r="I8" s="52"/>
      <c r="J8" s="52" t="s">
        <v>63</v>
      </c>
      <c r="K8" s="14" t="s">
        <v>220</v>
      </c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ht="18.75" customHeight="1" spans="1:23">
      <c r="A9" s="15" t="s">
        <v>74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5">
        <v>8</v>
      </c>
      <c r="I9" s="15">
        <v>9</v>
      </c>
      <c r="J9" s="15">
        <v>10</v>
      </c>
      <c r="K9" s="15">
        <v>11</v>
      </c>
      <c r="L9" s="15">
        <v>12</v>
      </c>
      <c r="M9" s="15">
        <v>13</v>
      </c>
      <c r="N9" s="15">
        <v>14</v>
      </c>
      <c r="O9" s="15">
        <v>15</v>
      </c>
      <c r="P9" s="15">
        <v>16</v>
      </c>
      <c r="Q9" s="15">
        <v>17</v>
      </c>
      <c r="R9" s="15">
        <v>18</v>
      </c>
      <c r="S9" s="15">
        <v>19</v>
      </c>
      <c r="T9" s="15">
        <v>20</v>
      </c>
      <c r="U9" s="15">
        <v>21</v>
      </c>
      <c r="V9" s="15">
        <v>22</v>
      </c>
      <c r="W9" s="15">
        <v>23</v>
      </c>
    </row>
    <row r="10" ht="18.75" customHeight="1" spans="1:23">
      <c r="A10" s="10"/>
      <c r="B10" s="10"/>
      <c r="C10" s="11" t="s">
        <v>221</v>
      </c>
      <c r="D10" s="10"/>
      <c r="E10" s="10"/>
      <c r="F10" s="10"/>
      <c r="G10" s="10"/>
      <c r="H10" s="10"/>
      <c r="I10" s="12">
        <v>75.61</v>
      </c>
      <c r="J10" s="12"/>
      <c r="K10" s="12"/>
      <c r="L10" s="12"/>
      <c r="M10" s="12"/>
      <c r="N10" s="12"/>
      <c r="O10" s="12"/>
      <c r="P10" s="12"/>
      <c r="Q10" s="12"/>
      <c r="R10" s="12">
        <v>75.61</v>
      </c>
      <c r="S10" s="12">
        <v>75.61</v>
      </c>
      <c r="T10" s="12"/>
      <c r="U10" s="12"/>
      <c r="V10" s="12"/>
      <c r="W10" s="12"/>
    </row>
    <row r="11" ht="18.75" customHeight="1" spans="1:23">
      <c r="A11" s="10" t="s">
        <v>222</v>
      </c>
      <c r="B11" s="10" t="s">
        <v>223</v>
      </c>
      <c r="C11" s="11" t="s">
        <v>221</v>
      </c>
      <c r="D11" s="10" t="s">
        <v>83</v>
      </c>
      <c r="E11" s="10" t="s">
        <v>109</v>
      </c>
      <c r="F11" s="10" t="s">
        <v>110</v>
      </c>
      <c r="G11" s="10" t="s">
        <v>224</v>
      </c>
      <c r="H11" s="10" t="s">
        <v>225</v>
      </c>
      <c r="I11" s="12">
        <v>6</v>
      </c>
      <c r="J11" s="12"/>
      <c r="K11" s="12"/>
      <c r="L11" s="12"/>
      <c r="M11" s="12"/>
      <c r="N11" s="12"/>
      <c r="O11" s="12"/>
      <c r="P11" s="12"/>
      <c r="Q11" s="12"/>
      <c r="R11" s="12">
        <v>6</v>
      </c>
      <c r="S11" s="12">
        <v>6</v>
      </c>
      <c r="T11" s="12"/>
      <c r="U11" s="12"/>
      <c r="V11" s="12"/>
      <c r="W11" s="12"/>
    </row>
    <row r="12" ht="18.75" customHeight="1" spans="1:23">
      <c r="A12" s="10" t="s">
        <v>222</v>
      </c>
      <c r="B12" s="10" t="s">
        <v>223</v>
      </c>
      <c r="C12" s="11" t="s">
        <v>221</v>
      </c>
      <c r="D12" s="10" t="s">
        <v>83</v>
      </c>
      <c r="E12" s="10" t="s">
        <v>109</v>
      </c>
      <c r="F12" s="10" t="s">
        <v>110</v>
      </c>
      <c r="G12" s="10" t="s">
        <v>226</v>
      </c>
      <c r="H12" s="10" t="s">
        <v>227</v>
      </c>
      <c r="I12" s="12">
        <v>1</v>
      </c>
      <c r="J12" s="12"/>
      <c r="K12" s="12"/>
      <c r="L12" s="12"/>
      <c r="M12" s="12"/>
      <c r="N12" s="12"/>
      <c r="O12" s="12"/>
      <c r="P12" s="24"/>
      <c r="Q12" s="12"/>
      <c r="R12" s="12">
        <v>1</v>
      </c>
      <c r="S12" s="12">
        <v>1</v>
      </c>
      <c r="T12" s="12"/>
      <c r="U12" s="12"/>
      <c r="V12" s="12"/>
      <c r="W12" s="12"/>
    </row>
    <row r="13" ht="18.75" customHeight="1" spans="1:23">
      <c r="A13" s="10" t="s">
        <v>222</v>
      </c>
      <c r="B13" s="10" t="s">
        <v>223</v>
      </c>
      <c r="C13" s="11" t="s">
        <v>221</v>
      </c>
      <c r="D13" s="10" t="s">
        <v>83</v>
      </c>
      <c r="E13" s="10" t="s">
        <v>109</v>
      </c>
      <c r="F13" s="10" t="s">
        <v>110</v>
      </c>
      <c r="G13" s="10" t="s">
        <v>226</v>
      </c>
      <c r="H13" s="10" t="s">
        <v>227</v>
      </c>
      <c r="I13" s="12">
        <v>2</v>
      </c>
      <c r="J13" s="12"/>
      <c r="K13" s="12"/>
      <c r="L13" s="12"/>
      <c r="M13" s="12"/>
      <c r="N13" s="12"/>
      <c r="O13" s="12"/>
      <c r="P13" s="24"/>
      <c r="Q13" s="12"/>
      <c r="R13" s="12">
        <v>2</v>
      </c>
      <c r="S13" s="12">
        <v>2</v>
      </c>
      <c r="T13" s="12"/>
      <c r="U13" s="12"/>
      <c r="V13" s="12"/>
      <c r="W13" s="12"/>
    </row>
    <row r="14" ht="18.75" customHeight="1" spans="1:23">
      <c r="A14" s="10" t="s">
        <v>222</v>
      </c>
      <c r="B14" s="10" t="s">
        <v>223</v>
      </c>
      <c r="C14" s="11" t="s">
        <v>221</v>
      </c>
      <c r="D14" s="10" t="s">
        <v>83</v>
      </c>
      <c r="E14" s="10" t="s">
        <v>109</v>
      </c>
      <c r="F14" s="10" t="s">
        <v>110</v>
      </c>
      <c r="G14" s="10" t="s">
        <v>228</v>
      </c>
      <c r="H14" s="10" t="s">
        <v>229</v>
      </c>
      <c r="I14" s="12">
        <v>0.16</v>
      </c>
      <c r="J14" s="12"/>
      <c r="K14" s="12"/>
      <c r="L14" s="12"/>
      <c r="M14" s="12"/>
      <c r="N14" s="12"/>
      <c r="O14" s="12"/>
      <c r="P14" s="24"/>
      <c r="Q14" s="12"/>
      <c r="R14" s="12">
        <v>0.16</v>
      </c>
      <c r="S14" s="12">
        <v>0.16</v>
      </c>
      <c r="T14" s="12"/>
      <c r="U14" s="12"/>
      <c r="V14" s="12"/>
      <c r="W14" s="12"/>
    </row>
    <row r="15" ht="18.75" customHeight="1" spans="1:23">
      <c r="A15" s="10" t="s">
        <v>222</v>
      </c>
      <c r="B15" s="10" t="s">
        <v>223</v>
      </c>
      <c r="C15" s="11" t="s">
        <v>221</v>
      </c>
      <c r="D15" s="10" t="s">
        <v>83</v>
      </c>
      <c r="E15" s="10" t="s">
        <v>109</v>
      </c>
      <c r="F15" s="10" t="s">
        <v>110</v>
      </c>
      <c r="G15" s="10" t="s">
        <v>228</v>
      </c>
      <c r="H15" s="10" t="s">
        <v>229</v>
      </c>
      <c r="I15" s="12">
        <v>1.19</v>
      </c>
      <c r="J15" s="12"/>
      <c r="K15" s="12"/>
      <c r="L15" s="12"/>
      <c r="M15" s="12"/>
      <c r="N15" s="12"/>
      <c r="O15" s="12"/>
      <c r="P15" s="24"/>
      <c r="Q15" s="12"/>
      <c r="R15" s="12">
        <v>1.19</v>
      </c>
      <c r="S15" s="12">
        <v>1.19</v>
      </c>
      <c r="T15" s="12"/>
      <c r="U15" s="12"/>
      <c r="V15" s="12"/>
      <c r="W15" s="12"/>
    </row>
    <row r="16" ht="18.75" customHeight="1" spans="1:23">
      <c r="A16" s="10" t="s">
        <v>222</v>
      </c>
      <c r="B16" s="10" t="s">
        <v>223</v>
      </c>
      <c r="C16" s="11" t="s">
        <v>221</v>
      </c>
      <c r="D16" s="10" t="s">
        <v>83</v>
      </c>
      <c r="E16" s="10" t="s">
        <v>109</v>
      </c>
      <c r="F16" s="10" t="s">
        <v>110</v>
      </c>
      <c r="G16" s="10" t="s">
        <v>228</v>
      </c>
      <c r="H16" s="10" t="s">
        <v>229</v>
      </c>
      <c r="I16" s="12">
        <v>0.2</v>
      </c>
      <c r="J16" s="12"/>
      <c r="K16" s="12"/>
      <c r="L16" s="12"/>
      <c r="M16" s="12"/>
      <c r="N16" s="12"/>
      <c r="O16" s="12"/>
      <c r="P16" s="24"/>
      <c r="Q16" s="12"/>
      <c r="R16" s="12">
        <v>0.2</v>
      </c>
      <c r="S16" s="12">
        <v>0.2</v>
      </c>
      <c r="T16" s="12"/>
      <c r="U16" s="12"/>
      <c r="V16" s="12"/>
      <c r="W16" s="12"/>
    </row>
    <row r="17" ht="18.75" customHeight="1" spans="1:23">
      <c r="A17" s="10" t="s">
        <v>222</v>
      </c>
      <c r="B17" s="10" t="s">
        <v>223</v>
      </c>
      <c r="C17" s="11" t="s">
        <v>221</v>
      </c>
      <c r="D17" s="10" t="s">
        <v>83</v>
      </c>
      <c r="E17" s="10" t="s">
        <v>109</v>
      </c>
      <c r="F17" s="10" t="s">
        <v>110</v>
      </c>
      <c r="G17" s="10" t="s">
        <v>228</v>
      </c>
      <c r="H17" s="10" t="s">
        <v>229</v>
      </c>
      <c r="I17" s="12">
        <v>0.6</v>
      </c>
      <c r="J17" s="12"/>
      <c r="K17" s="12"/>
      <c r="L17" s="12"/>
      <c r="M17" s="12"/>
      <c r="N17" s="12"/>
      <c r="O17" s="12"/>
      <c r="P17" s="24"/>
      <c r="Q17" s="12"/>
      <c r="R17" s="12">
        <v>0.6</v>
      </c>
      <c r="S17" s="12">
        <v>0.6</v>
      </c>
      <c r="T17" s="12"/>
      <c r="U17" s="12"/>
      <c r="V17" s="12"/>
      <c r="W17" s="12"/>
    </row>
    <row r="18" ht="18.75" customHeight="1" spans="1:23">
      <c r="A18" s="10" t="s">
        <v>222</v>
      </c>
      <c r="B18" s="10" t="s">
        <v>223</v>
      </c>
      <c r="C18" s="11" t="s">
        <v>221</v>
      </c>
      <c r="D18" s="10" t="s">
        <v>83</v>
      </c>
      <c r="E18" s="10" t="s">
        <v>109</v>
      </c>
      <c r="F18" s="10" t="s">
        <v>110</v>
      </c>
      <c r="G18" s="10" t="s">
        <v>228</v>
      </c>
      <c r="H18" s="10" t="s">
        <v>229</v>
      </c>
      <c r="I18" s="12">
        <v>14.4</v>
      </c>
      <c r="J18" s="12"/>
      <c r="K18" s="12"/>
      <c r="L18" s="12"/>
      <c r="M18" s="12"/>
      <c r="N18" s="12"/>
      <c r="O18" s="12"/>
      <c r="P18" s="24"/>
      <c r="Q18" s="12"/>
      <c r="R18" s="12">
        <v>14.4</v>
      </c>
      <c r="S18" s="12">
        <v>14.4</v>
      </c>
      <c r="T18" s="12"/>
      <c r="U18" s="12"/>
      <c r="V18" s="12"/>
      <c r="W18" s="12"/>
    </row>
    <row r="19" ht="18.75" customHeight="1" spans="1:23">
      <c r="A19" s="10" t="s">
        <v>222</v>
      </c>
      <c r="B19" s="10" t="s">
        <v>223</v>
      </c>
      <c r="C19" s="11" t="s">
        <v>221</v>
      </c>
      <c r="D19" s="10" t="s">
        <v>83</v>
      </c>
      <c r="E19" s="10" t="s">
        <v>109</v>
      </c>
      <c r="F19" s="10" t="s">
        <v>110</v>
      </c>
      <c r="G19" s="10" t="s">
        <v>228</v>
      </c>
      <c r="H19" s="10" t="s">
        <v>229</v>
      </c>
      <c r="I19" s="12">
        <v>1.2</v>
      </c>
      <c r="J19" s="12"/>
      <c r="K19" s="12"/>
      <c r="L19" s="12"/>
      <c r="M19" s="12"/>
      <c r="N19" s="12"/>
      <c r="O19" s="12"/>
      <c r="P19" s="24"/>
      <c r="Q19" s="12"/>
      <c r="R19" s="12">
        <v>1.2</v>
      </c>
      <c r="S19" s="12">
        <v>1.2</v>
      </c>
      <c r="T19" s="12"/>
      <c r="U19" s="12"/>
      <c r="V19" s="12"/>
      <c r="W19" s="12"/>
    </row>
    <row r="20" ht="18.75" customHeight="1" spans="1:23">
      <c r="A20" s="10" t="s">
        <v>222</v>
      </c>
      <c r="B20" s="10" t="s">
        <v>223</v>
      </c>
      <c r="C20" s="11" t="s">
        <v>221</v>
      </c>
      <c r="D20" s="10" t="s">
        <v>83</v>
      </c>
      <c r="E20" s="10" t="s">
        <v>109</v>
      </c>
      <c r="F20" s="10" t="s">
        <v>110</v>
      </c>
      <c r="G20" s="10" t="s">
        <v>228</v>
      </c>
      <c r="H20" s="10" t="s">
        <v>229</v>
      </c>
      <c r="I20" s="12">
        <v>0.12</v>
      </c>
      <c r="J20" s="12"/>
      <c r="K20" s="12"/>
      <c r="L20" s="12"/>
      <c r="M20" s="12"/>
      <c r="N20" s="12"/>
      <c r="O20" s="12"/>
      <c r="P20" s="24"/>
      <c r="Q20" s="12"/>
      <c r="R20" s="12">
        <v>0.12</v>
      </c>
      <c r="S20" s="12">
        <v>0.12</v>
      </c>
      <c r="T20" s="12"/>
      <c r="U20" s="12"/>
      <c r="V20" s="12"/>
      <c r="W20" s="12"/>
    </row>
    <row r="21" ht="18.75" customHeight="1" spans="1:23">
      <c r="A21" s="10" t="s">
        <v>222</v>
      </c>
      <c r="B21" s="10" t="s">
        <v>223</v>
      </c>
      <c r="C21" s="11" t="s">
        <v>221</v>
      </c>
      <c r="D21" s="10" t="s">
        <v>83</v>
      </c>
      <c r="E21" s="10" t="s">
        <v>109</v>
      </c>
      <c r="F21" s="10" t="s">
        <v>110</v>
      </c>
      <c r="G21" s="10" t="s">
        <v>228</v>
      </c>
      <c r="H21" s="10" t="s">
        <v>229</v>
      </c>
      <c r="I21" s="12">
        <v>0.2</v>
      </c>
      <c r="J21" s="12"/>
      <c r="K21" s="12"/>
      <c r="L21" s="12"/>
      <c r="M21" s="12"/>
      <c r="N21" s="12"/>
      <c r="O21" s="12"/>
      <c r="P21" s="24"/>
      <c r="Q21" s="12"/>
      <c r="R21" s="12">
        <v>0.2</v>
      </c>
      <c r="S21" s="12">
        <v>0.2</v>
      </c>
      <c r="T21" s="12"/>
      <c r="U21" s="12"/>
      <c r="V21" s="12"/>
      <c r="W21" s="12"/>
    </row>
    <row r="22" ht="18.75" customHeight="1" spans="1:23">
      <c r="A22" s="10" t="s">
        <v>222</v>
      </c>
      <c r="B22" s="10" t="s">
        <v>223</v>
      </c>
      <c r="C22" s="11" t="s">
        <v>221</v>
      </c>
      <c r="D22" s="10" t="s">
        <v>83</v>
      </c>
      <c r="E22" s="10" t="s">
        <v>109</v>
      </c>
      <c r="F22" s="10" t="s">
        <v>110</v>
      </c>
      <c r="G22" s="10" t="s">
        <v>228</v>
      </c>
      <c r="H22" s="10" t="s">
        <v>229</v>
      </c>
      <c r="I22" s="12">
        <v>5.1</v>
      </c>
      <c r="J22" s="12"/>
      <c r="K22" s="12"/>
      <c r="L22" s="12"/>
      <c r="M22" s="12"/>
      <c r="N22" s="12"/>
      <c r="O22" s="12"/>
      <c r="P22" s="24"/>
      <c r="Q22" s="12"/>
      <c r="R22" s="12">
        <v>5.1</v>
      </c>
      <c r="S22" s="12">
        <v>5.1</v>
      </c>
      <c r="T22" s="12"/>
      <c r="U22" s="12"/>
      <c r="V22" s="12"/>
      <c r="W22" s="12"/>
    </row>
    <row r="23" ht="18.75" customHeight="1" spans="1:23">
      <c r="A23" s="10" t="s">
        <v>222</v>
      </c>
      <c r="B23" s="10" t="s">
        <v>223</v>
      </c>
      <c r="C23" s="11" t="s">
        <v>221</v>
      </c>
      <c r="D23" s="10" t="s">
        <v>83</v>
      </c>
      <c r="E23" s="10" t="s">
        <v>109</v>
      </c>
      <c r="F23" s="10" t="s">
        <v>110</v>
      </c>
      <c r="G23" s="10" t="s">
        <v>228</v>
      </c>
      <c r="H23" s="10" t="s">
        <v>229</v>
      </c>
      <c r="I23" s="12">
        <v>0.2</v>
      </c>
      <c r="J23" s="12"/>
      <c r="K23" s="12"/>
      <c r="L23" s="12"/>
      <c r="M23" s="12"/>
      <c r="N23" s="12"/>
      <c r="O23" s="12"/>
      <c r="P23" s="24"/>
      <c r="Q23" s="12"/>
      <c r="R23" s="12">
        <v>0.2</v>
      </c>
      <c r="S23" s="12">
        <v>0.2</v>
      </c>
      <c r="T23" s="12"/>
      <c r="U23" s="12"/>
      <c r="V23" s="12"/>
      <c r="W23" s="12"/>
    </row>
    <row r="24" ht="18.75" customHeight="1" spans="1:23">
      <c r="A24" s="10" t="s">
        <v>222</v>
      </c>
      <c r="B24" s="10" t="s">
        <v>223</v>
      </c>
      <c r="C24" s="11" t="s">
        <v>221</v>
      </c>
      <c r="D24" s="10" t="s">
        <v>83</v>
      </c>
      <c r="E24" s="10" t="s">
        <v>109</v>
      </c>
      <c r="F24" s="10" t="s">
        <v>110</v>
      </c>
      <c r="G24" s="10" t="s">
        <v>228</v>
      </c>
      <c r="H24" s="10" t="s">
        <v>229</v>
      </c>
      <c r="I24" s="12">
        <v>0.36</v>
      </c>
      <c r="J24" s="12"/>
      <c r="K24" s="12"/>
      <c r="L24" s="12"/>
      <c r="M24" s="12"/>
      <c r="N24" s="12"/>
      <c r="O24" s="12"/>
      <c r="P24" s="24"/>
      <c r="Q24" s="12"/>
      <c r="R24" s="12">
        <v>0.36</v>
      </c>
      <c r="S24" s="12">
        <v>0.36</v>
      </c>
      <c r="T24" s="12"/>
      <c r="U24" s="12"/>
      <c r="V24" s="12"/>
      <c r="W24" s="12"/>
    </row>
    <row r="25" ht="18.75" customHeight="1" spans="1:23">
      <c r="A25" s="10" t="s">
        <v>222</v>
      </c>
      <c r="B25" s="10" t="s">
        <v>223</v>
      </c>
      <c r="C25" s="11" t="s">
        <v>221</v>
      </c>
      <c r="D25" s="10" t="s">
        <v>83</v>
      </c>
      <c r="E25" s="10" t="s">
        <v>109</v>
      </c>
      <c r="F25" s="10" t="s">
        <v>110</v>
      </c>
      <c r="G25" s="10" t="s">
        <v>228</v>
      </c>
      <c r="H25" s="10" t="s">
        <v>229</v>
      </c>
      <c r="I25" s="12">
        <v>0.6</v>
      </c>
      <c r="J25" s="12"/>
      <c r="K25" s="12"/>
      <c r="L25" s="12"/>
      <c r="M25" s="12"/>
      <c r="N25" s="12"/>
      <c r="O25" s="12"/>
      <c r="P25" s="24"/>
      <c r="Q25" s="12"/>
      <c r="R25" s="12">
        <v>0.6</v>
      </c>
      <c r="S25" s="12">
        <v>0.6</v>
      </c>
      <c r="T25" s="12"/>
      <c r="U25" s="12"/>
      <c r="V25" s="12"/>
      <c r="W25" s="12"/>
    </row>
    <row r="26" ht="18.75" customHeight="1" spans="1:23">
      <c r="A26" s="10" t="s">
        <v>222</v>
      </c>
      <c r="B26" s="10" t="s">
        <v>223</v>
      </c>
      <c r="C26" s="11" t="s">
        <v>221</v>
      </c>
      <c r="D26" s="10" t="s">
        <v>83</v>
      </c>
      <c r="E26" s="10" t="s">
        <v>109</v>
      </c>
      <c r="F26" s="10" t="s">
        <v>110</v>
      </c>
      <c r="G26" s="10" t="s">
        <v>228</v>
      </c>
      <c r="H26" s="10" t="s">
        <v>229</v>
      </c>
      <c r="I26" s="12">
        <v>2</v>
      </c>
      <c r="J26" s="12"/>
      <c r="K26" s="12"/>
      <c r="L26" s="12"/>
      <c r="M26" s="12"/>
      <c r="N26" s="12"/>
      <c r="O26" s="12"/>
      <c r="P26" s="24"/>
      <c r="Q26" s="12"/>
      <c r="R26" s="12">
        <v>2</v>
      </c>
      <c r="S26" s="12">
        <v>2</v>
      </c>
      <c r="T26" s="12"/>
      <c r="U26" s="12"/>
      <c r="V26" s="12"/>
      <c r="W26" s="12"/>
    </row>
    <row r="27" ht="18.75" customHeight="1" spans="1:23">
      <c r="A27" s="10" t="s">
        <v>222</v>
      </c>
      <c r="B27" s="10" t="s">
        <v>223</v>
      </c>
      <c r="C27" s="11" t="s">
        <v>221</v>
      </c>
      <c r="D27" s="10" t="s">
        <v>83</v>
      </c>
      <c r="E27" s="10" t="s">
        <v>109</v>
      </c>
      <c r="F27" s="10" t="s">
        <v>110</v>
      </c>
      <c r="G27" s="10" t="s">
        <v>228</v>
      </c>
      <c r="H27" s="10" t="s">
        <v>229</v>
      </c>
      <c r="I27" s="12">
        <v>0.89</v>
      </c>
      <c r="J27" s="12"/>
      <c r="K27" s="12"/>
      <c r="L27" s="12"/>
      <c r="M27" s="12"/>
      <c r="N27" s="12"/>
      <c r="O27" s="12"/>
      <c r="P27" s="24"/>
      <c r="Q27" s="12"/>
      <c r="R27" s="12">
        <v>0.89</v>
      </c>
      <c r="S27" s="12">
        <v>0.89</v>
      </c>
      <c r="T27" s="12"/>
      <c r="U27" s="12"/>
      <c r="V27" s="12"/>
      <c r="W27" s="12"/>
    </row>
    <row r="28" ht="18.75" customHeight="1" spans="1:23">
      <c r="A28" s="10" t="s">
        <v>222</v>
      </c>
      <c r="B28" s="10" t="s">
        <v>223</v>
      </c>
      <c r="C28" s="11" t="s">
        <v>221</v>
      </c>
      <c r="D28" s="10" t="s">
        <v>83</v>
      </c>
      <c r="E28" s="10" t="s">
        <v>109</v>
      </c>
      <c r="F28" s="10" t="s">
        <v>110</v>
      </c>
      <c r="G28" s="10" t="s">
        <v>228</v>
      </c>
      <c r="H28" s="10" t="s">
        <v>229</v>
      </c>
      <c r="I28" s="12">
        <v>10.97</v>
      </c>
      <c r="J28" s="12"/>
      <c r="K28" s="12"/>
      <c r="L28" s="12"/>
      <c r="M28" s="12"/>
      <c r="N28" s="12"/>
      <c r="O28" s="12"/>
      <c r="P28" s="24"/>
      <c r="Q28" s="12"/>
      <c r="R28" s="12">
        <v>10.97</v>
      </c>
      <c r="S28" s="12">
        <v>10.97</v>
      </c>
      <c r="T28" s="12"/>
      <c r="U28" s="12"/>
      <c r="V28" s="12"/>
      <c r="W28" s="12"/>
    </row>
    <row r="29" ht="18.75" customHeight="1" spans="1:23">
      <c r="A29" s="10" t="s">
        <v>222</v>
      </c>
      <c r="B29" s="10" t="s">
        <v>223</v>
      </c>
      <c r="C29" s="11" t="s">
        <v>221</v>
      </c>
      <c r="D29" s="10" t="s">
        <v>83</v>
      </c>
      <c r="E29" s="10" t="s">
        <v>109</v>
      </c>
      <c r="F29" s="10" t="s">
        <v>110</v>
      </c>
      <c r="G29" s="10" t="s">
        <v>228</v>
      </c>
      <c r="H29" s="10" t="s">
        <v>229</v>
      </c>
      <c r="I29" s="12">
        <v>0.56</v>
      </c>
      <c r="J29" s="12"/>
      <c r="K29" s="12"/>
      <c r="L29" s="12"/>
      <c r="M29" s="12"/>
      <c r="N29" s="12"/>
      <c r="O29" s="12"/>
      <c r="P29" s="24"/>
      <c r="Q29" s="12"/>
      <c r="R29" s="12">
        <v>0.56</v>
      </c>
      <c r="S29" s="12">
        <v>0.56</v>
      </c>
      <c r="T29" s="12"/>
      <c r="U29" s="12"/>
      <c r="V29" s="12"/>
      <c r="W29" s="12"/>
    </row>
    <row r="30" ht="18.75" customHeight="1" spans="1:23">
      <c r="A30" s="10" t="s">
        <v>222</v>
      </c>
      <c r="B30" s="10" t="s">
        <v>223</v>
      </c>
      <c r="C30" s="11" t="s">
        <v>221</v>
      </c>
      <c r="D30" s="10" t="s">
        <v>83</v>
      </c>
      <c r="E30" s="10" t="s">
        <v>109</v>
      </c>
      <c r="F30" s="10" t="s">
        <v>110</v>
      </c>
      <c r="G30" s="10" t="s">
        <v>228</v>
      </c>
      <c r="H30" s="10" t="s">
        <v>229</v>
      </c>
      <c r="I30" s="12">
        <v>0.2</v>
      </c>
      <c r="J30" s="12"/>
      <c r="K30" s="12"/>
      <c r="L30" s="12"/>
      <c r="M30" s="12"/>
      <c r="N30" s="12"/>
      <c r="O30" s="12"/>
      <c r="P30" s="24"/>
      <c r="Q30" s="12"/>
      <c r="R30" s="12">
        <v>0.2</v>
      </c>
      <c r="S30" s="12">
        <v>0.2</v>
      </c>
      <c r="T30" s="12"/>
      <c r="U30" s="12"/>
      <c r="V30" s="12"/>
      <c r="W30" s="12"/>
    </row>
    <row r="31" ht="18.75" customHeight="1" spans="1:23">
      <c r="A31" s="10" t="s">
        <v>222</v>
      </c>
      <c r="B31" s="10" t="s">
        <v>223</v>
      </c>
      <c r="C31" s="11" t="s">
        <v>221</v>
      </c>
      <c r="D31" s="10" t="s">
        <v>83</v>
      </c>
      <c r="E31" s="10" t="s">
        <v>109</v>
      </c>
      <c r="F31" s="10" t="s">
        <v>110</v>
      </c>
      <c r="G31" s="10" t="s">
        <v>228</v>
      </c>
      <c r="H31" s="10" t="s">
        <v>229</v>
      </c>
      <c r="I31" s="12">
        <v>0.36</v>
      </c>
      <c r="J31" s="12"/>
      <c r="K31" s="12"/>
      <c r="L31" s="12"/>
      <c r="M31" s="12"/>
      <c r="N31" s="12"/>
      <c r="O31" s="12"/>
      <c r="P31" s="24"/>
      <c r="Q31" s="12"/>
      <c r="R31" s="12">
        <v>0.36</v>
      </c>
      <c r="S31" s="12">
        <v>0.36</v>
      </c>
      <c r="T31" s="12"/>
      <c r="U31" s="12"/>
      <c r="V31" s="12"/>
      <c r="W31" s="12"/>
    </row>
    <row r="32" ht="18.75" customHeight="1" spans="1:23">
      <c r="A32" s="10" t="s">
        <v>222</v>
      </c>
      <c r="B32" s="10" t="s">
        <v>223</v>
      </c>
      <c r="C32" s="11" t="s">
        <v>221</v>
      </c>
      <c r="D32" s="10" t="s">
        <v>83</v>
      </c>
      <c r="E32" s="10" t="s">
        <v>109</v>
      </c>
      <c r="F32" s="10" t="s">
        <v>110</v>
      </c>
      <c r="G32" s="10" t="s">
        <v>228</v>
      </c>
      <c r="H32" s="10" t="s">
        <v>229</v>
      </c>
      <c r="I32" s="12">
        <v>0.08</v>
      </c>
      <c r="J32" s="12"/>
      <c r="K32" s="12"/>
      <c r="L32" s="12"/>
      <c r="M32" s="12"/>
      <c r="N32" s="12"/>
      <c r="O32" s="12"/>
      <c r="P32" s="24"/>
      <c r="Q32" s="12"/>
      <c r="R32" s="12">
        <v>0.08</v>
      </c>
      <c r="S32" s="12">
        <v>0.08</v>
      </c>
      <c r="T32" s="12"/>
      <c r="U32" s="12"/>
      <c r="V32" s="12"/>
      <c r="W32" s="12"/>
    </row>
    <row r="33" ht="18.75" customHeight="1" spans="1:23">
      <c r="A33" s="10" t="s">
        <v>222</v>
      </c>
      <c r="B33" s="10" t="s">
        <v>223</v>
      </c>
      <c r="C33" s="11" t="s">
        <v>221</v>
      </c>
      <c r="D33" s="10" t="s">
        <v>83</v>
      </c>
      <c r="E33" s="10" t="s">
        <v>109</v>
      </c>
      <c r="F33" s="10" t="s">
        <v>110</v>
      </c>
      <c r="G33" s="10" t="s">
        <v>230</v>
      </c>
      <c r="H33" s="10" t="s">
        <v>231</v>
      </c>
      <c r="I33" s="12">
        <v>25.62</v>
      </c>
      <c r="J33" s="12"/>
      <c r="K33" s="12"/>
      <c r="L33" s="12"/>
      <c r="M33" s="12"/>
      <c r="N33" s="12"/>
      <c r="O33" s="12"/>
      <c r="P33" s="24"/>
      <c r="Q33" s="12"/>
      <c r="R33" s="12">
        <v>25.62</v>
      </c>
      <c r="S33" s="12">
        <v>25.62</v>
      </c>
      <c r="T33" s="12"/>
      <c r="U33" s="12"/>
      <c r="V33" s="12"/>
      <c r="W33" s="12"/>
    </row>
    <row r="34" ht="18.75" customHeight="1" spans="1:23">
      <c r="A34" s="10" t="s">
        <v>222</v>
      </c>
      <c r="B34" s="10" t="s">
        <v>223</v>
      </c>
      <c r="C34" s="11" t="s">
        <v>221</v>
      </c>
      <c r="D34" s="10" t="s">
        <v>83</v>
      </c>
      <c r="E34" s="10" t="s">
        <v>113</v>
      </c>
      <c r="F34" s="10" t="s">
        <v>114</v>
      </c>
      <c r="G34" s="10" t="s">
        <v>228</v>
      </c>
      <c r="H34" s="10" t="s">
        <v>229</v>
      </c>
      <c r="I34" s="12">
        <v>1.6</v>
      </c>
      <c r="J34" s="12"/>
      <c r="K34" s="12"/>
      <c r="L34" s="12"/>
      <c r="M34" s="12"/>
      <c r="N34" s="12"/>
      <c r="O34" s="12"/>
      <c r="P34" s="24"/>
      <c r="Q34" s="12"/>
      <c r="R34" s="12">
        <v>1.6</v>
      </c>
      <c r="S34" s="12">
        <v>1.6</v>
      </c>
      <c r="T34" s="12"/>
      <c r="U34" s="12"/>
      <c r="V34" s="12"/>
      <c r="W34" s="12"/>
    </row>
    <row r="35" ht="18.75" customHeight="1" spans="1:23">
      <c r="A35" s="13" t="s">
        <v>61</v>
      </c>
      <c r="B35" s="13"/>
      <c r="C35" s="13"/>
      <c r="D35" s="13"/>
      <c r="E35" s="13"/>
      <c r="F35" s="13"/>
      <c r="G35" s="13"/>
      <c r="H35" s="13"/>
      <c r="I35" s="12">
        <v>75.61</v>
      </c>
      <c r="J35" s="12"/>
      <c r="K35" s="12"/>
      <c r="L35" s="12"/>
      <c r="M35" s="12"/>
      <c r="N35" s="12"/>
      <c r="O35" s="12"/>
      <c r="P35" s="12"/>
      <c r="Q35" s="12"/>
      <c r="R35" s="12">
        <v>75.61</v>
      </c>
      <c r="S35" s="12">
        <v>75.61</v>
      </c>
      <c r="T35" s="12"/>
      <c r="U35" s="12"/>
      <c r="V35" s="12"/>
      <c r="W35" s="12"/>
    </row>
  </sheetData>
  <mergeCells count="28">
    <mergeCell ref="A3:W3"/>
    <mergeCell ref="A4:H4"/>
    <mergeCell ref="J5:M5"/>
    <mergeCell ref="N5:P5"/>
    <mergeCell ref="R5:W5"/>
    <mergeCell ref="A35:H35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5"/>
  <sheetViews>
    <sheetView showZeros="0" workbookViewId="0">
      <pane ySplit="1" topLeftCell="A2" activePane="bottomLeft" state="frozen"/>
      <selection/>
      <selection pane="bottomLeft" activeCell="A4" sqref="A4:J4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40"/>
      <c r="B1" s="40"/>
      <c r="C1" s="40"/>
      <c r="D1" s="40"/>
      <c r="E1" s="40"/>
      <c r="F1" s="40"/>
      <c r="G1" s="40"/>
      <c r="H1" s="40"/>
      <c r="I1" s="40"/>
      <c r="J1" s="40"/>
    </row>
    <row r="2" customHeight="1" spans="1:10">
      <c r="A2" s="22" t="s">
        <v>232</v>
      </c>
      <c r="B2" s="22"/>
      <c r="C2" s="22"/>
      <c r="D2" s="22"/>
      <c r="E2" s="22"/>
      <c r="F2" s="22"/>
      <c r="G2" s="22"/>
      <c r="H2" s="22"/>
      <c r="I2" s="22"/>
      <c r="J2" s="22"/>
    </row>
    <row r="3" ht="45" customHeight="1" spans="1:10">
      <c r="A3" s="27" t="s">
        <v>233</v>
      </c>
      <c r="B3" s="28"/>
      <c r="C3" s="28"/>
      <c r="D3" s="28"/>
      <c r="E3" s="28"/>
      <c r="F3" s="29"/>
      <c r="G3" s="28"/>
      <c r="H3" s="29"/>
      <c r="I3" s="29"/>
      <c r="J3" s="28"/>
    </row>
    <row r="4" ht="20.25" customHeight="1" spans="1:10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</row>
    <row r="5" ht="20.25" customHeight="1" spans="1:10">
      <c r="A5" s="34" t="s">
        <v>234</v>
      </c>
      <c r="B5" s="34" t="s">
        <v>235</v>
      </c>
      <c r="C5" s="34" t="s">
        <v>236</v>
      </c>
      <c r="D5" s="34" t="s">
        <v>237</v>
      </c>
      <c r="E5" s="34" t="s">
        <v>238</v>
      </c>
      <c r="F5" s="34" t="s">
        <v>239</v>
      </c>
      <c r="G5" s="34" t="s">
        <v>240</v>
      </c>
      <c r="H5" s="34" t="s">
        <v>241</v>
      </c>
      <c r="I5" s="34" t="s">
        <v>242</v>
      </c>
      <c r="J5" s="34" t="s">
        <v>243</v>
      </c>
    </row>
    <row r="6" ht="46.5" customHeight="1" spans="1:10">
      <c r="A6" s="34"/>
      <c r="B6" s="34"/>
      <c r="C6" s="34"/>
      <c r="D6" s="34"/>
      <c r="E6" s="34"/>
      <c r="F6" s="34"/>
      <c r="G6" s="34"/>
      <c r="H6" s="34"/>
      <c r="I6" s="34"/>
      <c r="J6" s="34"/>
    </row>
    <row r="7" ht="20.25" customHeight="1" spans="1:10">
      <c r="A7" s="35">
        <v>1</v>
      </c>
      <c r="B7" s="35">
        <v>2</v>
      </c>
      <c r="C7" s="35">
        <v>3</v>
      </c>
      <c r="D7" s="35">
        <v>4</v>
      </c>
      <c r="E7" s="35">
        <v>5</v>
      </c>
      <c r="F7" s="35">
        <v>6</v>
      </c>
      <c r="G7" s="35">
        <v>7</v>
      </c>
      <c r="H7" s="35">
        <v>8</v>
      </c>
      <c r="I7" s="35">
        <v>9</v>
      </c>
      <c r="J7" s="35">
        <v>10</v>
      </c>
    </row>
    <row r="8" ht="20.25" customHeight="1" spans="1:10">
      <c r="A8" t="s">
        <v>83</v>
      </c>
      <c r="B8" s="24"/>
      <c r="C8" s="24"/>
      <c r="E8" s="36"/>
      <c r="F8" s="36"/>
      <c r="G8" s="36"/>
      <c r="H8" s="36"/>
      <c r="I8" s="36"/>
      <c r="J8" s="36"/>
    </row>
    <row r="9" ht="20.25" customHeight="1" spans="1:10">
      <c r="A9" s="56" t="s">
        <v>221</v>
      </c>
      <c r="B9" s="24" t="s">
        <v>244</v>
      </c>
      <c r="C9" s="25"/>
      <c r="D9" s="25"/>
      <c r="E9" s="36"/>
      <c r="F9" s="36"/>
      <c r="G9" s="36"/>
      <c r="H9" s="36"/>
      <c r="I9" s="36"/>
      <c r="J9" s="36"/>
    </row>
    <row r="10" ht="20.25" customHeight="1" spans="1:10">
      <c r="A10" s="24"/>
      <c r="B10" s="24"/>
      <c r="C10" s="24" t="s">
        <v>245</v>
      </c>
      <c r="D10" s="57" t="s">
        <v>246</v>
      </c>
      <c r="E10" s="58" t="s">
        <v>247</v>
      </c>
      <c r="F10" s="44" t="s">
        <v>248</v>
      </c>
      <c r="G10" s="25" t="s">
        <v>249</v>
      </c>
      <c r="H10" s="44" t="s">
        <v>250</v>
      </c>
      <c r="I10" s="44" t="s">
        <v>251</v>
      </c>
      <c r="J10" s="58" t="s">
        <v>252</v>
      </c>
    </row>
    <row r="11" ht="20.25" customHeight="1" spans="1:10">
      <c r="A11" s="24"/>
      <c r="B11" s="24"/>
      <c r="C11" s="24" t="s">
        <v>245</v>
      </c>
      <c r="D11" s="57" t="s">
        <v>253</v>
      </c>
      <c r="E11" s="58" t="s">
        <v>254</v>
      </c>
      <c r="F11" s="44" t="s">
        <v>255</v>
      </c>
      <c r="G11" s="25" t="s">
        <v>256</v>
      </c>
      <c r="H11" s="44" t="s">
        <v>257</v>
      </c>
      <c r="I11" s="44" t="s">
        <v>251</v>
      </c>
      <c r="J11" s="58" t="s">
        <v>258</v>
      </c>
    </row>
    <row r="12" ht="20.25" customHeight="1" spans="1:10">
      <c r="A12" s="24"/>
      <c r="B12" s="24"/>
      <c r="C12" s="24" t="s">
        <v>245</v>
      </c>
      <c r="D12" s="57" t="s">
        <v>253</v>
      </c>
      <c r="E12" s="58" t="s">
        <v>259</v>
      </c>
      <c r="F12" s="44" t="s">
        <v>255</v>
      </c>
      <c r="G12" s="25" t="s">
        <v>260</v>
      </c>
      <c r="H12" s="44" t="s">
        <v>257</v>
      </c>
      <c r="I12" s="44" t="s">
        <v>251</v>
      </c>
      <c r="J12" s="58" t="s">
        <v>261</v>
      </c>
    </row>
    <row r="13" ht="20.25" customHeight="1" spans="1:10">
      <c r="A13" s="24"/>
      <c r="B13" s="24"/>
      <c r="C13" s="24" t="s">
        <v>245</v>
      </c>
      <c r="D13" s="57" t="s">
        <v>262</v>
      </c>
      <c r="E13" s="58" t="s">
        <v>263</v>
      </c>
      <c r="F13" s="44" t="s">
        <v>264</v>
      </c>
      <c r="G13" s="25" t="s">
        <v>260</v>
      </c>
      <c r="H13" s="44" t="s">
        <v>257</v>
      </c>
      <c r="I13" s="44" t="s">
        <v>251</v>
      </c>
      <c r="J13" s="58" t="s">
        <v>265</v>
      </c>
    </row>
    <row r="14" ht="20.25" customHeight="1" spans="1:10">
      <c r="A14" s="24"/>
      <c r="B14" s="24"/>
      <c r="C14" s="24" t="s">
        <v>266</v>
      </c>
      <c r="D14" s="57" t="s">
        <v>267</v>
      </c>
      <c r="E14" s="58" t="s">
        <v>268</v>
      </c>
      <c r="F14" s="44" t="s">
        <v>255</v>
      </c>
      <c r="G14" s="25" t="s">
        <v>79</v>
      </c>
      <c r="H14" s="44" t="s">
        <v>269</v>
      </c>
      <c r="I14" s="44" t="s">
        <v>251</v>
      </c>
      <c r="J14" s="58" t="s">
        <v>270</v>
      </c>
    </row>
    <row r="15" ht="20.25" customHeight="1" spans="1:10">
      <c r="A15" s="24"/>
      <c r="B15" s="24"/>
      <c r="C15" s="24" t="s">
        <v>271</v>
      </c>
      <c r="D15" s="57" t="s">
        <v>272</v>
      </c>
      <c r="E15" s="58" t="s">
        <v>273</v>
      </c>
      <c r="F15" s="44" t="s">
        <v>255</v>
      </c>
      <c r="G15" s="25" t="s">
        <v>274</v>
      </c>
      <c r="H15" s="44" t="s">
        <v>257</v>
      </c>
      <c r="I15" s="44" t="s">
        <v>251</v>
      </c>
      <c r="J15" s="58" t="s">
        <v>275</v>
      </c>
    </row>
  </sheetData>
  <mergeCells count="13"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 03</vt:lpstr>
      <vt:lpstr>基本支出预算表04</vt:lpstr>
      <vt:lpstr>项目支出预算表05-1</vt:lpstr>
      <vt:lpstr>项目支出绩效目标表（本次下达）05-2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娇子</cp:lastModifiedBy>
  <dcterms:created xsi:type="dcterms:W3CDTF">2025-01-17T08:35:00Z</dcterms:created>
  <dcterms:modified xsi:type="dcterms:W3CDTF">2025-01-21T03:02:38Z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2CA75C4EC437483884A067BE03B54E85_13</vt:lpwstr>
  </property>
  <property fmtid="{D5CDD505-2E9C-101B-9397-08002B2CF9AE}" pid="3" name="KSOProductBuildVer">
    <vt:lpwstr>2052-12.1.0.19770</vt:lpwstr>
  </property>
</Properties>
</file>