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firstSheet="13" activeTab="16"/>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 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2" hidden="1">'部门支出预算表01-3'!$A$6:$O$49</definedName>
    <definedName name="_xlnm._FilterDatabase" localSheetId="10" hidden="1">部门政府采购预算表07!$A$7:$Q$7</definedName>
    <definedName name="_xlnm._FilterDatabase" localSheetId="7" hidden="1">'项目支出预算表05-1'!$A$8:$W$236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<sst xmlns="http://schemas.openxmlformats.org/spreadsheetml/2006/main" count="8725" uniqueCount="1405">
  <si>
    <t>01-1表</t>
  </si>
  <si>
    <t>2025年财务收支预算总表</t>
  </si>
  <si>
    <t>单位:万元</t>
  </si>
  <si>
    <t>收        入</t>
  </si>
  <si>
    <t>支        出</t>
  </si>
  <si>
    <t>项      目</t>
  </si>
  <si>
    <t>2025年预算数</t>
  </si>
  <si>
    <t>项目（按功能分类）</t>
  </si>
  <si>
    <t>一、一般公共预算拨款收入</t>
  </si>
  <si>
    <t>二、政府性基金预算拨款收入</t>
  </si>
  <si>
    <t>三、国有资本经营预算拨款收入</t>
  </si>
  <si>
    <t>四、财政专户管理资金收入</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</si>
  <si>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</si>
  <si>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</si>
  <si>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</si>
  <si>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</si>
  <si>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</si>
  <si>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</si>
  <si>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</si>
  <si>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</si>
  <si>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</si>
  <si>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</si>
  <si>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收  入  总  计</t>
  </si>
  <si>
    <t>支 出 总 计</t>
  </si>
  <si>
    <t>01-2表</t>
  </si>
  <si>
    <t>2025年部门收入预算表</t>
  </si>
  <si>
    <t>单位：万元</t>
  </si>
  <si>
    <t>部门（单位）编码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</si>
  <si>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</si>
  <si>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</si>
  <si>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</si>
  <si>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</si>
  <si>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</si>
  <si>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</si>
  <si>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</si>
  <si>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</si>
  <si>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</si>
  <si>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</si>
  <si>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</si>
  <si>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</si>
  <si>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</si>
  <si>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</si>
  <si>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t>
  </si>
  <si>
    <t>2</t>
  </si>
  <si>
    <t>3</t>
  </si>
  <si>
    <t>4</t>
  </si>
  <si>
    <t>5</t>
  </si>
  <si>
    <t>6</t>
  </si>
  <si>
    <t>7</t>
  </si>
  <si>
    <t>8</t>
  </si>
  <si>
    <t>9</t>
  </si>
  <si>
    <t>105</t>
  </si>
  <si>
    <t>澄江市教育体育局</t>
  </si>
  <si>
    <t>105001</t>
  </si>
  <si>
    <t>105002</t>
  </si>
  <si>
    <t>澄江市机关幼儿园</t>
  </si>
  <si>
    <t>105003</t>
  </si>
  <si>
    <t>澄江市凤山小学</t>
  </si>
  <si>
    <t>105004</t>
  </si>
  <si>
    <t>澄江市龙街中心小学</t>
  </si>
  <si>
    <t>105005</t>
  </si>
  <si>
    <t>澄江市右所中心小学</t>
  </si>
  <si>
    <t>105006</t>
  </si>
  <si>
    <t>澄江市海口中心小学</t>
  </si>
  <si>
    <t>105007</t>
  </si>
  <si>
    <t>澄江市九村中心小学</t>
  </si>
  <si>
    <t>105009</t>
  </si>
  <si>
    <t>澄江市第二中学</t>
  </si>
  <si>
    <t>105010</t>
  </si>
  <si>
    <t>澄江市第四中学</t>
  </si>
  <si>
    <t>105017</t>
  </si>
  <si>
    <t>澄江市第五中学</t>
  </si>
  <si>
    <t>105011</t>
  </si>
  <si>
    <t>澄江市第六中学</t>
  </si>
  <si>
    <t>105008</t>
  </si>
  <si>
    <t>澄江市第一中学</t>
  </si>
  <si>
    <t>105012</t>
  </si>
  <si>
    <t>澄江市职业高级中学</t>
  </si>
  <si>
    <t>105014</t>
  </si>
  <si>
    <t>澄江市教育科学研究培训中心</t>
  </si>
  <si>
    <t>105015</t>
  </si>
  <si>
    <t>澄江市青少年学生活动中心</t>
  </si>
  <si>
    <t>105016</t>
  </si>
  <si>
    <t>澄江市教育体育系统校财局管会计核算中心</t>
  </si>
  <si>
    <t>105020</t>
  </si>
  <si>
    <t>澄江市学生资助管理中心</t>
  </si>
  <si>
    <t>105021</t>
  </si>
  <si>
    <t>澄江市招生考试委员会办公室</t>
  </si>
  <si>
    <t>105018</t>
  </si>
  <si>
    <t>江川区路居镇中学</t>
  </si>
  <si>
    <t>105019</t>
  </si>
  <si>
    <t>江川区路居镇中心小学</t>
  </si>
  <si>
    <t>105022</t>
  </si>
  <si>
    <t>澄江市少年儿童业余训练体校</t>
  </si>
  <si>
    <t>01-3表</t>
  </si>
  <si>
    <t>2025年部门支出预算表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</si>
  <si>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</si>
  <si>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</si>
  <si>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</si>
  <si>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</si>
  <si>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</si>
  <si>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</si>
  <si>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</si>
  <si>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</si>
  <si>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</si>
  <si>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</si>
  <si>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10</t>
  </si>
  <si>
    <t>205</t>
  </si>
  <si>
    <t>教育支出</t>
  </si>
  <si>
    <t>20501</t>
  </si>
  <si>
    <t>教育管理事务</t>
  </si>
  <si>
    <t>2050101</t>
  </si>
  <si>
    <t>行政运行</t>
  </si>
  <si>
    <t>2050199</t>
  </si>
  <si>
    <t>其他教育管理事务支出</t>
  </si>
  <si>
    <t>20502</t>
  </si>
  <si>
    <t>普通教育</t>
  </si>
  <si>
    <t>2050201</t>
  </si>
  <si>
    <t>学前教育</t>
  </si>
  <si>
    <t>2050202</t>
  </si>
  <si>
    <t>小学教育</t>
  </si>
  <si>
    <t>2050203</t>
  </si>
  <si>
    <t>初中教育</t>
  </si>
  <si>
    <t>2050204</t>
  </si>
  <si>
    <t>高中教育</t>
  </si>
  <si>
    <t>2050299</t>
  </si>
  <si>
    <t>其他普通教育支出</t>
  </si>
  <si>
    <t>20503</t>
  </si>
  <si>
    <t>职业教育</t>
  </si>
  <si>
    <t>2050302</t>
  </si>
  <si>
    <t>中等职业教育</t>
  </si>
  <si>
    <t>20507</t>
  </si>
  <si>
    <t>特殊教育</t>
  </si>
  <si>
    <t>2050701</t>
  </si>
  <si>
    <t>特殊学校教育</t>
  </si>
  <si>
    <t>20508</t>
  </si>
  <si>
    <t>进修及培训</t>
  </si>
  <si>
    <t>2050803</t>
  </si>
  <si>
    <t>培训支出</t>
  </si>
  <si>
    <t>20599</t>
  </si>
  <si>
    <t>其他教育支出</t>
  </si>
  <si>
    <t>207</t>
  </si>
  <si>
    <t>文化旅游体育与传媒支出</t>
  </si>
  <si>
    <t>20703</t>
  </si>
  <si>
    <t>体育</t>
  </si>
  <si>
    <t>2070399</t>
  </si>
  <si>
    <t>其他体育支出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</si>
  <si>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</si>
  <si>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</si>
  <si>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</si>
  <si>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</si>
  <si>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</si>
  <si>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</si>
  <si>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</si>
  <si>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</si>
  <si>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</si>
  <si>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</si>
  <si>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</si>
  <si>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</si>
  <si>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</si>
  <si>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</si>
  <si>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</si>
  <si>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</si>
  <si>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</si>
  <si>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</si>
  <si>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</si>
  <si>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</si>
  <si>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</si>
  <si>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</si>
  <si>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</si>
  <si>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</si>
  <si>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</si>
  <si>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</si>
  <si>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</si>
  <si>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</si>
  <si>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21208</t>
  </si>
  <si>
    <t>国有土地使用权出让收入安排的支出</t>
  </si>
  <si>
    <t>2120899</t>
  </si>
  <si>
    <t>其他国有土地使用权出让收入安排的支出</t>
  </si>
  <si>
    <t>221</t>
  </si>
  <si>
    <t>住房保障支出</t>
  </si>
  <si>
    <t>22102</t>
  </si>
  <si>
    <t>住房改革支出</t>
  </si>
  <si>
    <t>2210201</t>
  </si>
  <si>
    <t>住房公积金</t>
  </si>
  <si>
    <t>2210203</t>
  </si>
  <si>
    <t>购房补贴</t>
  </si>
  <si>
    <t>合  计</t>
  </si>
  <si>
    <t>02-1表</t>
  </si>
  <si>
    <t>2025年财政拨款收支预算总表</t>
  </si>
  <si>
    <t>预算数</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</si>
  <si>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</si>
  <si>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</si>
  <si>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</si>
  <si>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</si>
  <si>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</si>
  <si>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</si>
  <si>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</si>
  <si>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</si>
  <si>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</si>
  <si>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</si>
  <si>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02-2表</t>
  </si>
  <si>
    <t>2025年一般公共预算支出预算表（按功能科目分类）</t>
  </si>
  <si>
    <t>部门预算支出功能分类科目</t>
  </si>
  <si>
    <t>人员经费</t>
  </si>
  <si>
    <t>公用经费</t>
  </si>
  <si>
    <t>2059999</t>
  </si>
  <si>
    <t>03表</t>
  </si>
  <si>
    <t>2025年一般公共预算“三公”经费支出预算表</t>
  </si>
  <si>
    <t>“三公”经费合计</t>
  </si>
  <si>
    <t>因公出国（境）费</t>
  </si>
  <si>
    <t>公务用车购置及运行费</t>
  </si>
  <si>
    <t>公务接待费</t>
  </si>
  <si>
    <t>公务用车购置费</t>
  </si>
  <si>
    <t>公务用车运行费</t>
  </si>
  <si>
    <t>04表</t>
  </si>
  <si>
    <t>2025年部门基本支出预算表</t>
  </si>
  <si>
    <t>项目单位</t>
  </si>
  <si>
    <t>项目代码</t>
  </si>
  <si>
    <t>项目名称</t>
  </si>
  <si>
    <t>功能科目编码</t>
  </si>
  <si>
    <t>功能科目名称</t>
  </si>
  <si>
    <t>部门经济科目部门</t>
  </si>
  <si>
    <t>部门经济科目名称</t>
  </si>
  <si>
    <t>资金来源</t>
  </si>
  <si>
    <t>财政拨款结转结余</t>
  </si>
  <si>
    <t>总计</t>
  </si>
  <si>
    <t>一般公共预算资金</t>
  </si>
  <si>
    <t>全年数</t>
  </si>
  <si>
    <t>其中：转隶人员公用经费</t>
  </si>
  <si>
    <t>已提前安排</t>
  </si>
  <si>
    <t>抵扣上年垫付资金</t>
  </si>
  <si>
    <t>本次下达</t>
  </si>
  <si>
    <t>另文下达</t>
  </si>
  <si>
    <t>530422210000000004408</t>
  </si>
  <si>
    <t>行政人员支出工资</t>
  </si>
  <si>
    <t>30101</t>
  </si>
  <si>
    <t>基本工资</t>
  </si>
  <si>
    <t>30102</t>
  </si>
  <si>
    <t>津贴补贴</t>
  </si>
  <si>
    <t>30103</t>
  </si>
  <si>
    <t>奖金</t>
  </si>
  <si>
    <t>530422210000000004410</t>
  </si>
  <si>
    <t>社会保障缴费</t>
  </si>
  <si>
    <t>30112</t>
  </si>
  <si>
    <t>其他社会保障缴费</t>
  </si>
  <si>
    <t>30108</t>
  </si>
  <si>
    <t>机关事业单位基本养老保险缴费</t>
  </si>
  <si>
    <t>30110</t>
  </si>
  <si>
    <t>职工基本医疗保险缴费</t>
  </si>
  <si>
    <t>30111</t>
  </si>
  <si>
    <t>公务员医疗补助缴费</t>
  </si>
  <si>
    <t>530422210000000004411</t>
  </si>
  <si>
    <t>30113</t>
  </si>
  <si>
    <t>530422210000000004412</t>
  </si>
  <si>
    <t>对个人和家庭的补助</t>
  </si>
  <si>
    <t>30302</t>
  </si>
  <si>
    <t>退休费</t>
  </si>
  <si>
    <t>530422210000000004416</t>
  </si>
  <si>
    <t>30217</t>
  </si>
  <si>
    <t>530422210000000004417</t>
  </si>
  <si>
    <t>工会经费</t>
  </si>
  <si>
    <t>30228</t>
  </si>
  <si>
    <t>530422210000000004419</t>
  </si>
  <si>
    <t>一般公用经费</t>
  </si>
  <si>
    <t>30201</t>
  </si>
  <si>
    <t>办公费</t>
  </si>
  <si>
    <t>30207</t>
  </si>
  <si>
    <t>邮电费</t>
  </si>
  <si>
    <t>30211</t>
  </si>
  <si>
    <t>差旅费</t>
  </si>
  <si>
    <t>30216</t>
  </si>
  <si>
    <t>培训费</t>
  </si>
  <si>
    <t>30229</t>
  </si>
  <si>
    <t>福利费</t>
  </si>
  <si>
    <t>30299</t>
  </si>
  <si>
    <t>其他商品和服务支出</t>
  </si>
  <si>
    <t>530422210000000007089</t>
  </si>
  <si>
    <t>公务交通补贴</t>
  </si>
  <si>
    <t>30239</t>
  </si>
  <si>
    <t>其他交通费用</t>
  </si>
  <si>
    <t>530422231100001481311</t>
  </si>
  <si>
    <t>基础绩效</t>
  </si>
  <si>
    <t>530422241100002105070</t>
  </si>
  <si>
    <t>遗属补助资金</t>
  </si>
  <si>
    <t>30305</t>
  </si>
  <si>
    <t>生活补助</t>
  </si>
  <si>
    <t>530422210000000004531</t>
  </si>
  <si>
    <t>事业人员支出工资</t>
  </si>
  <si>
    <t>30107</t>
  </si>
  <si>
    <t>绩效工资</t>
  </si>
  <si>
    <t>530422210000000004532</t>
  </si>
  <si>
    <t>530422210000000004533</t>
  </si>
  <si>
    <t>530422210000000004534</t>
  </si>
  <si>
    <t>530422210000000004539</t>
  </si>
  <si>
    <t>530422210000000004541</t>
  </si>
  <si>
    <t>530422210000000007084</t>
  </si>
  <si>
    <t>乡镇岗位补贴（事业）</t>
  </si>
  <si>
    <t>530422231100001487667</t>
  </si>
  <si>
    <t>奖励性绩效工资</t>
  </si>
  <si>
    <t>530422231100001487695</t>
  </si>
  <si>
    <t>编外人员工资</t>
  </si>
  <si>
    <t>30199</t>
  </si>
  <si>
    <t>其他工资福利支出</t>
  </si>
  <si>
    <t>530422241100002094171</t>
  </si>
  <si>
    <t>遗属生活补助经费</t>
  </si>
  <si>
    <t>530422241100002098345</t>
  </si>
  <si>
    <t>段应秀同志辞职从事个私经济辞职经费</t>
  </si>
  <si>
    <t>530422210000000004600</t>
  </si>
  <si>
    <t>530422210000000004601</t>
  </si>
  <si>
    <t>530422210000000004602</t>
  </si>
  <si>
    <t>530422210000000004603</t>
  </si>
  <si>
    <t>530422210000000004608</t>
  </si>
  <si>
    <t>530422210000000004610</t>
  </si>
  <si>
    <t>530422231100001486527</t>
  </si>
  <si>
    <t>530422231100001486532</t>
  </si>
  <si>
    <t>530422241100002104242</t>
  </si>
  <si>
    <t>退养民师生活补助资金</t>
  </si>
  <si>
    <t>530422241100002104345</t>
  </si>
  <si>
    <t>遗属生活补助资金</t>
  </si>
  <si>
    <t>530422210000000005110</t>
  </si>
  <si>
    <t>530422210000000005111</t>
  </si>
  <si>
    <t>530422210000000005112</t>
  </si>
  <si>
    <t>530422210000000005113</t>
  </si>
  <si>
    <t>530422210000000005118</t>
  </si>
  <si>
    <t>530422210000000005120</t>
  </si>
  <si>
    <t>530422210000000006948</t>
  </si>
  <si>
    <t>530422231100001494876</t>
  </si>
  <si>
    <t>530422231100001494914</t>
  </si>
  <si>
    <t>530422241100002094311</t>
  </si>
  <si>
    <t>龙街中心小学退养民师补助资金</t>
  </si>
  <si>
    <t>530422241100002101825</t>
  </si>
  <si>
    <t>龙街中心小学遗属生活补助资金</t>
  </si>
  <si>
    <t>530422210000000004434</t>
  </si>
  <si>
    <t>530422210000000004435</t>
  </si>
  <si>
    <t>530422210000000004436</t>
  </si>
  <si>
    <t>530422210000000004437</t>
  </si>
  <si>
    <t>530422210000000004442</t>
  </si>
  <si>
    <t>530422210000000004444</t>
  </si>
  <si>
    <t>530422210000000006933</t>
  </si>
  <si>
    <t>530422231100001487944</t>
  </si>
  <si>
    <t>530422231100001487951</t>
  </si>
  <si>
    <t>530422241100002099816</t>
  </si>
  <si>
    <t>民师生活补助资金</t>
  </si>
  <si>
    <t>530422241100002099876</t>
  </si>
  <si>
    <t>530422210000000004715</t>
  </si>
  <si>
    <t>530422210000000004716</t>
  </si>
  <si>
    <t>530422210000000004717</t>
  </si>
  <si>
    <t>530422210000000004718</t>
  </si>
  <si>
    <t>530422210000000004723</t>
  </si>
  <si>
    <t>530422210000000004725</t>
  </si>
  <si>
    <t>530422210000000006954</t>
  </si>
  <si>
    <t>530422231100001488229</t>
  </si>
  <si>
    <t>530422231100001488232</t>
  </si>
  <si>
    <t>530422241100002098865</t>
  </si>
  <si>
    <t>澄江市海口中心小学遗属生活补助经费</t>
  </si>
  <si>
    <t>530422241100002099162</t>
  </si>
  <si>
    <t>海口中心小学民师生活补助资金</t>
  </si>
  <si>
    <t>530422210000000006510</t>
  </si>
  <si>
    <t>530422210000000006511</t>
  </si>
  <si>
    <t>530422210000000006512</t>
  </si>
  <si>
    <t>530422210000000006513</t>
  </si>
  <si>
    <t>530422210000000006518</t>
  </si>
  <si>
    <t>530422210000000006520</t>
  </si>
  <si>
    <t>530422210000000007009</t>
  </si>
  <si>
    <t>530422231100001487418</t>
  </si>
  <si>
    <t>530422231100001487424</t>
  </si>
  <si>
    <t>530422241100002096750</t>
  </si>
  <si>
    <t>九村中心小学遗属生活补助经费</t>
  </si>
  <si>
    <t>530422241100002098539</t>
  </si>
  <si>
    <t>九村中心小学民师生活补助资金</t>
  </si>
  <si>
    <t>530422210000000005283</t>
  </si>
  <si>
    <t>530422210000000005284</t>
  </si>
  <si>
    <t>530422210000000005285</t>
  </si>
  <si>
    <t>530422210000000005286</t>
  </si>
  <si>
    <t>530422210000000005419</t>
  </si>
  <si>
    <t>530422210000000005421</t>
  </si>
  <si>
    <t>530422231100001481938</t>
  </si>
  <si>
    <t>530422231100001481947</t>
  </si>
  <si>
    <t>530422251100003587119</t>
  </si>
  <si>
    <t>澄江二中遗属生活补助资金</t>
  </si>
  <si>
    <t>30304</t>
  </si>
  <si>
    <t>抚恤金</t>
  </si>
  <si>
    <t>530422210000000005245</t>
  </si>
  <si>
    <t>530422210000000005246</t>
  </si>
  <si>
    <t>530422210000000005247</t>
  </si>
  <si>
    <t>530422210000000005248</t>
  </si>
  <si>
    <t>530422210000000005279</t>
  </si>
  <si>
    <t>530422210000000005281</t>
  </si>
  <si>
    <t>530422231100001482823</t>
  </si>
  <si>
    <t>530422231100001482848</t>
  </si>
  <si>
    <t>530422251100003586271</t>
  </si>
  <si>
    <t>530422210000000004254</t>
  </si>
  <si>
    <t>530422210000000004255</t>
  </si>
  <si>
    <t>530422210000000004256</t>
  </si>
  <si>
    <t>530422210000000004257</t>
  </si>
  <si>
    <t>530422210000000004262</t>
  </si>
  <si>
    <t>530422210000000004264</t>
  </si>
  <si>
    <t>530422210000000006983</t>
  </si>
  <si>
    <t>530422231100001485034</t>
  </si>
  <si>
    <t>530422231100001485059</t>
  </si>
  <si>
    <t>530422210000000004507</t>
  </si>
  <si>
    <t>530422210000000004508</t>
  </si>
  <si>
    <t>530422210000000004509</t>
  </si>
  <si>
    <t>530422210000000004510</t>
  </si>
  <si>
    <t>530422210000000004515</t>
  </si>
  <si>
    <t>530422210000000004518</t>
  </si>
  <si>
    <t>530422231100001468726</t>
  </si>
  <si>
    <t>530422231100001468770</t>
  </si>
  <si>
    <t>530422251100003587106</t>
  </si>
  <si>
    <t>澄江六中2025年遗属补助资金</t>
  </si>
  <si>
    <t>530422210000000003401</t>
  </si>
  <si>
    <t>530422210000000003402</t>
  </si>
  <si>
    <t>530422210000000003403</t>
  </si>
  <si>
    <t>530422210000000003404</t>
  </si>
  <si>
    <t>530422210000000003409</t>
  </si>
  <si>
    <t>530422210000000003505</t>
  </si>
  <si>
    <t>530422231100001489275</t>
  </si>
  <si>
    <t>530422231100001489279</t>
  </si>
  <si>
    <t>530422251100003585331</t>
  </si>
  <si>
    <t>澄江一中2025年遗属补助项目经费</t>
  </si>
  <si>
    <t>530422251100003585399</t>
  </si>
  <si>
    <t>澄江一中离休人员2025年所需经费</t>
  </si>
  <si>
    <t>30301</t>
  </si>
  <si>
    <t>离休费</t>
  </si>
  <si>
    <t>530422210000000004519</t>
  </si>
  <si>
    <t>530422210000000004520</t>
  </si>
  <si>
    <t>530422210000000004521</t>
  </si>
  <si>
    <t>530422210000000004522</t>
  </si>
  <si>
    <t>530422210000000004527</t>
  </si>
  <si>
    <t>530422210000000004529</t>
  </si>
  <si>
    <t>530422231100001485756</t>
  </si>
  <si>
    <t>530422231100001485758</t>
  </si>
  <si>
    <t>530422251100003586134</t>
  </si>
  <si>
    <t>530422210000000006266</t>
  </si>
  <si>
    <t>530422210000000006267</t>
  </si>
  <si>
    <t>530422210000000006268</t>
  </si>
  <si>
    <t>530422210000000006269</t>
  </si>
  <si>
    <t>530422210000000006274</t>
  </si>
  <si>
    <t>530422210000000006276</t>
  </si>
  <si>
    <t>530422231100001467728</t>
  </si>
  <si>
    <t>530422241100002101321</t>
  </si>
  <si>
    <t>遗属补助生活经费</t>
  </si>
  <si>
    <t>530422210000000004901</t>
  </si>
  <si>
    <t>530422210000000004904</t>
  </si>
  <si>
    <t>530422210000000004905</t>
  </si>
  <si>
    <t>530422210000000004906</t>
  </si>
  <si>
    <t>530422210000000004911</t>
  </si>
  <si>
    <t>530422210000000004913</t>
  </si>
  <si>
    <t>30205</t>
  </si>
  <si>
    <t>水费</t>
  </si>
  <si>
    <t>30206</t>
  </si>
  <si>
    <t>电费</t>
  </si>
  <si>
    <t>530422231100001485491</t>
  </si>
  <si>
    <t>530422210000000006278</t>
  </si>
  <si>
    <t>530422210000000006279</t>
  </si>
  <si>
    <t>530422210000000006280</t>
  </si>
  <si>
    <t>530422210000000006281</t>
  </si>
  <si>
    <t>530422210000000006286</t>
  </si>
  <si>
    <t>530422210000000006288</t>
  </si>
  <si>
    <t>530422231100001483057</t>
  </si>
  <si>
    <t>530422210000000006290</t>
  </si>
  <si>
    <t>530422210000000006291</t>
  </si>
  <si>
    <t>530422210000000006292</t>
  </si>
  <si>
    <t>530422210000000006297</t>
  </si>
  <si>
    <t>530422210000000006299</t>
  </si>
  <si>
    <t>530422231100001483410</t>
  </si>
  <si>
    <t>530422210000000004472</t>
  </si>
  <si>
    <t>530422210000000004473</t>
  </si>
  <si>
    <t>530422210000000004474</t>
  </si>
  <si>
    <t>530422210000000004479</t>
  </si>
  <si>
    <t>530422210000000004481</t>
  </si>
  <si>
    <t>530422231100001483570</t>
  </si>
  <si>
    <t>530422210000000005124</t>
  </si>
  <si>
    <t>530422210000000005125</t>
  </si>
  <si>
    <t>530422210000000005126</t>
  </si>
  <si>
    <t>530422210000000005127</t>
  </si>
  <si>
    <t>530422210000000005132</t>
  </si>
  <si>
    <t>530422210000000005134</t>
  </si>
  <si>
    <t>530422210000000007068</t>
  </si>
  <si>
    <t>530422231100001494863</t>
  </si>
  <si>
    <t>530422231100001494888</t>
  </si>
  <si>
    <t>530422210000000005151</t>
  </si>
  <si>
    <t>530422210000000005153</t>
  </si>
  <si>
    <t>530422210000000005158</t>
  </si>
  <si>
    <t>530422210000000005160</t>
  </si>
  <si>
    <t>530422210000000005773</t>
  </si>
  <si>
    <t>530422210000000005774</t>
  </si>
  <si>
    <t>530422210000000006997</t>
  </si>
  <si>
    <t>530422231100001487466</t>
  </si>
  <si>
    <t>530422231100001487488</t>
  </si>
  <si>
    <t>530422241100002090632</t>
  </si>
  <si>
    <t>路居镇中心小学2024退养民师生活补助资金</t>
  </si>
  <si>
    <t>530422241100002090707</t>
  </si>
  <si>
    <t>路居镇中心小学2024年遗属生活补助资金</t>
  </si>
  <si>
    <t>530422210000000006449</t>
  </si>
  <si>
    <t>530422210000000006450</t>
  </si>
  <si>
    <t>530422210000000006451</t>
  </si>
  <si>
    <t>530422210000000006456</t>
  </si>
  <si>
    <t>530422210000000006458</t>
  </si>
  <si>
    <t>530422221100000302088</t>
  </si>
  <si>
    <t>530422231100001487534</t>
  </si>
  <si>
    <t>05-1表</t>
  </si>
  <si>
    <t>2025年部门项目支出预算表</t>
  </si>
  <si>
    <t>项目分类</t>
  </si>
  <si>
    <t>本年拨款</t>
  </si>
  <si>
    <t>其中：本次下达</t>
  </si>
  <si>
    <t>2025年度澄江市教育综合改革专项资金</t>
  </si>
  <si>
    <t>313 事业发展类</t>
  </si>
  <si>
    <t>530422251100003580992</t>
  </si>
  <si>
    <t>教体局自有资金</t>
  </si>
  <si>
    <t>530422221100000276463</t>
  </si>
  <si>
    <t>教育专款专项资金</t>
  </si>
  <si>
    <t>530422241100002107504</t>
  </si>
  <si>
    <t>31001</t>
  </si>
  <si>
    <t>房屋建筑物购建</t>
  </si>
  <si>
    <t>澄江市机关幼儿园教育集团保教费专项资金</t>
  </si>
  <si>
    <t>530422251100003568588</t>
  </si>
  <si>
    <t>30202</t>
  </si>
  <si>
    <t>印刷费</t>
  </si>
  <si>
    <t>30209</t>
  </si>
  <si>
    <t>物业管理费</t>
  </si>
  <si>
    <t>30213</t>
  </si>
  <si>
    <t>维修（护）费</t>
  </si>
  <si>
    <t>30227</t>
  </si>
  <si>
    <t>委托业务费</t>
  </si>
  <si>
    <t>30231</t>
  </si>
  <si>
    <t>公务用车运行维护费</t>
  </si>
  <si>
    <t>31002</t>
  </si>
  <si>
    <t>办公设备购置</t>
  </si>
  <si>
    <t>澄江市机关幼儿园教育集团公用经费及学前教育困难资助资金</t>
  </si>
  <si>
    <t>530422251100003558506</t>
  </si>
  <si>
    <t>30308</t>
  </si>
  <si>
    <t>助学金</t>
  </si>
  <si>
    <t>澄江市机关幼儿园教育集团自有资金</t>
  </si>
  <si>
    <t>311 专项业务类</t>
  </si>
  <si>
    <t>530422251100003568590</t>
  </si>
  <si>
    <t>凤山小学2025年自有资金项目专项资金</t>
  </si>
  <si>
    <t>530422231100001117496</t>
  </si>
  <si>
    <t>凤山小学学生补助专项资金</t>
  </si>
  <si>
    <t>312 民生类</t>
  </si>
  <si>
    <t>530422251100003580811</t>
  </si>
  <si>
    <t>澄江市龙街中心小学2025年自有资金</t>
  </si>
  <si>
    <t>530422251100003594749</t>
  </si>
  <si>
    <t>龙街中心小学2025年度学生资助专项资金</t>
  </si>
  <si>
    <t>530422251100003579891</t>
  </si>
  <si>
    <t>右所中心小学2025年公用经费学生资助营养改善计划等综合项目澄江市级资金</t>
  </si>
  <si>
    <t>530422251100003577744</t>
  </si>
  <si>
    <t>右所中心小学自有资金项目经费</t>
  </si>
  <si>
    <t>530422251100003581790</t>
  </si>
  <si>
    <t>39999</t>
  </si>
  <si>
    <t>2025海口中心小学自有资金</t>
  </si>
  <si>
    <t>530422241100003313938</t>
  </si>
  <si>
    <t>2025年海口中心小学学生资助专项资金</t>
  </si>
  <si>
    <t>530422251100003588866</t>
  </si>
  <si>
    <t>九村中心小学2025年度学生资助专项资金</t>
  </si>
  <si>
    <t>530422251100003573263</t>
  </si>
  <si>
    <t>九村中心小学2025年度自有资金</t>
  </si>
  <si>
    <t>530422251100003577443</t>
  </si>
  <si>
    <t>澄江一中2025年公用经费及学生资助本级资金</t>
  </si>
  <si>
    <t>530422251100003570917</t>
  </si>
  <si>
    <t>澄江一中2025年自有资金</t>
  </si>
  <si>
    <t>530422251100003573351</t>
  </si>
  <si>
    <t>澄江二中2025年义务教育学生资助专项资金</t>
  </si>
  <si>
    <t>530422251100003583612</t>
  </si>
  <si>
    <t>澄江二中异地搬迁建设借款项目</t>
  </si>
  <si>
    <t>530422251100003864188</t>
  </si>
  <si>
    <t>澄江二中自有资金</t>
  </si>
  <si>
    <t>530422251100003586002</t>
  </si>
  <si>
    <t>澄江四中2025年义务教育学生资助专项资金</t>
  </si>
  <si>
    <t>530422251100003579641</t>
  </si>
  <si>
    <t>澄江四中2025年自有资金项目专项资金</t>
  </si>
  <si>
    <t>530422251100003584694</t>
  </si>
  <si>
    <t>2025年澄江市第六中学义务教育学生资助专项资金</t>
  </si>
  <si>
    <t>530422251100003588279</t>
  </si>
  <si>
    <t>30399</t>
  </si>
  <si>
    <t>其他对个人和家庭的补助</t>
  </si>
  <si>
    <t>澄江市第六中学2025年自有资金</t>
  </si>
  <si>
    <t>530422251100003590053</t>
  </si>
  <si>
    <t>澄江职中2025年国家助学金及免学费县级配套资金</t>
  </si>
  <si>
    <t>530422251100003580407</t>
  </si>
  <si>
    <t>澄江职中2025年自有资金</t>
  </si>
  <si>
    <t>530422251100003583457</t>
  </si>
  <si>
    <t>研训中心名师工作室及教师培训经费</t>
  </si>
  <si>
    <t>530422251100003577376</t>
  </si>
  <si>
    <t>澄江市青少年学生活动中心日常运转资金采购项目资金</t>
  </si>
  <si>
    <t>530422231100001117366</t>
  </si>
  <si>
    <t>31006</t>
  </si>
  <si>
    <t>大型修缮</t>
  </si>
  <si>
    <t>澄江市青少年学生活动中心自有资金使用项目资金</t>
  </si>
  <si>
    <t>530422231100001117117</t>
  </si>
  <si>
    <t>2025年澄江市第五中学义务教育学生资助专项资金</t>
  </si>
  <si>
    <t>530422251100003577419</t>
  </si>
  <si>
    <t>澄江市第五中学2025年自有资金</t>
  </si>
  <si>
    <t>530422251100003586603</t>
  </si>
  <si>
    <t>路居镇中学自有资金项目专项资金</t>
  </si>
  <si>
    <t>530422241100002111243</t>
  </si>
  <si>
    <t>路居中学公用经费及学生资助经费</t>
  </si>
  <si>
    <t>530422251100003568030</t>
  </si>
  <si>
    <t>路居镇中心小学2025公用经费及学生资助项目资金</t>
  </si>
  <si>
    <t>530422251100003588804</t>
  </si>
  <si>
    <t>路居镇中心小学2025年度自有资金项目专项资金</t>
  </si>
  <si>
    <t>530422251100003586516</t>
  </si>
  <si>
    <t>澄江市2025生源地助学贷款风险补偿金经费</t>
  </si>
  <si>
    <t>530422251100003570763</t>
  </si>
  <si>
    <t>学校食堂大宗物资、原辅食材招标采购自有资金</t>
  </si>
  <si>
    <t>530422251100003577189</t>
  </si>
  <si>
    <t>2025年澄江市各类招生考试工作专项经费</t>
  </si>
  <si>
    <t>530422251100003571961</t>
  </si>
  <si>
    <t>30226</t>
  </si>
  <si>
    <t>劳务费</t>
  </si>
  <si>
    <t>05-2表</t>
  </si>
  <si>
    <t>2025年项目支出绩效目标表</t>
  </si>
  <si>
    <t>单位名称、项目名称</t>
  </si>
  <si>
    <t>项目年度绩效目标</t>
  </si>
  <si>
    <t>一级指标</t>
  </si>
  <si>
    <t>二级指标</t>
  </si>
  <si>
    <t>三级指标</t>
  </si>
  <si>
    <t>指标性质</t>
  </si>
  <si>
    <t>指标值</t>
  </si>
  <si>
    <t>度量单位</t>
  </si>
  <si>
    <t>指标属性</t>
  </si>
  <si>
    <t>指标内容</t>
  </si>
  <si>
    <t>组织实施澄江市校长职级制工作，预计申报评审聘用52人，经费预算761280元。</t>
  </si>
  <si>
    <t>产出指标</t>
  </si>
  <si>
    <t>数量指标</t>
  </si>
  <si>
    <t>获补对象数</t>
  </si>
  <si>
    <t>=</t>
  </si>
  <si>
    <t>52</t>
  </si>
  <si>
    <t>人</t>
  </si>
  <si>
    <t>定量指标</t>
  </si>
  <si>
    <t>以实际通过申报评审聘用校长职级制人数为准，数字相符人事科年底绩效加3分；如果不符，人事科年底绩效扣3分。</t>
  </si>
  <si>
    <t>政策宣传次数</t>
  </si>
  <si>
    <t>&gt;=</t>
  </si>
  <si>
    <t>次</t>
  </si>
  <si>
    <t>每学期宣传2次</t>
  </si>
  <si>
    <t>宣传动员参与校长职级考试人数</t>
  </si>
  <si>
    <t>100</t>
  </si>
  <si>
    <t>校长职级制参与考试人数不够100人扣人事科5分。</t>
  </si>
  <si>
    <t>质量指标</t>
  </si>
  <si>
    <t>补助事项公示度</t>
  </si>
  <si>
    <t>%</t>
  </si>
  <si>
    <t>校长职级制补助资金各校长领取金额在所有学校公示。</t>
  </si>
  <si>
    <t>时效指标</t>
  </si>
  <si>
    <t>发放及时率</t>
  </si>
  <si>
    <t>公示完成后在3个工作日内发放，不按时发放扣财务科3分。</t>
  </si>
  <si>
    <t>效益指标</t>
  </si>
  <si>
    <t>社会效益</t>
  </si>
  <si>
    <t>政策知晓率</t>
  </si>
  <si>
    <t>所有在职教师校长职级制政策知晓达到100%</t>
  </si>
  <si>
    <t>满意度指标</t>
  </si>
  <si>
    <t>服务对象满意度</t>
  </si>
  <si>
    <t>受益对象满意度</t>
  </si>
  <si>
    <t>52名校长对教体局对自己的考核结果满意</t>
  </si>
  <si>
    <t>2024年计划开工：1、.投资2000万元完成完成凤麓中心幼儿园、忠窑幼儿园新建、一中综合楼、世家幼儿园、张营小学教师宿舍、海关综合楼新建、九村综合楼新建、忠窑小学扩建、义务教育薄改提升及长效机制项目建设及相关的附属及道路绿化等项目建设，偿还部分历史工程欠款。
2.1000万元用于十所智慧校园项目建设。3.1500万元，用于教育综合改革项目实施。2、澄江市共设30个名师工作室，每个工作室预算标准为1万元，对优秀名师工作室补助经费可相应提升，共计42万元。3、预计2024年，全年培训教师人数1764人，所产生各类专家讲课费、住宿费、误餐费、会议费共计30万元。4、该项目共安排资金1566400元，具体为：2023年度，小学在校生人数11478人，按100元/生/年的标准共需资金1147800元，初中在校生人数4186人，按100元/生/年的标准共需资金418600元。共需要安排资金1566400元。</t>
  </si>
  <si>
    <t>工程完成率</t>
  </si>
  <si>
    <t>80</t>
  </si>
  <si>
    <t>反映主体工程完成情况。
主体工程完成率=（按计划完成主体工程的工程量/计划完成主体工程量）*100%。</t>
  </si>
  <si>
    <t>配套设施完成率</t>
  </si>
  <si>
    <t>反映配套设施完成情况。
配套设施完成率=（按计划完成配套设施的工程量/计划完成配套设施工程量）*100%。</t>
  </si>
  <si>
    <t>工程建设验收率</t>
  </si>
  <si>
    <t>95</t>
  </si>
  <si>
    <t>反映工程实施期间的安全目标。</t>
  </si>
  <si>
    <t>可持续影响</t>
  </si>
  <si>
    <t>使用年限</t>
  </si>
  <si>
    <t>20</t>
  </si>
  <si>
    <t>年</t>
  </si>
  <si>
    <t>通过工程设计使用年限反映可持续的效果。</t>
  </si>
  <si>
    <t>受益人群满意度</t>
  </si>
  <si>
    <t>90</t>
  </si>
  <si>
    <t>调查人群中对设施建设或设施运行的满意度。
受益人群覆盖率=（调查人群中对设施建设或设施运行的人数/问卷调查人数）*100%</t>
  </si>
  <si>
    <t>1、2025年要稳妥推进招生工作。根据“二孩”政策的落实及环湖棚户区改造生态移民搬迁和城镇化进程的推进情况，预计完成4所幼儿园工程建设收尾工作,全力满足澄江市百姓学前教育的需求。
2、谋划各级各类教育2024年秋季学期招生入学工作，力争达到玉溪市招生考试优秀县份的荣誉。
3、是抓实2025年高中、初中学业水平考试备考工作。组织高考考务工作培训会、初中学业水平考试考务工作培训会，圆满完成2025年高考、中考工作，为澄江市达到优秀中考、高考的学生保驾护航。
4、落实教育惠民政策，全市各个学段“贷、免、奖、补”共惠及学生6.48万人次，全力完成了各级各类学生的资助任务，为家庭经济困难学生解决后顾之忧，为家庭贫困家庭减轻压力。</t>
  </si>
  <si>
    <t>举办体育活动赛事次数</t>
  </si>
  <si>
    <t>反映举办体育活动赛事次数完成情况。</t>
  </si>
  <si>
    <t>资金到位率</t>
  </si>
  <si>
    <t>反映资金到位率的完成情况。</t>
  </si>
  <si>
    <t>义务教育质量监测优良率</t>
  </si>
  <si>
    <t>优良</t>
  </si>
  <si>
    <t>达标</t>
  </si>
  <si>
    <t>反映义务教育质量监测优良率的情况。</t>
  </si>
  <si>
    <t>反映政策知晓率的完成情况</t>
  </si>
  <si>
    <t>85</t>
  </si>
  <si>
    <t>反映受益人群满意度情况</t>
  </si>
  <si>
    <t>继续重视教师专业能力提升，继续加大对课程游戏化的研究力度，继续推进户外混龄游戏，打造具有本园特色的课程游戏化活动。开展丰富多彩的户外游戏和体育活动，培养幼儿参加体育活动的兴趣和习惯，增强体质，提高对环境的适应能力。完成全年各项目标任务，实现全校教育教学质量的持续、快速、健康的发展。打造本土课程，做好保育教育工作，确保幼儿体、智、德、美全面发展。</t>
  </si>
  <si>
    <t>购置计划完成率</t>
  </si>
  <si>
    <t>反映部门购置计划执行情况购置计划执行情况。
购置计划完成率=（实际购置交付装备数量/计划购置交付装备数量）*100%。</t>
  </si>
  <si>
    <t>验收通过率</t>
  </si>
  <si>
    <t>反映设备购置的产品质量情况。
验收通过率=（通过验收的购置数量/购置总数量）*100%。</t>
  </si>
  <si>
    <t>设备部署及时率</t>
  </si>
  <si>
    <t>反映新购设备按时部署情况。
设备部署及时率=（及时部署设备数量/新购设备总数）*100%。</t>
  </si>
  <si>
    <t>经济效益</t>
  </si>
  <si>
    <t>设备采购经济性</t>
  </si>
  <si>
    <t>450</t>
  </si>
  <si>
    <t>万元</t>
  </si>
  <si>
    <t>反映设备采购成本低于计划数所获得的经济效益。</t>
  </si>
  <si>
    <t>使用人员满意度</t>
  </si>
  <si>
    <t>反映服务对象对购置设备的整体满意情况。
使用人员满意度=（对购置设备满意的人数/问卷调查人数）*100%。</t>
  </si>
  <si>
    <t>继续重视教师专业能力提升，继续加大对课程游戏化的研究力度，继续推进户外混龄游戏，打造具有本园特色的课程游戏化活动。开展丰富多彩的户外游戏和体育活动，培养幼儿参加体育活动的兴趣和习惯，增强体质，提高对环境的适应能力。完成全年各项目标任务，实现全校教育教学质量的持续、快速、健康的发展。打造本土课程，做好保育教育工作，确保幼儿体、智、德、美全面发展。统筹安排中央补助资金和地方应分担资金，完善转移支付等制度，确保2025年学前教育家庭经济困难学生生活补助资金落实到位。帮助家庭经济困难学生及家庭解决后顾之忧，减轻学生压力。</t>
  </si>
  <si>
    <t>365</t>
  </si>
  <si>
    <t>人(人次、家)</t>
  </si>
  <si>
    <t>反映获补助人员、企业的数量情况，也适用补贴、资助等形式的补助。</t>
  </si>
  <si>
    <t>反映补助政策的宣传力度情况。即通过门户网站、报刊、通信、电视、户外广告等对补助政策进行宣传的次数。</t>
  </si>
  <si>
    <t>公用经费补助人数</t>
  </si>
  <si>
    <t>1883</t>
  </si>
  <si>
    <t>反应获得补助学生人数。</t>
  </si>
  <si>
    <t>获补对象准确率</t>
  </si>
  <si>
    <t>反映获补助对象认定的准确性情况。
获补对象准确率=抽检符合标准的补助对象数/抽检实际补助对象数*100%</t>
  </si>
  <si>
    <t>获补覆盖率</t>
  </si>
  <si>
    <t>获补覆盖率=实际获得补助人数（企业数）/申请符合标准人数（企业数）*100%</t>
  </si>
  <si>
    <t>反映发放单位及时发放补助资金的情况。
发放及时率=在时限内发放资金/应发放资金*100%</t>
  </si>
  <si>
    <t>反映补助政策的宣传效果情况。
政策知晓率=调查中补助政策知晓人数/调查总人数*100%</t>
  </si>
  <si>
    <t>反映获补助受益对象的满意程度。</t>
  </si>
  <si>
    <t>继续重视教师专业能力提升，继续加大对课程游戏化的研究力度，继续推进户外混龄游戏，打造具有本园特色的课程游戏化活动。开展丰富多彩的户外游戏和体育活动，培养幼儿参加体育活动的兴趣和习惯，增强体质，提高对环境的适应能力。完成全年各项目标任务，实现全校教育教学质量的持续、快速、健康的发展。打造本土课程，做好保育教育工作，确保幼儿体、智、德、美全面发展。保障2180名幼儿必须的幼儿用品，每个班配备2教1保。</t>
  </si>
  <si>
    <t>购置设备数量</t>
  </si>
  <si>
    <t>人/人次</t>
  </si>
  <si>
    <t>反映购置数量完成情况。</t>
  </si>
  <si>
    <t>7园区水电费</t>
  </si>
  <si>
    <t>12</t>
  </si>
  <si>
    <t>月</t>
  </si>
  <si>
    <t>设备使用年限</t>
  </si>
  <si>
    <t>反映新投入设备使用年限情况。</t>
  </si>
  <si>
    <r>
      <rPr>
        <sz val="9"/>
        <rFont val="宋体"/>
        <charset val="134"/>
      </rPr>
      <t>"2025年单位自有资金的管理使用工作时间安排：项目资金到位后，项目工作领导小组开始对采购设备的内容进行报批手续，争取在2025年11月份完成相应的采购任务。通过这些资金的使用，凤山小学两个校区79个教学班、3200多名学生，185名教职工受益，学校的办学条件将大幅改善。促进义务教育均衡发展。2025年将大力教育教学质量，促进义务教育公平和学生全面发展。</t>
    </r>
    <r>
      <rPr>
        <sz val="9"/>
        <rFont val="Arial"/>
        <charset val="134"/>
      </rPr>
      <t xml:space="preserve">						</t>
    </r>
    <r>
      <rPr>
        <sz val="9"/>
        <rFont val="宋体"/>
        <charset val="134"/>
      </rPr>
      <t xml:space="preserve">
"</t>
    </r>
    <r>
      <rPr>
        <sz val="9"/>
        <rFont val="Arial"/>
        <charset val="134"/>
      </rPr>
      <t xml:space="preserve">						</t>
    </r>
    <r>
      <rPr>
        <sz val="9"/>
        <rFont val="宋体"/>
        <charset val="134"/>
      </rPr>
      <t xml:space="preserve">
</t>
    </r>
  </si>
  <si>
    <t>打印纸</t>
  </si>
  <si>
    <t>600</t>
  </si>
  <si>
    <t>箱</t>
  </si>
  <si>
    <t>反应部门拨付单位自有资金进度情况。采购数量（实际采购数/按季度或年拨采购数）*100%</t>
  </si>
  <si>
    <t>笔记本电脑</t>
  </si>
  <si>
    <t>台</t>
  </si>
  <si>
    <t>台式电脑</t>
  </si>
  <si>
    <t>50</t>
  </si>
  <si>
    <t>智慧黑板</t>
  </si>
  <si>
    <t>套</t>
  </si>
  <si>
    <t>课桌椅</t>
  </si>
  <si>
    <t>300</t>
  </si>
  <si>
    <t>软件系统</t>
  </si>
  <si>
    <t>项</t>
  </si>
  <si>
    <t>办公桌</t>
  </si>
  <si>
    <t>护眼灯</t>
  </si>
  <si>
    <t>盏</t>
  </si>
  <si>
    <t>黑白复印机</t>
  </si>
  <si>
    <t>采购验收通过率</t>
  </si>
  <si>
    <t>反应采购设备验收通过比例</t>
  </si>
  <si>
    <t>采购设备利用率</t>
  </si>
  <si>
    <t>反应采购设备使用比例</t>
  </si>
  <si>
    <t>采购计划完成率</t>
  </si>
  <si>
    <t>反应设备购置计划完成比例</t>
  </si>
  <si>
    <t>改善办学条件</t>
  </si>
  <si>
    <t>显著</t>
  </si>
  <si>
    <t>服务对象受益覆盖率</t>
  </si>
  <si>
    <t>义务教育学生受益人数占总人数的比例</t>
  </si>
  <si>
    <t>受益对象满意率</t>
  </si>
  <si>
    <t xml:space="preserve">"目标1：统筹安排中央补助资金和地方应分担资金，完善转移支付等制度，确保2023年义务教育家庭经济困难学生生活补助资金落实到位。帮助家庭经济困难学生及家庭解决后顾之忧，减轻学生压力。
目标2：及时拨付2024年特殊教育公用经费、义务教育公用经费县级配套资金，确保学校正常运转和补助资金按时发放。帮助学校日常正常运转及日常开支，解决学校运转压力。
目标3：健全义务教育学校经费预决算制度，加强资金的科学化精细化管理，确保资金使用规范、安全和有效，预计2023年计划支付义务教育营养改善计划资金增强学生体制，为国为民培养优秀学子。
目标4：确保2024年度1700名符合条件的学生及时足额领取到家庭经济困难学生生活补助资金。让学生有基本生活保障，防止学生因贫困辍学。
</t>
  </si>
  <si>
    <t>获补助对象数</t>
  </si>
  <si>
    <t>3363</t>
  </si>
  <si>
    <t>人次</t>
  </si>
  <si>
    <t xml:space="preserve">反映获补助人员、企业的数量情况，也适用补贴、资助等形式的补助。
</t>
  </si>
  <si>
    <t>3000</t>
  </si>
  <si>
    <t xml:space="preserve">反映补助政策的宣传力度情况。即通过门户网站、报刊、通信、电视、户外广告等对补助政策进行宣传的次数。
</t>
  </si>
  <si>
    <t xml:space="preserve">"反映获补助对象认定的准确性情况。
获补对象准确率=抽检符合标准的补助对象数/抽检实际补助对象数*100%"
</t>
  </si>
  <si>
    <t>获补对象覆盖率</t>
  </si>
  <si>
    <t xml:space="preserve">获补覆盖率=实际获得补助人数（企业数）/申请符合标准人数（企业数）*100%
</t>
  </si>
  <si>
    <t xml:space="preserve">"反映发放单位及时发放补助资金的情况。
发放及时率=在时限内发放资金/应发放资金*100%"
</t>
  </si>
  <si>
    <t xml:space="preserve">"反映补助政策的宣传效果情况。
政策知晓率=调查中补助政策知晓人数/调查总人数*100%"
</t>
  </si>
  <si>
    <t xml:space="preserve">反映获补助受益对象的满意程度。
</t>
  </si>
  <si>
    <t>为全校师生创造优美和谐的工作生活环境，提升全校办学条件水平，龙街中心小2025年度自有资金预算共计1740000.00元，主要包含以下三项内容： 一、课后服务资金：上学期350000元，下学期350000元，计700000元。二、零星修缮资金：全校共有13所完小共需50000*13=650000元。三、日常办公耗材资金：全校13所完小共需30000套*13=390000元。以上三项合计1740000.00元。</t>
  </si>
  <si>
    <t>&lt;=</t>
  </si>
  <si>
    <t>根据《云南省人民政府关于进一步完善城乡义务教育经费保障机制的通知》（云政发【2016】74号)等文件精神，以2024年教育事业统计在校学生人数为依据，按照省教育厅、省人力资源和社会保障厅提供的受助学生人数、国家和省定标准测算2025学生资助专项县级资金共2,429,158.75元。足额拨付，拨付及时，群众满意度达95%以上。</t>
  </si>
  <si>
    <t>3678</t>
  </si>
  <si>
    <t>2025年度，通过右所中心小学自有资金，为全镇教师提供日常的教育教学办公需求，为学校教育教学额正常开展提供硬件上的合理支持和优化，同时为我镇教师提供一个更加便捷舒适的工作环境，提高工作效率，为我镇的教育质量提升提供硬件支持； 通过项目的实施，保障营养改善计划对象全面享受，确保义务教育均衡发展，促进学生健康成长。</t>
  </si>
  <si>
    <t>受益学生数</t>
  </si>
  <si>
    <t>1929</t>
  </si>
  <si>
    <t>反映的受益学生数完成情况</t>
  </si>
  <si>
    <t>反映资金到位率的完成情况</t>
  </si>
  <si>
    <t>办学条件改善率</t>
  </si>
  <si>
    <t>师生满意度</t>
  </si>
  <si>
    <t>反映师生满意度的完成情况</t>
  </si>
  <si>
    <t>目标1：统筹安排省级、市级应分担资金，完善支付等制度，确保膳食补助资金落实到位。
目标2：及时拨付资金，确保每生每天5元膳食补助落实到位，全年享受200天。
目标3：健全营养改善计划预决算制度，加强资金的科学化精细化管理，确保资金使用规范、安全和有效。
目标4：确保每一位符合条件的学生及时足额享受营养改善计划膳食补助。
   2025年度为全镇教师提供日常的教育教学办公需求，为学校教育教学额正常开展提供硬件上的合理支持和优化，同时为我镇教师提供一个更加便捷舒适的工作环境，提高工作效率，为我镇的教育质量提升提供硬件支持； 通过项目的实施，保障营养改善计划对象全面享受，确保义务教育均衡发展，促进学生健康成长。</t>
  </si>
  <si>
    <t>反映获补助人员情况。</t>
  </si>
  <si>
    <t>每生每天补助金额</t>
  </si>
  <si>
    <t>元</t>
  </si>
  <si>
    <t>目标1：统筹安排中央补助资金和省级、市级应分担资金，完善支付等制度，确保膳食补助资金落实到位。
目标2：及时拨付资金，确保每生每天5元膳食补助落实到位，具备食堂供餐条件的全部提供食堂供餐或"3+2"模式。
目标3：健全营养改善计划预决算制度，加强资金的科学化精细化管理，确保资金使用规范、安全和有效。
目标4：确保每一位符合条件的学生及时足额享受营养改善计划膳食补助。</t>
  </si>
  <si>
    <t>营养改善计划获补对象准确率</t>
  </si>
  <si>
    <t>营养改善计划政策知晓率</t>
  </si>
  <si>
    <t>营养改善计划受益对象满意度</t>
  </si>
  <si>
    <t>按照《云南省财政厅关于印发&lt;云南省预算管理一体化改革实施方案&gt;》（云财办〔2021〕36号）和玉溪市财政局的相关布置，根据《澄江市财政局关于规范各预算单位资金管理的通知》（便笺〔2022〕1号）的工作要求。</t>
  </si>
  <si>
    <t>980</t>
  </si>
  <si>
    <t>反映受益学生数的完成情况。</t>
  </si>
  <si>
    <t>1.完成率=100%，得满分；2.完成率介于60%（含）至100%之间，完成率×指标分值；3.完成率＜60%，不得分。 完成率=实际完成值/目标值*100%</t>
  </si>
  <si>
    <t>反映办学条件改善率的完成情况。</t>
  </si>
  <si>
    <t>反映政策知晓率的完成情况。</t>
  </si>
  <si>
    <t>反映师生满意度的完成情况。</t>
  </si>
  <si>
    <t>海口中心小学2025年度学生资助专项资金项目的实施，有利于为全镇教师提供日常的教育教学办公需求，为学校教育教学额正常开展提供硬件上的合理支持和优化，同时为我镇教师提供一个更加便捷舒适的工作环境，提高工作效率，为我镇的教育质量提升提供硬件支持。通过项目的实施，保障营养改善计划对象全面享受，确保义务教育均衡发展，促进学生健康成长。同时对家庭经济困难学生的生活提供经济上的帮助，使他们更加努力学习。</t>
  </si>
  <si>
    <t>反映收益学生数的完成情况。</t>
  </si>
  <si>
    <t>反映政策宣传次数的完成情况。</t>
  </si>
  <si>
    <t>反映补助对象的准确率的完成情况。</t>
  </si>
  <si>
    <t>反映受益对象的额满意度的完成情况。</t>
  </si>
  <si>
    <t>九村中心小学2025年度学生资助专项资金项目的实施，有利于为全镇教师提供日常的教育教学办公需求，为学校教育教学额正常开展提供硬件上的合理支持和优化，同时为我镇教师提供一个更加便捷舒适的工作环境，提高工作效率，为我镇的教育质量提升提供硬件支持。通过项目的实施，保障营养改善计划对象全面享受，确保义务教育均衡发展，促进学生健康成长。同时对家庭经济困难学生的生活提供经济上的帮助，使他们更加努力学习。</t>
  </si>
  <si>
    <t>收益学生数</t>
  </si>
  <si>
    <t>622</t>
  </si>
  <si>
    <t>补助对象的准确率</t>
  </si>
  <si>
    <t>受益对象的额满意度</t>
  </si>
  <si>
    <t>2025年度，严格按照省级制定的课后服务经费保障办法，明确相关标准，对统一组织开展的体育锻炼、科普、阅读、作业辅导等活动由财政给予补助，每周开展5天每天2小时课后服务。各完小制定“一校一案”的课后服务方案，开展丰富多彩的课后服务活动。通过开展课后服务活动，解决家长“接送难”的问题，减轻家长负担，促进学生全面发展。加强课后服务经费的保障，使课后服务质量明显提升。
利用资金进行数字教室建设及设备购置，有效提高办公效率，更好的进行数字化建设，更好的服务学生，提升办学水平，完成教育教学任务，保障正常运转。为全镇教师提供日常的教育教学办公需求，为学校教育教学额正常开展提供硬件上的合理支持和优化，同时为我镇教师提供一个更加便捷舒适的工作环境，提高工作效率，为我镇的教育质量提升提供硬件支持； 通过项目的实施，保障营养改善计划对象全面享受，确保义务教育均衡发展，促进学生健康成长。</t>
  </si>
  <si>
    <t>反映受益学生数的情况。</t>
  </si>
  <si>
    <t>项目验收通过率</t>
  </si>
  <si>
    <t>反映项目验收通过率的情况</t>
  </si>
  <si>
    <t>项目师生受益覆盖率</t>
  </si>
  <si>
    <t>反映项目师生受益覆盖率的情况</t>
  </si>
  <si>
    <t>义务教育巩固率</t>
  </si>
  <si>
    <t>反映义务教育巩固率的情况</t>
  </si>
  <si>
    <t>反映受益对象满意度的情况</t>
  </si>
  <si>
    <t>2025年计划开工：1、.投资300万元完成化解澄江二中项目等历史欠债问题；偿还部分历史工程欠款。</t>
  </si>
  <si>
    <t>反映主体工程完成情况。</t>
  </si>
  <si>
    <t>反映配套设施完成情况。</t>
  </si>
  <si>
    <t>①使用年限≥20年以上，得满分，②使用年限指标完成指标＞90%指标，得分=分值×90%，③使用年限指标完成指标≥80%，得分=分值×80%，④使用年限指标完成指标＜20年，不得分。</t>
  </si>
  <si>
    <t>服务对象满意度指标</t>
  </si>
  <si>
    <t>调查人群中对设施建设或设施运行的满意度。</t>
  </si>
  <si>
    <t xml:space="preserve">目标1：统筹安排中央补助资金和地方应分担资金，完善转移支付等制度，确保2025年义务教育家庭经济困难学生生活补助资金落实到位。帮助家庭经济困难学生及家庭解决后顾之忧，减轻学生压力。
目标2：及时拨付2025年特殊教育公用经费、义务教育公用经费县级配套资金，确保学校正常运转和补助资金按时发放。帮助学校日常正常运转及日常开支，解决学校运转压力。
目标3：健全义务教育学校经费预决算制度，加强资金的科学化精细化管理，确保资金使用规范、安全和有效，预计2025年计划支付义务教育营养改善计划资金增强学生体制，为国为民培养优秀学子。
目标4：确保2025年度1700名符合条件的学生及时足额领取到家庭经济困难学生生活补助资金。让学生有基本生活保障，防止学生因贫困辍学。
</t>
  </si>
  <si>
    <t>1600</t>
  </si>
  <si>
    <t>元/学年</t>
  </si>
  <si>
    <t>&gt;</t>
  </si>
  <si>
    <t>2000</t>
  </si>
  <si>
    <t>计划于2024年10月正式投用，询价、招标做好前期采购工作，同时完成采购意向公开；2、争取在2025年3月完成教育教学设备及办公设备采购，计划于2025年6月安装调试完成使用，确保我校教育教学工作顺利开展。3、持续优化课后服务措施，强化校外培训机构管理，确保“双减”促“双升”。深化控辍保学措施，抓实学生心理健康教育及监测。谋划实施好教育信息化、学校工程项目建设等工作，优化学校布局规划，统筹谋划义务教育优质均衡发展。</t>
  </si>
  <si>
    <t>反映部门采购计划执行情况采购计划执行情况。
采购计划完成率=（实际采购交付数量/计划采购交付数量）*100%。</t>
  </si>
  <si>
    <t>采购数量</t>
  </si>
  <si>
    <t>反映采购数量完成情况。</t>
  </si>
  <si>
    <t>通过采购设备计使用年限反映可持续的效果。</t>
  </si>
  <si>
    <t>调查人群中对采购设施设备运行的满意度。
受益人群覆盖率=（调查人群中对设施建设或设施运行的人数/问卷调查人数）*100%</t>
  </si>
  <si>
    <t>2025年度，通过澄江四中2025年义务教育学生资助专项资金项目，为全校教师提供日常的教育教学办公需求，为学校教育教学额正常开展提供硬件上的合理支持和优化，同时为我校教师提供一个更加便捷舒适的工作环境，提高工作效率，为我校的教育质量提升提供硬件支持；通过项目的实施，保障营养改善计划对象全面享受，确保义务教育均衡发展，促进学生健康成长；对家庭经济困难学生的生活提供经济上的帮助，使他们更加努力学习，体现政府关注民生、济贫扶弱的执政理念。</t>
  </si>
  <si>
    <t>609</t>
  </si>
  <si>
    <t>2025年单位自有资金的管理使用工作时间安排：项目资金到位后，项目工作领导小组开始对设立的内容进行报批手续，2025年将大力教育教学质量，促进义务教育公平和学生全面发展。具体内容如下
1.校舍维修改造，教学楼防水5万元。主要用于维修学校教学楼的屋顶防水，改善学生的学习环境及生活环境。
2.校舍维修改造，男女生院防水4万元。主要用于维修学校男女生院的屋顶防水，改善学生的学习环境及生活环境。
3.复印纸7.5万元，主要用于学生日常教育教学、各类考试。
4.音乐教室学生凳子50张，共1.2万元，主要用于学生日常教育教学，改善学生的学习环境。
5.校园文化建设2.3万元，主要用于改善学生的学习环境及生活环境。</t>
  </si>
  <si>
    <t>自有资金教学楼防水面积</t>
  </si>
  <si>
    <t>1000</t>
  </si>
  <si>
    <t>平方米</t>
  </si>
  <si>
    <t>反映项目教学楼房顶防水维修面积情况</t>
  </si>
  <si>
    <t>自有资金男女生宿舍楼防水面积</t>
  </si>
  <si>
    <t>1800</t>
  </si>
  <si>
    <t>反映部门完成质量情况。
验收通过率=（通过验收完成的数量/完成的总数量）*100%。</t>
  </si>
  <si>
    <t>受益人群覆盖率</t>
  </si>
  <si>
    <t>反映项目设计受益人群或地区的实现情况。
受益人群覆盖率=（实际实现受益人群数/计划实现受益人群数）*100%</t>
  </si>
  <si>
    <t>2025新生入学增加，需要购置可座椅，床铺</t>
  </si>
  <si>
    <t>验收通过</t>
  </si>
  <si>
    <t>反映质量情况。
验收通过率=（通过验收的数量/采购总数量）*100%。</t>
  </si>
  <si>
    <t>节约成本率</t>
  </si>
  <si>
    <t>反映采购成本低于计划数所获得的经济效益。节约成本率=（计划采购资金-实际采购资金）/计划采购资金*100%</t>
  </si>
  <si>
    <t>保障学生物质生活水平</t>
  </si>
  <si>
    <t>反映及时采购满足学生的物质需求</t>
  </si>
  <si>
    <t>使用人员满意</t>
  </si>
  <si>
    <t>反映服务对象对采购物品的整体满意情况。
使用人员满意度=（对采购物品满意的人数/问卷调查人数）*100%。</t>
  </si>
  <si>
    <t xml:space="preserve">目标1：统筹安排中央补助资金和地方应分担资金，完善转移支付等制度，确保2025年义务教育家庭经济困难学生生活补助资金落实到位。帮助家庭经济困难学生及家庭解决后顾之忧，减轻学生压力。
目标2：及时拨付2025年特殊教育公用经费、义务教育公用经费县级配套资金，确保学校正常运转和补助资金按时发放。帮助学校日常正常运转及日常开支，解决学校运转压力。
目标3：健全义务教育学校经费预决算制度，加强资金的科学化精细化管理，确保资金使用规范、安全和有效，预计2025年计划支付义务教育营养改善计划资金增强学生体制，为国为民培养优秀学子。
目标4：确保2026年度符合条件的学生及时足额领取到家庭经济困难学生生活补助资金。让学生有基本生活保障，防止学生因贫困辍学。
</t>
  </si>
  <si>
    <t>1018</t>
  </si>
  <si>
    <t>人（人次、家）</t>
  </si>
  <si>
    <t>澄江六中2025年自有资金项目测算依据</t>
  </si>
  <si>
    <t>反映部门购置计划执行情况购置计划执行情况。购置计划完成率=（实际购置交付装备数量/计划购置交付装备数量）*100%。</t>
  </si>
  <si>
    <t>成本指标</t>
  </si>
  <si>
    <t>经济成本指标</t>
  </si>
  <si>
    <t>价格合理性</t>
  </si>
  <si>
    <t>使用率</t>
  </si>
  <si>
    <t>反映服务对象对购置设备的整体满意情况。使用人员满意度=（对购置设备满意的人数/问卷调查人数）*100%。</t>
  </si>
  <si>
    <t>2025年度，通过澄江六中2024年义务教育薄弱环节改善与能力提升专项资金项目，完成澄江四中田径场人工草坪建设项目，极大的促进学校硬件设施的提高，带动学校教育教学质量的提升，宽松舒适的教学场地，有利于满足全校406名学生体育教学工作的开展，促进学生身体素质的全面发展，同时还能不断提高学生的各项运动技能水平。通过田径运动，可以培养学生不畏困难，勇往直前的精神。</t>
  </si>
  <si>
    <t>418</t>
  </si>
  <si>
    <t>生活状况改善</t>
  </si>
  <si>
    <t>反映补助促进受助对象生活状况改善的情况。</t>
  </si>
  <si>
    <t>98</t>
  </si>
  <si>
    <t>2023年单位自有资金的管理使用工作时间安排：项目资金到位后，项目工作领导小组开始对采购设备的内容进行报批手续，争取在2023年3月份完成计算机设备、办公用品、网络通信的采购验收，并布置使用；在2023年春季学期结束前（3-6月份）完成专业组材料教学设备采购工作，尽快把新配置的仪器设备投入教育教学活动中，让老师和学生能尽早使用配套的实验仪器，8月份完成校园修缮工作.2023年将大力教育教学质量，促进教育公平和学生全面发展，形成多样化有特色的高中教育学校.</t>
  </si>
  <si>
    <t>复印纸采购数量</t>
  </si>
  <si>
    <t>400</t>
  </si>
  <si>
    <t>包</t>
  </si>
  <si>
    <t>反应部门拨付单位自有资金进度情况。验收通过率=（验收通过数/购买数）*100%
空反应部门拨付单位自有资金进度情况。使用成率=（实际拨付数/按季度或年拨付次数）*100%</t>
  </si>
  <si>
    <t>购置设备利用率</t>
  </si>
  <si>
    <t>反应部门拨付单位自有资金进度情况。购置设备利用率=（购置设备利用数/购买数）*100%</t>
  </si>
  <si>
    <t>项目部署及时效率</t>
  </si>
  <si>
    <t>反应部门拨付单位自有资金进度情况。使用完成率=（实际拨付数/按季度或年拨付次数）*100%
空反应部门拨付单位自有资金进度情况。使用成率=（实际拨付数/按季度或年拨付次数）*100%</t>
  </si>
  <si>
    <t>使用完成率</t>
  </si>
  <si>
    <t>反应部门拨付单位自有资金进度情况。使用成率=（实际拨付数/按季度或年拨付次数）*100%</t>
  </si>
  <si>
    <t>资金使用率</t>
  </si>
  <si>
    <t>定性指标</t>
  </si>
  <si>
    <t>反映资金使用率情况</t>
  </si>
  <si>
    <t>1.做好普通高中国家助学金资助专项资金 ;“三免一补”专项资金;普通高中建档立卡户等家庭经济困难学生免学杂费专项本级资金;高中“三类”（边缘易致贫、脱贫不稳定和突发严重意外）农村低收入家庭学生生活费补助资金;普通高中生均公用经费本级资金;义务教育阶段学校公用经费本级资金、义务教育阶段寄宿制学校公用经费本级资金、义务教育阶段特殊教育公用经费本级资金、义务教育困难学生生活补助本级资金、义务教育营养改善计划本级资金。
2.发挥财政资金引导作用，结合精准扶贫、精准脱贫的要求，做到受助对象精准、及时发放经费，缓解普通高中建档立卡贫困户经济压力，确保扶贫政策落实到位。</t>
  </si>
  <si>
    <t>反映获资助的数量情况。</t>
  </si>
  <si>
    <t>学校对补助政策的宣传力度</t>
  </si>
  <si>
    <t>兑现准确率</t>
  </si>
  <si>
    <t>反映补助准确发放的情况。
补助兑现准确率=补助兑付额/应付额*100%</t>
  </si>
  <si>
    <t>获补覆盖率=实际获得补助人数/学生数*100%</t>
  </si>
  <si>
    <t>反映补助事项在学校公示栏进行公示的情况。
补助事项公示度=按规定公布事项/按规定应公布事项*100%</t>
  </si>
  <si>
    <t>改善办学条件，提升教育教学质量，
1.有效助推职业教育均衡发展，促进教育公平
2.降低学生流失率，为经济发展储备技能型人才。我市中等职业学校学生中经济困难学生占有很大比例，中等职业学校免学费政策的实施，有效降低了职业学校学生的流失率，吸引更多的城乡学生进入中等职业学校学习，为更多的学生提供了学习技能的机会，也学会了做人的道理，项目的开展有利于学生的发展，利于提高中职学校的入学率和巩固率。
3.在保障落实中等职业教育学校免学费补助政策的同时，积极宣传推广政策，让我市农村家庭了解政策，了解职业教育，给经济困难的家庭送去希望，让每一位寒门学子都有享受教育的公平机会，改善家庭经济条件，实现个人梦想的平台，促进社会和谐稳定。</t>
  </si>
  <si>
    <t>451</t>
  </si>
  <si>
    <t>反映补助事项在特定办事大厅、官网、媒体或其他渠道按规定进行公示的情况。
补助事项公示度=按规定公布事项/按规定应公布事项*100%</t>
  </si>
  <si>
    <t>为推动全市职业教育高质量发展，落实新增教育经费向职业教育倾斜的要求，健全多渠道筹措职业教育经费的体制，提高职业学校教育教学水平，推进职业学校提质培优、产教融合、校企合作，推行“学历证书+若干职业技能等级证书”制度；加强“双师型”专任教师培养培训，优化教师队伍人员结构，提高职业学校教育教学水平。</t>
  </si>
  <si>
    <t xml:space="preserve">  根据根据中共云南省委  云南省人民政府关于印发《云南教育现代化2035》《加快推进云南教育现代化实施方案》的通知（云发〔2019〕19号）《云南省中小学教师继续教育规定》云南省人民政府令第35号为了保障中小学教师接受继续教育的合法权益，提高中小学教师的政治、业务素质，促进教育事业的发展，根据《中华人民共和国教师法》和有关法律、法规的规定。
  1、促进教师专业发展，建立并完善教师全员培训体系，保证教师受训率达到100%，通过分层次分类别的培训，使每一位教师每年至少受到一项有针对性的培训，教师按规定参加5年一周期不少于360学时的全员培训（每年不少于72学时）。教师在每一周期内，参加县级以上各类培训不少于240学时（每年不少于48学时），校本研修类培训不少于120学时（每年不少于24学时）。
  2、每年将中小学教师培训经费列入部门预算。拓宽培训经费来源渠道，积极向上争取培训项目经费。加强培训经费的监管，提高经费的使用效益。 该项目绩效指标与教育体育局部门整体指标相符。教育大计，教师为本。有好的教师，才有好的教育。教师培训是加强教师队伍建设的重要环节，是推进素质教育，促进教育公平，提高教育质量的重要保证。我校积极采取措施加强教师培训，教师队伍建设取得明显成效。大力加强教师培训，是新时期教育事业科学发展的重要任务和紧迫要求。
  结合会议纪要工作计划、方案关于认真贯彻落实2025年教师培训各项工作，稳步推进教育教学改革和教师教育制度改革，全面加强教师队伍建设，不断提升教师培训公共服务水平，努力建设一支高素质的教师专业队伍，为加快全县教育又好又快地发展、为办好人民满意的教育提供了强有力人才经费保障。现将一年来的主要工作计划、方案安排如下：
  1.建全组织机构。建全澄江市教师培训工作领导小组，由教育局局长李艳波担任组长，分管副局长黄瑞娟担任副组长，设立专门工作办公室，明确工作职责，健全工作机制。并把教师培训工作和新课程改革有机结合，有效地促进了培训工作的顺利开展。
 2.根据&lt;&lt;教育部关于实施全国中小学教师信息技术应用能力提升工程的意见&gt;&gt;项目安排，2025年将组织1850人教师完成中小学、幼儿园教师信息教师能力提升工程的全员培训，信息技术远程培训中小学教师信息技术应用能力提升工程的培训研修工作，教育科学提升研究工作、名师工作室配套完善、义务教育质量监测等工作的开展。</t>
  </si>
  <si>
    <t>培训参加人次</t>
  </si>
  <si>
    <t>1850</t>
  </si>
  <si>
    <t>反映参加培训人数情况。</t>
  </si>
  <si>
    <t>名师工作室培训</t>
  </si>
  <si>
    <t>个</t>
  </si>
  <si>
    <t>反映开展名师工作室培训的情况。</t>
  </si>
  <si>
    <t>培训人员合格率</t>
  </si>
  <si>
    <t>反映培训人员合格率的情况。</t>
  </si>
  <si>
    <t>参训人员满意度</t>
  </si>
  <si>
    <t>反映参训人员满意度的完成情况。</t>
  </si>
  <si>
    <t>积极贯彻执行中央国务院《关于进一步加强和改进未成年人校外活动场所建设和管理工作意见》和省校外活动中心联合办公室《关于进一步发挥青少年校外活动场所育人作用的指导意见》精神，充分发挥青少年校外活动中心的育人功能、职责，秉承“公益办中心，服务青少年”为宗旨，通过丰富多彩的主题教育兴趣培养等途径，使学生在研究和实践中增长知识、开阔眼界、陶冶情操、提高能力、愉悦身心，让广大青少年在成长中得到快乐，在快乐中健康成长。为我市青少年校外教育的发展做出应有的贡献。</t>
  </si>
  <si>
    <t>日均开放时长</t>
  </si>
  <si>
    <t>小时</t>
  </si>
  <si>
    <t>反映大型场馆全年开放的天数情况。</t>
  </si>
  <si>
    <t>全年开放天数</t>
  </si>
  <si>
    <t>250</t>
  </si>
  <si>
    <t>天</t>
  </si>
  <si>
    <t>反映大型场馆开放的展厅（场地）面积。</t>
  </si>
  <si>
    <t>场馆开放面积</t>
  </si>
  <si>
    <t>2325</t>
  </si>
  <si>
    <t>反映大型场馆举办活动的场次（演出、展览、体育赛事等）情况。</t>
  </si>
  <si>
    <t>大型场馆举办活动场次</t>
  </si>
  <si>
    <t>安全事故发生次数</t>
  </si>
  <si>
    <t>0</t>
  </si>
  <si>
    <t>反映场馆安全事故发生的次数情况。</t>
  </si>
  <si>
    <t>场馆（设施、设备）完好率</t>
  </si>
  <si>
    <t>反映大型场馆设施设备完好的情况。场馆（设施、设备）完好率=完好的场馆（设施、设备）数量/在用场馆（设施、设备）数量*100%</t>
  </si>
  <si>
    <t>维护覆盖率</t>
  </si>
  <si>
    <t>反映在计划范围内大型场馆展（藏）品、场馆（设施、设备）维护的覆盖情况。维护覆盖率=实际维护数/应维护数*100%</t>
  </si>
  <si>
    <t>投诉处理及时率</t>
  </si>
  <si>
    <t>反映大型场馆接待对象的投诉在规定时间内有效处理的情况。投诉处理及时率=在规定时间内有效处理投诉数/投诉事件数*100%</t>
  </si>
  <si>
    <t>维护按时完成率</t>
  </si>
  <si>
    <t>反映大型场馆场所（设施、设备）维护按时完成的情况。场馆（设施、设备）维护按时完成率=在规定时限内完成维护的场馆（设施、设备）数量/维护的场馆（设施、设备）数量*100%</t>
  </si>
  <si>
    <t>场馆接待人次</t>
  </si>
  <si>
    <t>反映大型场馆接待的人数情况。</t>
  </si>
  <si>
    <t>免费开放天数</t>
  </si>
  <si>
    <t>反映大型场馆免费开放的天数情况。</t>
  </si>
  <si>
    <t>接待对象投诉人次与接待人次的占比</t>
  </si>
  <si>
    <t>接待对象投诉人次与接待人次的占比=大型场馆接待对象投诉人次/接待人次*100%</t>
  </si>
  <si>
    <t>接待对象的满意度</t>
  </si>
  <si>
    <t>97</t>
  </si>
  <si>
    <t>反映场馆接待对象的满意程度。</t>
  </si>
  <si>
    <t>随着全市深化供给侧结构性改革工作的深入， 2018 年8月15日澄江县财政局和发改局联合下发了《关于公布更新〈澄江县行政事业性收费及涉企收费项目清单〉的通知》（澄财非税〔2018〕13 号），活动中心培训收费未列入《澄江县行政事业性收费及涉企收费项目清单》。文件规定凡未列入收费项目清单的一律不得向公民、法人和其他组织收取行政事业性收费，按照文件要求，2023年9月开始，澄江市发改委的同意下，目前的“活动中心”仅收取一定非学科培训费，用于外聘教师工资发放，保安、保洁工资，和涉及学科教材、教具购置。为充分发挥“活动中心”校外教育活动阵地育人作用，确保青少年学生活动中心正常运行，以2023年各项硬性支出为依据，需财政每年补助水电费、办公费5.5万元；场馆及设备维护、维修费8.5万元；网络、电话费1万元，合计15万元。</t>
  </si>
  <si>
    <t>采购物品数量</t>
  </si>
  <si>
    <t>反映采购数量情况。</t>
  </si>
  <si>
    <t>2025年预计贷款人数为1750人，按每人贷款16000元，贷款金额将达2800万元。按照《玉溪市财政局 玉溪市教育体育局 中国人民银行玉溪市中心支行 玉溪银保监分局转发关于进一步完善国家助学贷款政策的通知》玉财教［2021］368号最新规定，风险补偿金比例按当年贷款发生额的5%确定。由中央及地方各负担50%，地方负担部分，由省财政、市财政、县财政、高校按4：2：2：2比例分担测算上缴。完成2025年生源地信用助学贷款县级分担部分14.00万元的上缴。
按照教财[2023]4号 教育部等四部门关于调整完善助学贷款有关政策的通知，2023秋季学期起提高贷款额度。</t>
  </si>
  <si>
    <t>助学金贷款计划完成率</t>
  </si>
  <si>
    <t>反映部门助学金贷款计划执行情况。
助学金贷款计划完成率=（实际补助数量/计划补助数量）*100%。</t>
  </si>
  <si>
    <t>贷款人数</t>
  </si>
  <si>
    <t>1750</t>
  </si>
  <si>
    <t>反映优秀贫困学子贷款人数（人次）情况。</t>
  </si>
  <si>
    <t>反映贷款对象认定的准确性情况。</t>
  </si>
  <si>
    <t>贷款对象准确率</t>
  </si>
  <si>
    <t>反映贷款政策的宣传效果情况。
政策知晓率=调查中贷款政策知晓人数/调查总人数*100%</t>
  </si>
  <si>
    <t>贷款对象满意度</t>
  </si>
  <si>
    <t>反映服务对象对补助整体满意情况。
使用人员满意度=（对贷款满意的人数/问卷调查人数）*100%。</t>
  </si>
  <si>
    <t>补助社会化发放率</t>
  </si>
  <si>
    <t>11</t>
  </si>
  <si>
    <t>反映补助资金社会化发放的比例情况。
补助社会化发放率=采用社会化发放的补助资金数/发放补助资金总额*100%</t>
  </si>
  <si>
    <t>降低企业成本</t>
  </si>
  <si>
    <t>反映补助有效降低受助企业平均成本的情况。</t>
  </si>
  <si>
    <t>参会人员满意度</t>
  </si>
  <si>
    <t>根据《澄江市招生考试委员会办公室2024年招考经费预算实施方案》：2025年1月组织完成普通高中学业水平文化科目和信息技术考试；2025年3月组织完成高考英语听力和口语考试；2025年6月组织完成普通高校招生全国统一考试；2025年6月组织完成初中学业水平文化科目、信息技术、英语听力口语目考试；2025年7月组织完成普通高中学业水平文化科目和信息技术考试；2024年9月组织完成高考英语听力考试、英语口语测试。</t>
  </si>
  <si>
    <t>会议次数</t>
  </si>
  <si>
    <t>2024年1月组织完成普通高中学业水平文化科目和信息技术考试；2024年3月组织完成高考英语听力和口语考试；2024年6月组织完成普通高校招生全国统一考试；2024年6月组织完成初中学业水平文化科目、信息技术、英语听力口语目考试；2024年7月组织完成普通高中学业水平文化科目和信息技术考试；2024年9月组织完成高考英语听力考试、英语口语测试。</t>
  </si>
  <si>
    <t>是否纳入年度计划</t>
  </si>
  <si>
    <t>2025年1月组织完成普通高中学业水平文化科目和信息技术考试；2025年3月组织完成高考英语听力和口语考试；2025年6月组织完成普通高校招生全国统一考试；2025年6月组织完成初中学业水平文化科目、信息技术、英语听力口语目考试；2025年7月组织完成普通高中学业水平文化科目和信息技术考试；2025年9月组织完成高考英语听力考试、英语口语测试。</t>
  </si>
  <si>
    <t>节目数量</t>
  </si>
  <si>
    <t>2025年1月组织完成普通高中学业水平文化科目和信息技术考试；2024年5月组织完成高考英语听力和口语考试；2025年6月组织完成普通高校招生全国统一考试；2025年6月组织完成初中学业水平文化科目、信息技术、英语听力口语目考试；2025年7月组织完成普通高中学业水平文化科目和信息技术考试；2025年9月组织完成高考英语听力考试、英语口语测试。</t>
  </si>
  <si>
    <t>宣传活动参与人次</t>
  </si>
  <si>
    <t>反映参会人员对会议开展的满意度。参会人员满意度=（参会满意人数/问卷调查人数）*100%</t>
  </si>
  <si>
    <t>统筹安排资金，完善支付等制度，确保营养改善计划米油招标资金落实到位。健全营养改善计划预决算制度，加强资金的科学化精细化管理，确保资金使用规范、安全和有效。生均公用经费的投入报证我镇教育事业健康、持续、有效的发展；统筹安排中央补助资金和省级、市级应分担资金，完善支付等制度，确保膳食补助资金落实到位。及时拨付资金，确保每生每天5元膳食补助落实到位，具备食堂供餐条件的全部提供食堂供餐或"3+2"模式。健全营养改善计划预决算制度，加强资金的科学化精细管理。</t>
  </si>
  <si>
    <t>全年用电</t>
  </si>
  <si>
    <t>58000</t>
  </si>
  <si>
    <t>千瓦时</t>
  </si>
  <si>
    <t xml:space="preserve">全年用电
</t>
  </si>
  <si>
    <t>全年用水</t>
  </si>
  <si>
    <t>4000</t>
  </si>
  <si>
    <t>立方米</t>
  </si>
  <si>
    <t>教师培训次数</t>
  </si>
  <si>
    <t>30</t>
  </si>
  <si>
    <t>次/月（季、年）</t>
  </si>
  <si>
    <t>营养改善计划获补对象数</t>
  </si>
  <si>
    <t>496</t>
  </si>
  <si>
    <t>营养改善计划政策宣传次数</t>
  </si>
  <si>
    <t>15</t>
  </si>
  <si>
    <t>培训天数</t>
  </si>
  <si>
    <t>元/人·次</t>
  </si>
  <si>
    <t>营养改善计划补助金额</t>
  </si>
  <si>
    <t>九年义务教育巩固率</t>
  </si>
  <si>
    <t>家长、学生对于营养餐食谱知晓率</t>
  </si>
  <si>
    <t>绩效目标经过充分调查研究、论证和合理测算；绩效目标实现的可能性充分，考虑了现实条件和可操作性。</t>
  </si>
  <si>
    <t>资金投入数</t>
  </si>
  <si>
    <t>资金投入</t>
  </si>
  <si>
    <t>校园建设、设施设备验收合格率</t>
  </si>
  <si>
    <t>校园建设、设施设备符合验收标准</t>
  </si>
  <si>
    <t>项目按时推进率</t>
  </si>
  <si>
    <t>项目可以按照时间推进</t>
  </si>
  <si>
    <t>项目完成后受益人群覆盖率</t>
  </si>
  <si>
    <t>全校师生从项目中受益</t>
  </si>
  <si>
    <t>全校师生的满意率</t>
  </si>
  <si>
    <t>全校师生对项目实施应达到较高的满意率</t>
  </si>
  <si>
    <t xml:space="preserve">确保2025年营养改善计划米油招标资金落实，满足学生资助工作，提高公用经费使用效率，满足学校的办学需要，办好人民满意的教育，						
</t>
  </si>
  <si>
    <t>80000</t>
  </si>
  <si>
    <t xml:space="preserve">"全年用电
"
</t>
  </si>
  <si>
    <t>1244</t>
  </si>
  <si>
    <t xml:space="preserve">营养改善计划获补对象数
</t>
  </si>
  <si>
    <t xml:space="preserve">培训人员合格率
</t>
  </si>
  <si>
    <t xml:space="preserve">九年义务教育巩固率
</t>
  </si>
  <si>
    <t xml:space="preserve">受益对象满意度
</t>
  </si>
  <si>
    <t xml:space="preserve">通过该项目实施，促进教育事业的发展，使教师和学生都得到受益。符合行业正常水平或事业发展规律；预期绩效合理。						
</t>
  </si>
  <si>
    <t>2970000</t>
  </si>
  <si>
    <t xml:space="preserve">"资金投入数
"
</t>
  </si>
  <si>
    <t xml:space="preserve">"校园建设、设施设备验收合格率
"
</t>
  </si>
  <si>
    <t xml:space="preserve">"项目按时推进率
"
</t>
  </si>
  <si>
    <t xml:space="preserve">"项目完成后受益人群覆盖率
"
</t>
  </si>
  <si>
    <t xml:space="preserve">"全校师生的满意率
"
</t>
  </si>
  <si>
    <t>06表</t>
  </si>
  <si>
    <t>2025年政府性基金预算支出预算表</t>
  </si>
  <si>
    <t>单位名称</t>
  </si>
  <si>
    <t>本年政府性基金预算支出</t>
  </si>
  <si>
    <t>07表</t>
  </si>
  <si>
    <t>2025年政府采购预算表</t>
  </si>
  <si>
    <t>预算项目</t>
  </si>
  <si>
    <t>采购项目</t>
  </si>
  <si>
    <t>采购品目</t>
  </si>
  <si>
    <t>计量单位</t>
  </si>
  <si>
    <t>数量</t>
  </si>
  <si>
    <t>面向中小企业预留资金</t>
  </si>
  <si>
    <t>单位名称（项目名称）</t>
  </si>
  <si>
    <t>政府性基金</t>
  </si>
  <si>
    <t>国有资本经营预算资金</t>
  </si>
  <si>
    <t>右所小学购买讲台</t>
  </si>
  <si>
    <t>右所小学购买办公桌</t>
  </si>
  <si>
    <t>张</t>
  </si>
  <si>
    <t>小湾小学购买复印纸</t>
  </si>
  <si>
    <t>旧城小学购买复印纸</t>
  </si>
  <si>
    <t>右所小学购买复印纸</t>
  </si>
  <si>
    <t>矣旧小学购买复印纸</t>
  </si>
  <si>
    <t>右所小学购买多功能打印复印一体机</t>
  </si>
  <si>
    <t>吉花小学购买复印纸</t>
  </si>
  <si>
    <t>补益小学购买复印一体机</t>
  </si>
  <si>
    <t>右所小学购买多功能打印复印扫描激光一体机</t>
  </si>
  <si>
    <t>吉花小学购买食堂电灶</t>
  </si>
  <si>
    <t>补益小学购买复印纸</t>
  </si>
  <si>
    <t>电脑</t>
  </si>
  <si>
    <t>3D打印机</t>
  </si>
  <si>
    <t>教学无人机F600</t>
  </si>
  <si>
    <t>架</t>
  </si>
  <si>
    <t>彩色复印机</t>
  </si>
  <si>
    <t>三角钢琴</t>
  </si>
  <si>
    <t>多功能音响</t>
  </si>
  <si>
    <t>大疆无人机</t>
  </si>
  <si>
    <t>教学无人机F300</t>
  </si>
  <si>
    <t>复印纸</t>
  </si>
  <si>
    <t>舞台灯光系统</t>
  </si>
  <si>
    <t>粉墨</t>
  </si>
  <si>
    <t>盒</t>
  </si>
  <si>
    <t>教学无人机F230</t>
  </si>
  <si>
    <t>一体机</t>
  </si>
  <si>
    <t>综合布线系统</t>
  </si>
  <si>
    <t>综合桥架系统</t>
  </si>
  <si>
    <t>报告厅大屏系统</t>
  </si>
  <si>
    <t>密码柜</t>
  </si>
  <si>
    <t>卫生柜</t>
  </si>
  <si>
    <t>讲台</t>
  </si>
  <si>
    <t>校园广播系统</t>
  </si>
  <si>
    <t>报告厅座椅</t>
  </si>
  <si>
    <t>办公椅</t>
  </si>
  <si>
    <t>文件柜</t>
  </si>
  <si>
    <t>无人机设备</t>
  </si>
  <si>
    <t>无人机编程设备</t>
  </si>
  <si>
    <t>科学教室设备</t>
  </si>
  <si>
    <t>沙发</t>
  </si>
  <si>
    <t>交换机</t>
  </si>
  <si>
    <t>校园监控设备</t>
  </si>
  <si>
    <t>移动硬盘</t>
  </si>
  <si>
    <t>打印机</t>
  </si>
  <si>
    <t>美术教室设备</t>
  </si>
  <si>
    <t>路由器</t>
  </si>
  <si>
    <t>音乐教室设备</t>
  </si>
  <si>
    <t>采购打印机</t>
  </si>
  <si>
    <t>采购打印纸A4,A3</t>
  </si>
  <si>
    <t>采购课桌椅</t>
  </si>
  <si>
    <t>采购学生宿舍铁床</t>
  </si>
  <si>
    <t>采购饮水机</t>
  </si>
  <si>
    <t>采购电脑</t>
  </si>
  <si>
    <t>采购打印纸8K</t>
  </si>
  <si>
    <t>食堂食材配送服务</t>
  </si>
  <si>
    <t>批</t>
  </si>
  <si>
    <t>沙发采购</t>
  </si>
  <si>
    <t>复印纸采购</t>
  </si>
  <si>
    <t>复印机采购</t>
  </si>
  <si>
    <t>办公桌采购</t>
  </si>
  <si>
    <t>计算机采购</t>
  </si>
  <si>
    <t>教师办公桌椅</t>
  </si>
  <si>
    <t>复印机</t>
  </si>
  <si>
    <t>试卷印刷机</t>
  </si>
  <si>
    <t>学生课桌椅</t>
  </si>
  <si>
    <t>心理咨询室设备</t>
  </si>
  <si>
    <t>学生餐桌椅（4人座）</t>
  </si>
  <si>
    <t>教学一体机</t>
  </si>
  <si>
    <t>一体电脑采购</t>
  </si>
  <si>
    <t>书架采购</t>
  </si>
  <si>
    <t>篮球架采购</t>
  </si>
  <si>
    <t>副</t>
  </si>
  <si>
    <t>试卷扫描仪采购</t>
  </si>
  <si>
    <t>大米</t>
  </si>
  <si>
    <t>千克</t>
  </si>
  <si>
    <t>电脑采购</t>
  </si>
  <si>
    <t>干菜调料（含鸡蛋、海带、花生等）</t>
  </si>
  <si>
    <t>份</t>
  </si>
  <si>
    <t>蔬菜</t>
  </si>
  <si>
    <t>其他（调料）</t>
  </si>
  <si>
    <t>肉类(含猪、牛、鱼等）</t>
  </si>
  <si>
    <t>米线（含卷粉、饵丝等）</t>
  </si>
  <si>
    <t>“牛奶+X”套餐</t>
  </si>
  <si>
    <t>面（含面粉、面条）</t>
  </si>
  <si>
    <t>食用油</t>
  </si>
  <si>
    <t>升</t>
  </si>
  <si>
    <t>彩色打印机</t>
  </si>
  <si>
    <t>机动车保险服务</t>
  </si>
  <si>
    <t>辆</t>
  </si>
  <si>
    <t>小打印机</t>
  </si>
  <si>
    <t>件</t>
  </si>
  <si>
    <t>绿化管养服务</t>
  </si>
  <si>
    <t>音乐教室用凳子</t>
  </si>
  <si>
    <t>把</t>
  </si>
  <si>
    <t>采购会议设备</t>
  </si>
  <si>
    <t>采购速印机</t>
  </si>
  <si>
    <t>采购监控设备</t>
  </si>
  <si>
    <t>采购实训耗材及设备</t>
  </si>
  <si>
    <t>福利费（教育）</t>
  </si>
  <si>
    <t>退休人员公用经费</t>
  </si>
  <si>
    <t>固定翼无人机整机套装</t>
  </si>
  <si>
    <t>08表</t>
  </si>
  <si>
    <t>2025年政府购买服务预算表</t>
  </si>
  <si>
    <t>政府购买服务项目</t>
  </si>
  <si>
    <t>政府购买服务指导性目录代码</t>
  </si>
  <si>
    <t>所属服务类别</t>
  </si>
  <si>
    <t>所属服务领域</t>
  </si>
  <si>
    <t>购买服务内容简述</t>
  </si>
  <si>
    <t>政府购买服务内容</t>
  </si>
  <si>
    <t>注：我单位2025年无政府购买服务预算支出，此表为空。</t>
  </si>
  <si>
    <t>09-1表</t>
  </si>
  <si>
    <t>2025年对下转移支付预算表</t>
  </si>
  <si>
    <t>单位名称：澄江市教育体育局</t>
  </si>
  <si>
    <t>单位名称（项目）</t>
  </si>
  <si>
    <t>地区</t>
  </si>
  <si>
    <t>凤麓街道</t>
  </si>
  <si>
    <t>龙街街道</t>
  </si>
  <si>
    <t>右所镇</t>
  </si>
  <si>
    <t>海口镇</t>
  </si>
  <si>
    <t>九村镇</t>
  </si>
  <si>
    <t>路居镇</t>
  </si>
  <si>
    <t/>
  </si>
  <si>
    <t>注：我单位2025年无对下转移支付预算，此表为空。</t>
  </si>
  <si>
    <t>09-2表</t>
  </si>
  <si>
    <t>2025年对下转移支付绩效目标表</t>
  </si>
  <si>
    <t>注：2025年我单位无对下转移支付项目，此表为空。</t>
  </si>
  <si>
    <t>10表</t>
  </si>
  <si>
    <t>2025年新增资产配置表</t>
  </si>
  <si>
    <t>资产类别</t>
  </si>
  <si>
    <t>资产分类代码.名称</t>
  </si>
  <si>
    <t>资产名称</t>
  </si>
  <si>
    <t>财政部门批复数（元）</t>
  </si>
  <si>
    <t>单价</t>
  </si>
  <si>
    <t>金额</t>
  </si>
  <si>
    <t>A02 设备</t>
  </si>
  <si>
    <t>A02021301 碎纸机</t>
  </si>
  <si>
    <t>碎纸机</t>
  </si>
  <si>
    <t>2020300 传真机/多功能一体机</t>
  </si>
  <si>
    <t>A4幅面多功能一体机</t>
  </si>
  <si>
    <t>A02021004 A4彩色打印机</t>
  </si>
  <si>
    <t>A02020100 复印机</t>
  </si>
  <si>
    <t>彩色复印件</t>
  </si>
  <si>
    <t>A02010105 台式计算机</t>
  </si>
  <si>
    <t>A02020800 触控一体机</t>
  </si>
  <si>
    <t>教学触控一体机</t>
  </si>
  <si>
    <t>A02010108 便携式计算机</t>
  </si>
  <si>
    <t>A02020599 其他照相机及器材</t>
  </si>
  <si>
    <t>电脑高清摄像头</t>
  </si>
  <si>
    <t>A05 家具和用品</t>
  </si>
  <si>
    <t>A05010599 其他柜类</t>
  </si>
  <si>
    <t>柜子</t>
  </si>
  <si>
    <t>A05010203 教学、实验用桌</t>
  </si>
  <si>
    <t>A05010499 其他沙发类</t>
  </si>
  <si>
    <t>A02061804 空调机</t>
  </si>
  <si>
    <t>空调机</t>
  </si>
  <si>
    <t>A05010502 文件柜</t>
  </si>
  <si>
    <t>A02010202 交换设备</t>
  </si>
  <si>
    <t>A04 图书和档案</t>
  </si>
  <si>
    <t>A04010101 书籍、课本</t>
  </si>
  <si>
    <t>图书</t>
  </si>
  <si>
    <t>A02010700 信息化设备零部件</t>
  </si>
  <si>
    <t>电子大屏处理器</t>
  </si>
  <si>
    <t>A05010501 书柜</t>
  </si>
  <si>
    <t>书柜</t>
  </si>
  <si>
    <t>A05010201 办公桌</t>
  </si>
  <si>
    <t>A02061908 室内照明灯具</t>
  </si>
  <si>
    <t>A02021003 A4黑白打印机</t>
  </si>
  <si>
    <t>A05010301 办公椅</t>
  </si>
  <si>
    <t>A02020501 数字照相机</t>
  </si>
  <si>
    <t>数码相机</t>
  </si>
  <si>
    <t>A02019900 其他信息化设备</t>
  </si>
  <si>
    <t>多媒体大屏</t>
  </si>
  <si>
    <t>A02091107 视频监控设备</t>
  </si>
  <si>
    <t>A02029900 其他办公设备</t>
  </si>
  <si>
    <t>A05010399 其他椅凳类</t>
  </si>
  <si>
    <t>报告厅桌椅</t>
  </si>
  <si>
    <t>A02090199 其他广播发射设备</t>
  </si>
  <si>
    <t>A02010508 移动存储设备</t>
  </si>
  <si>
    <t>A02430900 无人机</t>
  </si>
  <si>
    <t>A02439900 其他航空器及其配套设备</t>
  </si>
  <si>
    <t>触控一体机</t>
  </si>
  <si>
    <t>A02020400 多功能一体机</t>
  </si>
  <si>
    <t>多功能一体机</t>
  </si>
  <si>
    <t>补益小学复印一体机</t>
  </si>
  <si>
    <t>A05010299 其他台、桌类</t>
  </si>
  <si>
    <t>右所小学办公桌</t>
  </si>
  <si>
    <t>A02021002 A3彩色打印机</t>
  </si>
  <si>
    <t>右所小学彩色打印复印扫描激光一体机</t>
  </si>
  <si>
    <t>A02249900 其他食品加工设备</t>
  </si>
  <si>
    <t>吉花小学食堂电灶</t>
  </si>
  <si>
    <t>右所小学讲台</t>
  </si>
  <si>
    <t>右所小学多功能打印复印一体机</t>
  </si>
  <si>
    <t>A4彩色打印机</t>
  </si>
  <si>
    <t>台式计算机</t>
  </si>
  <si>
    <t>A4黑白打印机</t>
  </si>
  <si>
    <t>打印复印一体机</t>
  </si>
  <si>
    <t>高速黑白复印机</t>
  </si>
  <si>
    <t>A3彩色打印机</t>
  </si>
  <si>
    <t>数码复印机</t>
  </si>
  <si>
    <t>A05010304 教学、实验椅凳</t>
  </si>
  <si>
    <t>教学、实验椅凳</t>
  </si>
  <si>
    <t>学生桌椅</t>
  </si>
  <si>
    <t>A02460300 球类设备</t>
  </si>
  <si>
    <t>学生用乒乓球桌</t>
  </si>
  <si>
    <t>A05019900 其他家具</t>
  </si>
  <si>
    <t>饮水机</t>
  </si>
  <si>
    <t>A02010199 其他计算机</t>
  </si>
  <si>
    <t>办公台式电脑</t>
  </si>
  <si>
    <t>A02021099 其他打印机</t>
  </si>
  <si>
    <t>打印复印机</t>
  </si>
  <si>
    <t>家具用具（柜类）</t>
  </si>
  <si>
    <t>数字照相机</t>
  </si>
  <si>
    <t>速印机</t>
  </si>
  <si>
    <t>A02061504 不间断电源</t>
  </si>
  <si>
    <t>不间断电源</t>
  </si>
  <si>
    <t>A02021118 扫描仪</t>
  </si>
  <si>
    <t>扫描仪</t>
  </si>
  <si>
    <t>桌椅</t>
  </si>
  <si>
    <t>激光打印机</t>
  </si>
  <si>
    <t>A02021103 LED显示屏</t>
  </si>
  <si>
    <t>LED显示屏</t>
  </si>
  <si>
    <t>A02021201 速印机</t>
  </si>
  <si>
    <t>学生餐桌椅</t>
  </si>
  <si>
    <t>教师办公桌</t>
  </si>
  <si>
    <t>A02090401 广播录放音设备</t>
  </si>
  <si>
    <t>A02080899 其他视频会议系统设备</t>
  </si>
  <si>
    <t>会议设备</t>
  </si>
  <si>
    <t>监控设备</t>
  </si>
  <si>
    <t>A05049900 其他办公用品</t>
  </si>
  <si>
    <t>实训耗材及设备</t>
  </si>
  <si>
    <t>国产电脑</t>
  </si>
  <si>
    <t>A02450300 舞台设备</t>
  </si>
  <si>
    <t>A02470600 卡拉OK设备</t>
  </si>
  <si>
    <t>A02450100 乐器</t>
  </si>
  <si>
    <t>A02021005 3D打印机</t>
  </si>
  <si>
    <t>A02021120 高拍仪</t>
  </si>
  <si>
    <t>高拍仪</t>
  </si>
  <si>
    <t>贷款大厅公用办公电脑（国产电脑）</t>
  </si>
  <si>
    <t>A02021125 手写式输入设备</t>
  </si>
  <si>
    <t>签字手写屏</t>
  </si>
  <si>
    <t>教室讲桌</t>
  </si>
  <si>
    <t>A02021001 A3黑白打印机</t>
  </si>
  <si>
    <t>A3黑白打印机</t>
  </si>
  <si>
    <t>牛摩小学图书室阅览桌</t>
  </si>
  <si>
    <t>海边小学古木凳</t>
  </si>
  <si>
    <t>上坝小学美术室、科技室椅子</t>
  </si>
  <si>
    <t>牛摩小学阅览椅子</t>
  </si>
  <si>
    <t>海边小学讲桌</t>
  </si>
  <si>
    <t>海边小学电视柜</t>
  </si>
  <si>
    <t>海边小学实验凳子</t>
  </si>
  <si>
    <t>牛摩小学试验凳</t>
  </si>
  <si>
    <t>海边小学美术室柜子</t>
  </si>
  <si>
    <t>组</t>
  </si>
  <si>
    <t>海边小学音乐凳</t>
  </si>
  <si>
    <t>明星小学定制美术室柜子（2900*400*800）</t>
  </si>
  <si>
    <t>海边小学美术室桌子＋椅子</t>
  </si>
  <si>
    <t>上坝小学美术室、科技室桌子</t>
  </si>
  <si>
    <t>明星小学定制美术室柜子（2700*400*800）</t>
  </si>
  <si>
    <t>孤山小学实验凳</t>
  </si>
  <si>
    <t>牛摩小学定制美术室柜子（2400*400*800）</t>
  </si>
  <si>
    <t>海边小学音乐凳子</t>
  </si>
  <si>
    <t>孤山小学实验桌（1600*800*760）</t>
  </si>
  <si>
    <t>海门小学试验凳</t>
  </si>
  <si>
    <t>明星小学美术室桌子＋椅子</t>
  </si>
  <si>
    <t>海边小学定制双面柜</t>
  </si>
  <si>
    <t>牛摩小学定制音乐室柜子（1800*400*800）</t>
  </si>
  <si>
    <t>牛摩小学定制实验桌（1600*800*760）</t>
  </si>
  <si>
    <t>牛摩小学定制美术柜（2200*400*800）</t>
  </si>
  <si>
    <t>海门小学定制实验桌（2400*800*760）</t>
  </si>
  <si>
    <t>海门小学阅览桌</t>
  </si>
  <si>
    <t>牛摩小学美术室六边桌＋椅子</t>
  </si>
  <si>
    <t>孤山小学美术异性桌子</t>
  </si>
  <si>
    <t>海门小学定制美术柜子（1700*400*800）</t>
  </si>
  <si>
    <t>海边小学教室书柜</t>
  </si>
  <si>
    <t>牛摩小学从音乐凳</t>
  </si>
  <si>
    <t>张营小学实验桌（2400*800*760）</t>
  </si>
  <si>
    <t>张营小学实验桌（1600*800*760）</t>
  </si>
  <si>
    <t>牛摩小学定制美术室柜子（1800*400*800）</t>
  </si>
  <si>
    <t>明星小学图书室柜子</t>
  </si>
  <si>
    <t>牛摩小学定制实验桌（2000*800*760）</t>
  </si>
  <si>
    <t>孤山小学实验桌（2000*800*760）</t>
  </si>
  <si>
    <t>上坝小学实验室椅子</t>
  </si>
  <si>
    <t>海门小学美术室定制桌子＋椅子</t>
  </si>
  <si>
    <t>海边小学阅览椅子</t>
  </si>
  <si>
    <t>上坝小学阅览室桌子</t>
  </si>
  <si>
    <t>上坝小学阅览室椅子</t>
  </si>
  <si>
    <t>牛摩小学定制音乐室柜子（2200*400*800）</t>
  </si>
  <si>
    <t>2020401 单反相机（含镜头）</t>
  </si>
  <si>
    <t>上坝小学数码照相机</t>
  </si>
  <si>
    <t>牛摩小学数码相机</t>
  </si>
  <si>
    <t>2010104 台式电脑</t>
  </si>
  <si>
    <t>上坝小学台式计算机</t>
  </si>
  <si>
    <t>201060102 A4彩色打印机</t>
  </si>
  <si>
    <t>孤山小学打印机</t>
  </si>
  <si>
    <t>2010604 显示器</t>
  </si>
  <si>
    <t>上坝小学液晶显示器</t>
  </si>
  <si>
    <t>中心小学打印机</t>
  </si>
  <si>
    <t>2020700 触控一体机</t>
  </si>
  <si>
    <t>上坝小学触控一体机</t>
  </si>
  <si>
    <t>202010001 高速黑白复印机</t>
  </si>
  <si>
    <t>中心小学打复印一体机</t>
  </si>
  <si>
    <t>张营小学复印机</t>
  </si>
  <si>
    <t>2020600 LED显示屏</t>
  </si>
  <si>
    <t>张营小学LED显示屏</t>
  </si>
  <si>
    <t>2010105 笔记本电脑</t>
  </si>
  <si>
    <t>张营小学便携式计算机</t>
  </si>
  <si>
    <t>2320301 广播专用录放音设备</t>
  </si>
  <si>
    <t>张营小学广播设备</t>
  </si>
  <si>
    <t>海门小学LED显示屏</t>
  </si>
  <si>
    <t>牛摩小学复印机</t>
  </si>
  <si>
    <t>601020002 办公桌（处级及以下）</t>
  </si>
  <si>
    <t>牛摩小学台桌</t>
  </si>
  <si>
    <t>明星小学数码相机</t>
  </si>
  <si>
    <t>中心小学广播室设备</t>
  </si>
  <si>
    <t>牛摩小学台式计算机</t>
  </si>
  <si>
    <t>海边小学台式计算机</t>
  </si>
  <si>
    <t>海门小学复印机</t>
  </si>
  <si>
    <t>明星小学校园广播</t>
  </si>
  <si>
    <t>601050102 文件柜（处级及以下）</t>
  </si>
  <si>
    <t>明星小学文件柜</t>
  </si>
  <si>
    <t>海边小学数码相机</t>
  </si>
  <si>
    <t>明星小学台式计算机</t>
  </si>
  <si>
    <t>海边小学打复印一体机</t>
  </si>
  <si>
    <t>海门小学激光打印机</t>
  </si>
  <si>
    <t>中心小学激光彩色打印机</t>
  </si>
  <si>
    <t>上坝小学文件柜</t>
  </si>
  <si>
    <t>上坝小学LED显示屏</t>
  </si>
  <si>
    <t>牛摩小学LED显示屏</t>
  </si>
  <si>
    <t>明星小学激光打印机</t>
  </si>
  <si>
    <t>海边小学台桌</t>
  </si>
  <si>
    <t>中心小学台式计算机</t>
  </si>
  <si>
    <t>孤山小学便携式计算机</t>
  </si>
  <si>
    <t>2101905 空调机组</t>
  </si>
  <si>
    <t>牛摩小学空调</t>
  </si>
  <si>
    <t>明星小学复印机</t>
  </si>
  <si>
    <t>张营小学激光打印机</t>
  </si>
  <si>
    <t>张营小学数码相机</t>
  </si>
  <si>
    <t>2010299 其他网络设备</t>
  </si>
  <si>
    <t>海边小学计算机网络设备</t>
  </si>
  <si>
    <t>2010106 掌上电脑</t>
  </si>
  <si>
    <t>中心小学平板电脑</t>
  </si>
  <si>
    <t>上坝小学便携式计算机</t>
  </si>
  <si>
    <t>海边小学LED显示屏</t>
  </si>
  <si>
    <t>海门小学台式计算机</t>
  </si>
  <si>
    <t>明星小学办公桌</t>
  </si>
  <si>
    <t>A02010299 其他网络设备</t>
  </si>
  <si>
    <t>中心小学监控</t>
  </si>
  <si>
    <t>601040002 三人沙发</t>
  </si>
  <si>
    <t>中心小学沙发</t>
  </si>
  <si>
    <t>上坝小学激光打印机</t>
  </si>
  <si>
    <t>2021000 碎纸机</t>
  </si>
  <si>
    <t>上坝小学碎纸机</t>
  </si>
  <si>
    <t>张营小学台式计算机</t>
  </si>
  <si>
    <t>海边小学液晶显示器</t>
  </si>
  <si>
    <t>孤山小学数码相机</t>
  </si>
  <si>
    <t>6010600 架类</t>
  </si>
  <si>
    <t>中心小学文件架</t>
  </si>
  <si>
    <t>海门小学校园广播</t>
  </si>
  <si>
    <t>2321002 摄像机</t>
  </si>
  <si>
    <t>中心小学摄像机</t>
  </si>
  <si>
    <t>孤山小学美术室柜子</t>
  </si>
  <si>
    <t>张营小学实验凳</t>
  </si>
  <si>
    <t>海门小学美术室定制柜子（1800*400*800）</t>
  </si>
  <si>
    <t>海门小学定制音乐室柜子</t>
  </si>
  <si>
    <t>孤山小学美术室桌子＋凳子</t>
  </si>
  <si>
    <t>明星小学音乐凳子</t>
  </si>
  <si>
    <t>海边小学实验桌</t>
  </si>
  <si>
    <t>海门小学定制实验桌（1600*800*760）</t>
  </si>
  <si>
    <t>海门小学定制美术室柜子（1600*400*800）</t>
  </si>
  <si>
    <t>上坝小学实验室桌子</t>
  </si>
  <si>
    <t>海边小学阅览桌</t>
  </si>
  <si>
    <t>牛摩小学定制音乐室柜子（2400*400*800）</t>
  </si>
  <si>
    <t>11表</t>
  </si>
  <si>
    <t>2025年上级补助项目支出预算表</t>
  </si>
  <si>
    <t>经济科目部门</t>
  </si>
  <si>
    <t>经济科目名称</t>
  </si>
  <si>
    <t>上级补助</t>
  </si>
  <si>
    <t>注：我单位2025年无上级补助项目支出预算，此表为空。</t>
  </si>
  <si>
    <t>12表</t>
  </si>
  <si>
    <t>2025年部门项目中期规划预算表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</si>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</sst>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5">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sz val="9"/>
      <name val="宋体"/>
      <charset val="1"/>
    </font>
    <font>
      <sz val="10"/>
      <name val="宋体"/>
      <charset val="1"/>
    </font>
    <font>
      <sz val="10"/>
      <color rgb="FF000000"/>
      <name val="宋体"/>
      <charset val="1"/>
    </font>
    <font>
      <b/>
      <sz val="22"/>
      <color rgb="FF000000"/>
      <name val="宋体"/>
      <charset val="1"/>
    </font>
    <font>
      <b/>
      <sz val="23"/>
      <color rgb="FF000000"/>
      <name val="宋体"/>
      <charset val="1"/>
    </font>
    <font>
      <sz val="9"/>
      <color rgb="FF000000"/>
      <name val="宋体"/>
      <charset val="1"/>
    </font>
    <font>
      <sz val="11"/>
      <color rgb="FF000000"/>
      <name val="宋体"/>
      <charset val="1"/>
    </font>
    <font>
      <sz val="11"/>
      <name val="宋体"/>
      <charset val="1"/>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Arial"/>
      <charset val="134"/>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3" borderId="11"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2" applyNumberFormat="0" applyFill="0" applyAlignment="0" applyProtection="0">
      <alignment vertical="center"/>
    </xf>
    <xf numFmtId="0" fontId="31" fillId="0" borderId="12" applyNumberFormat="0" applyFill="0" applyAlignment="0" applyProtection="0">
      <alignment vertical="center"/>
    </xf>
    <xf numFmtId="0" fontId="32" fillId="0" borderId="13" applyNumberFormat="0" applyFill="0" applyAlignment="0" applyProtection="0">
      <alignment vertical="center"/>
    </xf>
    <xf numFmtId="0" fontId="32" fillId="0" borderId="0" applyNumberFormat="0" applyFill="0" applyBorder="0" applyAlignment="0" applyProtection="0">
      <alignment vertical="center"/>
    </xf>
    <xf numFmtId="0" fontId="33" fillId="4" borderId="14" applyNumberFormat="0" applyAlignment="0" applyProtection="0">
      <alignment vertical="center"/>
    </xf>
    <xf numFmtId="0" fontId="34" fillId="5" borderId="15" applyNumberFormat="0" applyAlignment="0" applyProtection="0">
      <alignment vertical="center"/>
    </xf>
    <xf numFmtId="0" fontId="35" fillId="5" borderId="14" applyNumberFormat="0" applyAlignment="0" applyProtection="0">
      <alignment vertical="center"/>
    </xf>
    <xf numFmtId="0" fontId="36" fillId="6" borderId="16" applyNumberFormat="0" applyAlignment="0" applyProtection="0">
      <alignment vertical="center"/>
    </xf>
    <xf numFmtId="0" fontId="37" fillId="0" borderId="17" applyNumberFormat="0" applyFill="0" applyAlignment="0" applyProtection="0">
      <alignment vertical="center"/>
    </xf>
    <xf numFmtId="0" fontId="38" fillId="0" borderId="18"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xf numFmtId="176" fontId="3" fillId="0" borderId="1">
      <alignment horizontal="right" vertical="center"/>
    </xf>
    <xf numFmtId="49" fontId="3" fillId="0" borderId="1">
      <alignment horizontal="left" vertical="center" wrapText="1"/>
    </xf>
    <xf numFmtId="176" fontId="3" fillId="0" borderId="1">
      <alignment horizontal="right" vertical="center"/>
    </xf>
    <xf numFmtId="177" fontId="3" fillId="0" borderId="1">
      <alignment horizontal="right" vertical="center"/>
    </xf>
    <xf numFmtId="178" fontId="3" fillId="0" borderId="1">
      <alignment horizontal="right" vertical="center"/>
    </xf>
    <xf numFmtId="179" fontId="3" fillId="0" borderId="1">
      <alignment horizontal="right" vertical="center"/>
    </xf>
    <xf numFmtId="10" fontId="3" fillId="0" borderId="1">
      <alignment horizontal="right" vertical="center"/>
    </xf>
    <xf numFmtId="180" fontId="3" fillId="0" borderId="1">
      <alignment horizontal="right" vertical="center"/>
    </xf>
    <xf numFmtId="0" fontId="3" fillId="0" borderId="0">
      <alignment vertical="top"/>
      <protection locked="0"/>
    </xf>
  </cellStyleXfs>
  <cellXfs count="105">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6"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6" fontId="3" fillId="0" borderId="1" xfId="51" applyNumberFormat="1" applyFont="1" applyBorder="1">
      <alignment horizontal="right" vertical="center"/>
    </xf>
    <xf numFmtId="0" fontId="3" fillId="0" borderId="1" xfId="0" applyFont="1" applyBorder="1" applyAlignment="1">
      <alignment horizontal="center" vertical="center"/>
    </xf>
    <xf numFmtId="49" fontId="3" fillId="0" borderId="0" xfId="50" applyNumberFormat="1" applyFont="1" applyBorder="1">
      <alignment horizontal="left" vertical="center" wrapText="1"/>
    </xf>
    <xf numFmtId="49" fontId="3" fillId="0" borderId="0" xfId="50"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0" applyNumberFormat="1" applyFont="1" applyBorder="1" applyAlignment="1">
      <alignment horizontal="center" vertical="center" wrapText="1"/>
    </xf>
    <xf numFmtId="49" fontId="3" fillId="0" borderId="1" xfId="50" applyNumberFormat="1" applyFont="1" applyBorder="1">
      <alignment horizontal="left" vertical="center" wrapText="1"/>
    </xf>
    <xf numFmtId="49" fontId="3" fillId="0" borderId="1" xfId="50" applyNumberFormat="1" applyFont="1" applyBorder="1" applyAlignment="1">
      <alignment horizontal="center" vertical="center" wrapText="1"/>
    </xf>
    <xf numFmtId="49" fontId="3" fillId="0" borderId="1" xfId="50" applyNumberFormat="1" applyFont="1" applyBorder="1" applyAlignment="1">
      <alignment horizontal="left" vertical="center" wrapText="1" indent="1"/>
    </xf>
    <xf numFmtId="49" fontId="9" fillId="0" borderId="0" xfId="50"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0" applyNumberFormat="1" applyFont="1" applyBorder="1" applyAlignment="1">
      <alignment horizontal="center" vertical="center" wrapText="1"/>
    </xf>
    <xf numFmtId="0" fontId="11" fillId="0" borderId="0" xfId="57" applyFont="1" applyFill="1" applyBorder="1" applyAlignment="1" applyProtection="1">
      <alignment vertical="top"/>
      <protection locked="0"/>
    </xf>
    <xf numFmtId="0" fontId="12" fillId="0" borderId="0" xfId="57" applyFont="1" applyFill="1" applyBorder="1" applyAlignment="1" applyProtection="1"/>
    <xf numFmtId="0" fontId="13" fillId="0" borderId="0" xfId="57" applyFont="1" applyFill="1" applyBorder="1" applyAlignment="1" applyProtection="1"/>
    <xf numFmtId="0" fontId="13" fillId="0" borderId="0" xfId="57" applyFont="1" applyFill="1" applyBorder="1" applyAlignment="1" applyProtection="1">
      <alignment horizontal="right" vertical="center"/>
    </xf>
    <xf numFmtId="0" fontId="14" fillId="0" borderId="0" xfId="57" applyFont="1" applyFill="1" applyBorder="1" applyAlignment="1" applyProtection="1">
      <alignment horizontal="center" vertical="center" wrapText="1"/>
    </xf>
    <xf numFmtId="0" fontId="15" fillId="0" borderId="0" xfId="57" applyFont="1" applyFill="1" applyBorder="1" applyAlignment="1" applyProtection="1">
      <alignment horizontal="center" vertical="center"/>
    </xf>
    <xf numFmtId="0" fontId="16" fillId="0" borderId="0" xfId="57" applyFont="1" applyFill="1" applyBorder="1" applyAlignment="1" applyProtection="1">
      <alignment horizontal="left" vertical="center" wrapText="1"/>
    </xf>
    <xf numFmtId="0" fontId="17" fillId="0" borderId="0" xfId="57" applyFont="1" applyFill="1" applyBorder="1" applyAlignment="1" applyProtection="1">
      <alignment wrapText="1"/>
    </xf>
    <xf numFmtId="0" fontId="13" fillId="0" borderId="0" xfId="57" applyFont="1" applyFill="1" applyBorder="1" applyAlignment="1" applyProtection="1">
      <alignment horizontal="right" wrapText="1"/>
    </xf>
    <xf numFmtId="0" fontId="12" fillId="0" borderId="0" xfId="57" applyFont="1" applyFill="1" applyBorder="1" applyAlignment="1" applyProtection="1">
      <alignment wrapText="1"/>
    </xf>
    <xf numFmtId="0" fontId="17" fillId="0" borderId="2" xfId="57" applyFont="1" applyFill="1" applyBorder="1" applyAlignment="1" applyProtection="1">
      <alignment horizontal="center" vertical="center"/>
    </xf>
    <xf numFmtId="0" fontId="17" fillId="0" borderId="3" xfId="57" applyFont="1" applyFill="1" applyBorder="1" applyAlignment="1" applyProtection="1">
      <alignment horizontal="center" vertical="center"/>
    </xf>
    <xf numFmtId="0" fontId="17" fillId="0" borderId="4" xfId="57" applyFont="1" applyFill="1" applyBorder="1" applyAlignment="1" applyProtection="1">
      <alignment horizontal="center" vertical="center"/>
    </xf>
    <xf numFmtId="0" fontId="17" fillId="2" borderId="5" xfId="57" applyFont="1" applyFill="1" applyBorder="1" applyAlignment="1" applyProtection="1">
      <alignment horizontal="center" vertical="center"/>
    </xf>
    <xf numFmtId="0" fontId="17" fillId="0" borderId="5" xfId="57" applyFont="1" applyFill="1" applyBorder="1" applyAlignment="1" applyProtection="1">
      <alignment horizontal="center" vertical="center"/>
    </xf>
    <xf numFmtId="0" fontId="17" fillId="0" borderId="6" xfId="57" applyFont="1" applyFill="1" applyBorder="1" applyAlignment="1" applyProtection="1">
      <alignment horizontal="center" vertical="center"/>
    </xf>
    <xf numFmtId="0" fontId="17" fillId="0" borderId="7" xfId="57" applyFont="1" applyFill="1" applyBorder="1" applyAlignment="1" applyProtection="1">
      <alignment horizontal="center" vertical="center"/>
    </xf>
    <xf numFmtId="0" fontId="17" fillId="0" borderId="2" xfId="57" applyFont="1" applyFill="1" applyBorder="1" applyAlignment="1" applyProtection="1">
      <alignment horizontal="center" vertical="center" wrapText="1"/>
    </xf>
    <xf numFmtId="0" fontId="17" fillId="0" borderId="8" xfId="57" applyFont="1" applyFill="1" applyBorder="1" applyAlignment="1" applyProtection="1">
      <alignment horizontal="center" vertical="center" wrapText="1"/>
    </xf>
    <xf numFmtId="0" fontId="17" fillId="0" borderId="1" xfId="57" applyFont="1" applyFill="1" applyBorder="1" applyAlignment="1" applyProtection="1">
      <alignment horizontal="center" vertical="center"/>
    </xf>
    <xf numFmtId="0" fontId="18" fillId="0" borderId="3" xfId="57" applyFont="1" applyFill="1" applyBorder="1" applyAlignment="1" applyProtection="1">
      <alignment horizontal="center" vertical="center"/>
    </xf>
    <xf numFmtId="0" fontId="16" fillId="0" borderId="1" xfId="57" applyFont="1" applyFill="1" applyBorder="1" applyAlignment="1" applyProtection="1">
      <alignment horizontal="left" vertical="center" wrapText="1"/>
    </xf>
    <xf numFmtId="0" fontId="16" fillId="0" borderId="1" xfId="57" applyFont="1" applyFill="1" applyBorder="1" applyAlignment="1" applyProtection="1">
      <alignment horizontal="right" vertical="center"/>
      <protection locked="0"/>
    </xf>
    <xf numFmtId="0" fontId="11" fillId="0" borderId="3" xfId="57" applyFont="1" applyFill="1" applyBorder="1" applyAlignment="1" applyProtection="1">
      <alignment horizontal="right" vertical="center"/>
      <protection locked="0"/>
    </xf>
    <xf numFmtId="0" fontId="11" fillId="0" borderId="1" xfId="57" applyFont="1" applyFill="1" applyBorder="1" applyAlignment="1" applyProtection="1">
      <alignment vertical="center" wrapText="1"/>
    </xf>
    <xf numFmtId="0" fontId="11" fillId="0" borderId="1" xfId="57" applyFont="1" applyFill="1" applyBorder="1" applyAlignment="1" applyProtection="1">
      <alignment horizontal="center" vertical="center" wrapText="1"/>
      <protection locked="0"/>
    </xf>
    <xf numFmtId="0" fontId="16" fillId="0" borderId="0" xfId="57" applyFont="1" applyFill="1" applyBorder="1" applyAlignment="1" applyProtection="1">
      <alignment horizontal="right" vertical="center"/>
      <protection locked="0"/>
    </xf>
    <xf numFmtId="0" fontId="18" fillId="0" borderId="5" xfId="57" applyFont="1" applyFill="1" applyBorder="1" applyAlignment="1" applyProtection="1">
      <alignment horizontal="center" vertical="center"/>
    </xf>
    <xf numFmtId="0" fontId="16" fillId="0" borderId="6" xfId="57" applyFont="1" applyFill="1" applyBorder="1" applyAlignment="1" applyProtection="1">
      <alignment horizontal="right" vertical="center"/>
      <protection locked="0"/>
    </xf>
    <xf numFmtId="49" fontId="1" fillId="0" borderId="1" xfId="50" applyNumberFormat="1" applyFont="1" applyBorder="1" applyAlignment="1">
      <alignment horizontal="center" vertical="center" wrapText="1"/>
    </xf>
    <xf numFmtId="49" fontId="4" fillId="0" borderId="0" xfId="50" applyNumberFormat="1" applyFont="1" applyBorder="1" applyAlignment="1">
      <alignment horizontal="center" vertical="center" wrapText="1"/>
    </xf>
    <xf numFmtId="49" fontId="7" fillId="0" borderId="1" xfId="50"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6" fontId="3" fillId="0" borderId="1" xfId="50" applyNumberFormat="1" applyFont="1" applyBorder="1" applyAlignment="1">
      <alignment horizontal="right" vertical="center" wrapText="1"/>
    </xf>
    <xf numFmtId="176" fontId="3" fillId="0" borderId="1" xfId="0" applyNumberFormat="1" applyFont="1" applyBorder="1" applyAlignment="1">
      <alignment horizontal="right" vertical="center" wrapText="1"/>
    </xf>
    <xf numFmtId="180" fontId="7" fillId="0" borderId="1" xfId="56" applyNumberFormat="1" applyFont="1" applyBorder="1" applyAlignment="1">
      <alignment horizontal="center" vertical="center" wrapText="1"/>
    </xf>
    <xf numFmtId="49" fontId="19" fillId="0" borderId="0" xfId="50" applyNumberFormat="1" applyFont="1" applyBorder="1" applyAlignment="1">
      <alignment horizontal="right" vertical="center" wrapText="1"/>
    </xf>
    <xf numFmtId="0" fontId="3" fillId="0" borderId="1" xfId="50" applyNumberFormat="1" applyFont="1" applyBorder="1">
      <alignment horizontal="left" vertical="center" wrapText="1"/>
    </xf>
    <xf numFmtId="176" fontId="3" fillId="0" borderId="1" xfId="50" applyNumberFormat="1" applyFont="1" applyBorder="1" applyAlignment="1">
      <alignment horizontal="center" vertical="center" wrapText="1"/>
    </xf>
    <xf numFmtId="49" fontId="20" fillId="0" borderId="0" xfId="50"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0" borderId="1" xfId="0" applyFont="1" applyBorder="1" applyAlignment="1">
      <alignment horizontal="center" vertical="center"/>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3" fillId="0" borderId="1" xfId="0" applyFont="1" applyBorder="1" applyAlignment="1">
      <alignment horizontal="center" vertical="center" wrapText="1"/>
    </xf>
    <xf numFmtId="176" fontId="3" fillId="0" borderId="1" xfId="0" applyNumberFormat="1" applyFont="1" applyBorder="1" applyAlignment="1">
      <alignment horizontal="right" vertical="center"/>
    </xf>
    <xf numFmtId="176" fontId="3" fillId="0" borderId="1" xfId="0" applyNumberFormat="1" applyFont="1" applyBorder="1" applyAlignment="1">
      <alignment horizontal="left" vertical="center" wrapText="1"/>
    </xf>
    <xf numFmtId="176" fontId="3" fillId="0" borderId="1" xfId="50" applyNumberFormat="1" applyFont="1" applyBorder="1">
      <alignment horizontal="left" vertical="center" wrapText="1"/>
    </xf>
    <xf numFmtId="49" fontId="3" fillId="0" borderId="1" xfId="50" applyNumberFormat="1" applyFont="1" applyBorder="1" applyAlignment="1">
      <alignment horizontal="left" vertical="center" wrapText="1"/>
    </xf>
    <xf numFmtId="0" fontId="20" fillId="0" borderId="0" xfId="0" applyFont="1" applyAlignment="1">
      <alignment horizontal="center" vertical="center"/>
    </xf>
    <xf numFmtId="0" fontId="8" fillId="0" borderId="0" xfId="0" applyFont="1" applyAlignment="1"/>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6" fillId="0" borderId="1" xfId="0" applyFont="1" applyBorder="1" applyAlignment="1">
      <alignment horizontal="left" vertical="center" indent="1"/>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22" fillId="0" borderId="0" xfId="0" applyFont="1" applyAlignment="1">
      <alignment horizontal="center" vertical="center"/>
    </xf>
    <xf numFmtId="0" fontId="3" fillId="0" borderId="6" xfId="0" applyFont="1" applyBorder="1" applyAlignment="1">
      <alignment horizontal="left" vertical="center"/>
    </xf>
    <xf numFmtId="0" fontId="19" fillId="0" borderId="6" xfId="0" applyFont="1" applyBorder="1" applyAlignment="1">
      <alignment horizontal="center" vertical="center"/>
    </xf>
    <xf numFmtId="176" fontId="19" fillId="0" borderId="1" xfId="0" applyNumberFormat="1" applyFont="1" applyBorder="1" applyAlignment="1">
      <alignment horizontal="right" vertical="center"/>
    </xf>
    <xf numFmtId="0" fontId="19" fillId="0" borderId="1" xfId="0" applyFont="1" applyBorder="1" applyAlignment="1">
      <alignment horizontal="center"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8" fillId="0" borderId="3" xfId="0" applyFont="1" applyBorder="1" applyAlignment="1">
      <alignment horizontal="center" vertical="center"/>
    </xf>
    <xf numFmtId="0" fontId="23" fillId="0" borderId="9" xfId="0" applyFont="1" applyBorder="1" applyAlignment="1">
      <alignment horizontal="center" vertical="center" wrapText="1"/>
    </xf>
    <xf numFmtId="0" fontId="7" fillId="0" borderId="10" xfId="0" applyFont="1" applyBorder="1" applyAlignment="1">
      <alignment horizontal="center" vertical="center"/>
    </xf>
    <xf numFmtId="0" fontId="23" fillId="0" borderId="10" xfId="0" applyFont="1" applyBorder="1" applyAlignment="1">
      <alignment horizontal="center"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1"/>
  <sheetViews>
    <sheetView showZeros="0" workbookViewId="0">
      <pane ySplit="1" topLeftCell="A2" activePane="bottomLeft" state="frozen"/>
      <selection/>
      <selection pane="bottomLeft" activeCell="C18" sqref="C18"/>
    </sheetView>
  </sheetViews>
  <sheetFormatPr defaultColWidth="8.85185185185185" defaultRowHeight="15" customHeight="1" outlineLevelCol="3"/>
  <cols>
    <col min="1" max="4" width="35.712962962963"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tr">
        <f>"单位名称："&amp;"澄江市教育体育局"</f>
        <v>单位名称：澄江市教育体育局</v>
      </c>
      <c r="B4" s="5"/>
      <c r="C4" s="94"/>
      <c r="D4" s="6" t="s">
        <v>2</v>
      </c>
    </row>
    <row r="5" ht="22.5" customHeight="1" spans="1:4">
      <c r="A5" s="8" t="s">
        <v>3</v>
      </c>
      <c r="B5" s="8"/>
      <c r="C5" s="8" t="s">
        <v>4</v>
      </c>
      <c r="D5" s="8"/>
    </row>
    <row r="6" ht="18.75" customHeight="1" spans="1:4">
      <c r="A6" s="8" t="s">
        <v>5</v>
      </c>
      <c r="B6" s="8" t="s">
        <v>6</v>
      </c>
      <c r="C6" s="8" t="s">
        <v>7</v>
      </c>
      <c r="D6" s="8" t="s">
        <v>6</v>
      </c>
    </row>
    <row r="7" ht="18.75" customHeight="1" spans="1:4">
      <c r="A7" s="8"/>
      <c r="B7" s="8"/>
      <c r="C7" s="8"/>
      <c r="D7" s="8"/>
    </row>
    <row r="8" ht="22.5" customHeight="1" spans="1:4">
      <c r="A8" s="15" t="s">
        <v>8</v>
      </c>
      <c r="B8" s="17">
        <v>36012.710669</v>
      </c>
      <c r="C8" s="15" t="str">
        <f>"一"&amp;"、"&amp;"教育支出"</f>
        <v>一、教育支出</v>
      </c>
      <c r="D8" s="17">
        <v>31894.383618</v>
      </c>
    </row>
    <row r="9" ht="22.5" customHeight="1" spans="1:4">
      <c r="A9" s="15" t="s">
        <v>9</v>
      </c>
      <c r="B9" s="17">
        <v>300</v>
      </c>
      <c r="C9" s="15" t="str">
        <f>"二"&amp;"、"&amp;"文化旅游体育与传媒支出"</f>
        <v>二、文化旅游体育与传媒支出</v>
      </c>
      <c r="D9" s="17">
        <v>74.708375</v>
      </c>
    </row>
    <row r="10" ht="22.5" customHeight="1" spans="1:4">
      <c r="A10" s="15" t="s">
        <v>10</v>
      </c>
      <c r="B10" s="17"/>
      <c r="C10" s="15" t="str">
        <f>"三"&amp;"、"&amp;"社会保障和就业支出"</f>
        <v>三、社会保障和就业支出</v>
      </c>
      <c r="D10" s="17">
        <v>3789.541388</v>
      </c>
    </row>
    <row r="11" ht="22.5" customHeight="1" spans="1:4">
      <c r="A11" s="15" t="s">
        <v>11</v>
      </c>
      <c r="B11" s="17"/>
      <c r="C11" s="15" t="str">
        <f>"四"&amp;"、"&amp;"卫生健康支出"</f>
        <v>四、卫生健康支出</v>
      </c>
      <c r="D11" s="17">
        <v>2795.298488</v>
      </c>
    </row>
    <row r="12" ht="22.5" customHeight="1" spans="1:4">
      <c r="A12" s="15" t="s">
        <v>12</v>
      </c>
      <c r="B12" s="17">
        <v>5346.244</v>
      </c>
      <c r="C12" s="15" t="str">
        <f>"五"&amp;"、"&amp;"城乡社区支出"</f>
        <v>五、城乡社区支出</v>
      </c>
      <c r="D12" s="17">
        <v>300</v>
      </c>
    </row>
    <row r="13" ht="22.5" customHeight="1" spans="1:4">
      <c r="A13" s="15" t="s">
        <v>13</v>
      </c>
      <c r="B13" s="17"/>
      <c r="C13" s="15" t="str">
        <f>"六"&amp;"、"&amp;"住房保障支出"</f>
        <v>六、住房保障支出</v>
      </c>
      <c r="D13" s="17">
        <v>2805.0228</v>
      </c>
    </row>
    <row r="14" ht="22.5" customHeight="1" spans="1:4">
      <c r="A14" s="15" t="s">
        <v>14</v>
      </c>
      <c r="B14" s="17"/>
      <c r="C14" s="15"/>
      <c r="D14" s="17"/>
    </row>
    <row r="15" ht="22.5" customHeight="1" spans="1:4">
      <c r="A15" s="15" t="s">
        <v>15</v>
      </c>
      <c r="B15" s="17">
        <v>200</v>
      </c>
      <c r="C15" s="15"/>
      <c r="D15" s="17"/>
    </row>
    <row r="16" ht="22.5" customHeight="1" spans="1:4">
      <c r="A16" s="95" t="s">
        <v>16</v>
      </c>
      <c r="B16" s="17"/>
      <c r="C16" s="98"/>
      <c r="D16" s="17"/>
    </row>
    <row r="17" ht="22.5" customHeight="1" spans="1:4">
      <c r="A17" s="95" t="s">
        <v>17</v>
      </c>
      <c r="B17" s="17">
        <v>5146.244</v>
      </c>
      <c r="C17" s="98"/>
      <c r="D17" s="17"/>
    </row>
    <row r="18" ht="22.5" customHeight="1" spans="1:4">
      <c r="A18" s="95"/>
      <c r="B18" s="17"/>
      <c r="C18" s="98"/>
      <c r="D18" s="17"/>
    </row>
    <row r="19" ht="22.5" customHeight="1" spans="1:4">
      <c r="A19" s="96" t="s">
        <v>18</v>
      </c>
      <c r="B19" s="97">
        <v>41658.954669</v>
      </c>
      <c r="C19" s="98" t="s">
        <v>19</v>
      </c>
      <c r="D19" s="97">
        <v>41658.954669</v>
      </c>
    </row>
    <row r="20" ht="22.5" customHeight="1" spans="1:4">
      <c r="A20" s="95" t="s">
        <v>20</v>
      </c>
      <c r="B20" s="17"/>
      <c r="C20" s="15" t="s">
        <v>21</v>
      </c>
      <c r="D20" s="78"/>
    </row>
    <row r="21" ht="22.5" customHeight="1" spans="1:4">
      <c r="A21" s="96" t="s">
        <v>22</v>
      </c>
      <c r="B21" s="97">
        <v>41658.954669</v>
      </c>
      <c r="C21" s="98" t="s">
        <v>23</v>
      </c>
      <c r="D21" s="97">
        <v>41658.954669</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2"/>
  <sheetViews>
    <sheetView showZeros="0" workbookViewId="0">
      <pane ySplit="1" topLeftCell="A2" activePane="bottomLeft" state="frozen"/>
      <selection/>
      <selection pane="bottomLeft" activeCell="D17" sqref="D17"/>
    </sheetView>
  </sheetViews>
  <sheetFormatPr defaultColWidth="8.85185185185185" defaultRowHeight="15" customHeight="1" outlineLevelCol="5"/>
  <cols>
    <col min="1" max="1" width="28.5740740740741" customWidth="1"/>
    <col min="2" max="2" width="17.1388888888889" customWidth="1"/>
    <col min="3" max="3" width="36.6666666666667" customWidth="1"/>
    <col min="4" max="6" width="21.4259259259259" customWidth="1"/>
  </cols>
  <sheetData>
    <row r="1" customHeight="1" spans="1:6">
      <c r="A1" s="1"/>
      <c r="B1" s="1"/>
      <c r="C1" s="1"/>
      <c r="D1" s="1"/>
      <c r="E1" s="1"/>
      <c r="F1" s="1"/>
    </row>
    <row r="2" ht="18.75" customHeight="1" spans="1:6">
      <c r="A2" s="2"/>
      <c r="B2" s="2"/>
      <c r="C2" s="2"/>
      <c r="D2" s="2"/>
      <c r="E2" s="2"/>
      <c r="F2" s="70" t="s">
        <v>1006</v>
      </c>
    </row>
    <row r="3" ht="37.5" customHeight="1" spans="1:6">
      <c r="A3" s="4" t="s">
        <v>1007</v>
      </c>
      <c r="B3" s="4"/>
      <c r="C3" s="4"/>
      <c r="D3" s="4"/>
      <c r="E3" s="4"/>
      <c r="F3" s="4"/>
    </row>
    <row r="4" ht="18.75" customHeight="1" spans="1:6">
      <c r="A4" s="71" t="str">
        <f>"单位名称："&amp;"澄江市教育体育局"</f>
        <v>单位名称：澄江市教育体育局</v>
      </c>
      <c r="B4" s="71"/>
      <c r="C4" s="71"/>
      <c r="D4" s="72"/>
      <c r="E4" s="72"/>
      <c r="F4" s="73" t="s">
        <v>26</v>
      </c>
    </row>
    <row r="5" ht="18.75" customHeight="1" spans="1:6">
      <c r="A5" s="13" t="s">
        <v>1008</v>
      </c>
      <c r="B5" s="13" t="s">
        <v>96</v>
      </c>
      <c r="C5" s="13" t="s">
        <v>97</v>
      </c>
      <c r="D5" s="74" t="s">
        <v>1009</v>
      </c>
      <c r="E5" s="74"/>
      <c r="F5" s="74"/>
    </row>
    <row r="6" ht="18.75" customHeight="1" spans="1:6">
      <c r="A6" s="13" t="s">
        <v>96</v>
      </c>
      <c r="B6" s="13" t="s">
        <v>96</v>
      </c>
      <c r="C6" s="13" t="s">
        <v>97</v>
      </c>
      <c r="D6" s="74" t="s">
        <v>31</v>
      </c>
      <c r="E6" s="74" t="s">
        <v>99</v>
      </c>
      <c r="F6" s="74" t="s">
        <v>100</v>
      </c>
    </row>
    <row r="7" ht="18.75" customHeight="1" spans="1:6">
      <c r="A7" s="14" t="s">
        <v>42</v>
      </c>
      <c r="B7" s="14"/>
      <c r="C7" s="14" t="s">
        <v>43</v>
      </c>
      <c r="D7" s="14" t="s">
        <v>45</v>
      </c>
      <c r="E7" s="14" t="s">
        <v>46</v>
      </c>
      <c r="F7" s="14" t="s">
        <v>47</v>
      </c>
    </row>
    <row r="8" ht="20.25" customHeight="1" spans="1:6">
      <c r="A8" s="16" t="s">
        <v>52</v>
      </c>
      <c r="B8" s="16"/>
      <c r="C8" s="16"/>
      <c r="D8" s="17">
        <v>300</v>
      </c>
      <c r="E8" s="17"/>
      <c r="F8" s="17">
        <v>300</v>
      </c>
    </row>
    <row r="9" ht="14.4" spans="1:6">
      <c r="A9" s="75" t="s">
        <v>67</v>
      </c>
      <c r="B9" s="16" t="s">
        <v>173</v>
      </c>
      <c r="C9" s="16" t="s">
        <v>174</v>
      </c>
      <c r="D9" s="17">
        <v>300</v>
      </c>
      <c r="E9" s="17"/>
      <c r="F9" s="17">
        <v>300</v>
      </c>
    </row>
    <row r="10" ht="14.4" spans="1:6">
      <c r="A10" s="75" t="s">
        <v>67</v>
      </c>
      <c r="B10" s="75" t="s">
        <v>175</v>
      </c>
      <c r="C10" s="75" t="s">
        <v>176</v>
      </c>
      <c r="D10" s="17">
        <v>300</v>
      </c>
      <c r="E10" s="17"/>
      <c r="F10" s="17">
        <v>300</v>
      </c>
    </row>
    <row r="11" ht="14.4" spans="1:6">
      <c r="A11" s="75" t="s">
        <v>67</v>
      </c>
      <c r="B11" s="76" t="s">
        <v>177</v>
      </c>
      <c r="C11" s="76" t="s">
        <v>178</v>
      </c>
      <c r="D11" s="17">
        <v>300</v>
      </c>
      <c r="E11" s="17"/>
      <c r="F11" s="17">
        <v>300</v>
      </c>
    </row>
    <row r="12" ht="20.25" customHeight="1" spans="1:6">
      <c r="A12" s="77" t="s">
        <v>187</v>
      </c>
      <c r="B12" s="77"/>
      <c r="C12" s="77"/>
      <c r="D12" s="78">
        <v>300</v>
      </c>
      <c r="E12" s="78"/>
      <c r="F12" s="78">
        <v>300</v>
      </c>
    </row>
  </sheetData>
  <mergeCells count="7">
    <mergeCell ref="A3:F3"/>
    <mergeCell ref="A4:C4"/>
    <mergeCell ref="D5:F5"/>
    <mergeCell ref="A12:C12"/>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34"/>
  <sheetViews>
    <sheetView showZeros="0" workbookViewId="0">
      <pane ySplit="1" topLeftCell="A2" activePane="bottomLeft" state="frozen"/>
      <selection/>
      <selection pane="bottomLeft" activeCell="B14" sqref="B14"/>
    </sheetView>
  </sheetViews>
  <sheetFormatPr defaultColWidth="8.85185185185185" defaultRowHeight="15" customHeight="1"/>
  <cols>
    <col min="1" max="1" width="44.7777777777778" customWidth="1"/>
    <col min="2" max="2" width="31.2777777777778" customWidth="1"/>
    <col min="3" max="3" width="31.4166666666667" customWidth="1"/>
    <col min="4" max="4" width="11.4166666666667" customWidth="1"/>
    <col min="5" max="7" width="16.2777777777778" customWidth="1"/>
    <col min="8" max="11" width="16.4166666666667" customWidth="1"/>
    <col min="12" max="17" width="16.2777777777778" customWidth="1"/>
  </cols>
  <sheetData>
    <row r="1" customHeight="1" spans="1:17">
      <c r="A1" s="58"/>
      <c r="B1" s="58"/>
      <c r="C1" s="58"/>
      <c r="D1" s="58"/>
      <c r="E1" s="58"/>
      <c r="F1" s="58"/>
      <c r="G1" s="58"/>
      <c r="H1" s="58"/>
      <c r="I1" s="58"/>
      <c r="J1" s="58"/>
      <c r="K1" s="58"/>
      <c r="L1" s="58"/>
      <c r="M1" s="58"/>
      <c r="N1" s="58"/>
      <c r="O1" s="58"/>
      <c r="P1" s="58"/>
      <c r="Q1" s="58"/>
    </row>
    <row r="2" customHeight="1" spans="1:17">
      <c r="A2" s="65"/>
      <c r="B2" s="65"/>
      <c r="C2" s="65"/>
      <c r="D2" s="65"/>
      <c r="E2" s="65"/>
      <c r="F2" s="65"/>
      <c r="G2" s="65"/>
      <c r="H2" s="65"/>
      <c r="I2" s="65"/>
      <c r="J2" s="65"/>
      <c r="K2" s="65"/>
      <c r="L2" s="65"/>
      <c r="M2" s="65"/>
      <c r="N2" s="65"/>
      <c r="O2" s="65"/>
      <c r="P2" s="65"/>
      <c r="Q2" s="20" t="s">
        <v>1010</v>
      </c>
    </row>
    <row r="3" ht="45" customHeight="1" spans="1:17">
      <c r="A3" s="59" t="s">
        <v>1011</v>
      </c>
      <c r="B3" s="59"/>
      <c r="C3" s="59"/>
      <c r="D3" s="59"/>
      <c r="E3" s="59"/>
      <c r="F3" s="59"/>
      <c r="G3" s="59"/>
      <c r="H3" s="59"/>
      <c r="I3" s="59"/>
      <c r="J3" s="59"/>
      <c r="K3" s="59"/>
      <c r="L3" s="59"/>
      <c r="M3" s="59"/>
      <c r="N3" s="68"/>
      <c r="O3" s="68"/>
      <c r="P3" s="68"/>
      <c r="Q3" s="68"/>
    </row>
    <row r="4" ht="20.25" customHeight="1" spans="1:17">
      <c r="A4" s="19" t="str">
        <f>"单位名称："&amp;"澄江市教育体育局"</f>
        <v>单位名称：澄江市教育体育局</v>
      </c>
      <c r="B4" s="19"/>
      <c r="C4" s="19"/>
      <c r="D4" s="19"/>
      <c r="E4" s="19"/>
      <c r="F4" s="19"/>
      <c r="G4" s="19"/>
      <c r="H4" s="19"/>
      <c r="I4" s="19"/>
      <c r="J4" s="19"/>
      <c r="K4" s="19"/>
      <c r="L4" s="19"/>
      <c r="M4" s="19"/>
      <c r="N4" s="19"/>
      <c r="O4" s="19"/>
      <c r="P4" s="19"/>
      <c r="Q4" s="20" t="s">
        <v>26</v>
      </c>
    </row>
    <row r="5" ht="20.25" customHeight="1" spans="1:17">
      <c r="A5" s="22" t="s">
        <v>1012</v>
      </c>
      <c r="B5" s="22" t="s">
        <v>1013</v>
      </c>
      <c r="C5" s="22" t="s">
        <v>1014</v>
      </c>
      <c r="D5" s="22" t="s">
        <v>1015</v>
      </c>
      <c r="E5" s="22" t="s">
        <v>1016</v>
      </c>
      <c r="F5" s="22" t="s">
        <v>1017</v>
      </c>
      <c r="G5" s="22" t="s">
        <v>224</v>
      </c>
      <c r="H5" s="22"/>
      <c r="I5" s="22"/>
      <c r="J5" s="22"/>
      <c r="K5" s="22"/>
      <c r="L5" s="22"/>
      <c r="M5" s="22"/>
      <c r="N5" s="22"/>
      <c r="O5" s="22"/>
      <c r="P5" s="22"/>
      <c r="Q5" s="22"/>
    </row>
    <row r="6" ht="20.25" customHeight="1" spans="1:17">
      <c r="A6" s="22" t="s">
        <v>1018</v>
      </c>
      <c r="B6" s="22" t="s">
        <v>1013</v>
      </c>
      <c r="C6" s="22" t="s">
        <v>1014</v>
      </c>
      <c r="D6" s="22" t="s">
        <v>1015</v>
      </c>
      <c r="E6" s="22" t="s">
        <v>1016</v>
      </c>
      <c r="F6" s="22" t="s">
        <v>1017</v>
      </c>
      <c r="G6" s="22" t="s">
        <v>29</v>
      </c>
      <c r="H6" s="22" t="s">
        <v>32</v>
      </c>
      <c r="I6" s="22" t="s">
        <v>1019</v>
      </c>
      <c r="J6" s="22" t="s">
        <v>1020</v>
      </c>
      <c r="K6" s="22" t="s">
        <v>35</v>
      </c>
      <c r="L6" s="22" t="s">
        <v>36</v>
      </c>
      <c r="M6" s="22" t="s">
        <v>36</v>
      </c>
      <c r="N6" s="22"/>
      <c r="O6" s="22"/>
      <c r="P6" s="22"/>
      <c r="Q6" s="22"/>
    </row>
    <row r="7" ht="32.4" customHeight="1" spans="1:17">
      <c r="A7" s="22"/>
      <c r="B7" s="22"/>
      <c r="C7" s="22"/>
      <c r="D7" s="22"/>
      <c r="E7" s="22"/>
      <c r="F7" s="22"/>
      <c r="G7" s="22"/>
      <c r="H7" s="22" t="s">
        <v>31</v>
      </c>
      <c r="I7" s="22"/>
      <c r="J7" s="22"/>
      <c r="K7" s="22"/>
      <c r="L7" s="22" t="s">
        <v>31</v>
      </c>
      <c r="M7" s="22" t="s">
        <v>37</v>
      </c>
      <c r="N7" s="22" t="s">
        <v>38</v>
      </c>
      <c r="O7" s="69" t="s">
        <v>39</v>
      </c>
      <c r="P7" s="69" t="s">
        <v>40</v>
      </c>
      <c r="Q7" s="69" t="s">
        <v>41</v>
      </c>
    </row>
    <row r="8" ht="20.25" customHeight="1" spans="1:17">
      <c r="A8" s="61">
        <v>1</v>
      </c>
      <c r="B8" s="61">
        <v>2</v>
      </c>
      <c r="C8" s="61">
        <v>3</v>
      </c>
      <c r="D8" s="61">
        <v>4</v>
      </c>
      <c r="E8" s="61">
        <v>5</v>
      </c>
      <c r="F8" s="61">
        <v>6</v>
      </c>
      <c r="G8" s="61">
        <v>7</v>
      </c>
      <c r="H8" s="61">
        <v>8</v>
      </c>
      <c r="I8" s="61">
        <v>9</v>
      </c>
      <c r="J8" s="61">
        <v>10</v>
      </c>
      <c r="K8" s="61">
        <v>11</v>
      </c>
      <c r="L8" s="61">
        <v>12</v>
      </c>
      <c r="M8" s="61">
        <v>13</v>
      </c>
      <c r="N8" s="61">
        <v>14</v>
      </c>
      <c r="O8" s="61">
        <v>15</v>
      </c>
      <c r="P8" s="61">
        <v>16</v>
      </c>
      <c r="Q8" s="61">
        <v>17</v>
      </c>
    </row>
    <row r="9" ht="14.4" spans="1:17">
      <c r="A9" s="66" t="s">
        <v>548</v>
      </c>
      <c r="B9" s="23"/>
      <c r="C9" s="23"/>
      <c r="D9" s="62"/>
      <c r="E9" s="62"/>
      <c r="F9" s="62">
        <v>17.168</v>
      </c>
      <c r="G9" s="62">
        <v>17.168</v>
      </c>
      <c r="H9" s="62"/>
      <c r="I9" s="62"/>
      <c r="J9" s="63"/>
      <c r="K9" s="63"/>
      <c r="L9" s="62">
        <v>17.168</v>
      </c>
      <c r="M9" s="62"/>
      <c r="N9" s="62"/>
      <c r="O9" s="62"/>
      <c r="P9" s="62"/>
      <c r="Q9" s="62">
        <v>17.168</v>
      </c>
    </row>
    <row r="10" ht="14.4" spans="1:17">
      <c r="A10" s="23"/>
      <c r="B10" s="23" t="s">
        <v>1021</v>
      </c>
      <c r="C10" s="23" t="str">
        <f t="shared" ref="C10:C91" si="0">"A05010299"&amp;"  "&amp;"其他台、桌类"</f>
        <v>A05010299  其他台、桌类</v>
      </c>
      <c r="D10" s="67" t="s">
        <v>893</v>
      </c>
      <c r="E10" s="24">
        <v>12</v>
      </c>
      <c r="F10" s="62">
        <v>3</v>
      </c>
      <c r="G10" s="62">
        <v>3</v>
      </c>
      <c r="H10" s="63"/>
      <c r="I10" s="63"/>
      <c r="J10" s="63"/>
      <c r="K10" s="63"/>
      <c r="L10" s="62">
        <v>3</v>
      </c>
      <c r="M10" s="62"/>
      <c r="N10" s="62"/>
      <c r="O10" s="62"/>
      <c r="P10" s="62"/>
      <c r="Q10" s="62">
        <v>3</v>
      </c>
    </row>
    <row r="11" ht="14.4" spans="1:17">
      <c r="A11" s="23"/>
      <c r="B11" s="23" t="s">
        <v>1022</v>
      </c>
      <c r="C11" s="23" t="str">
        <f t="shared" ref="C11:C85" si="1">"A05010201"&amp;"  "&amp;"办公桌"</f>
        <v>A05010201  办公桌</v>
      </c>
      <c r="D11" s="67" t="s">
        <v>1023</v>
      </c>
      <c r="E11" s="24">
        <v>10</v>
      </c>
      <c r="F11" s="62">
        <v>3</v>
      </c>
      <c r="G11" s="62">
        <v>3</v>
      </c>
      <c r="H11" s="63"/>
      <c r="I11" s="63"/>
      <c r="J11" s="63"/>
      <c r="K11" s="63"/>
      <c r="L11" s="62">
        <v>3</v>
      </c>
      <c r="M11" s="62"/>
      <c r="N11" s="62"/>
      <c r="O11" s="62"/>
      <c r="P11" s="62"/>
      <c r="Q11" s="62">
        <v>3</v>
      </c>
    </row>
    <row r="12" ht="14.4" spans="1:17">
      <c r="A12" s="23"/>
      <c r="B12" s="23" t="s">
        <v>1024</v>
      </c>
      <c r="C12" s="23" t="str">
        <f t="shared" ref="C12:C123" si="2">"A05040101"&amp;"  "&amp;"复印纸"</f>
        <v>A05040101  复印纸</v>
      </c>
      <c r="D12" s="67" t="s">
        <v>724</v>
      </c>
      <c r="E12" s="24">
        <v>20</v>
      </c>
      <c r="F12" s="62">
        <v>0.32</v>
      </c>
      <c r="G12" s="62">
        <v>0.32</v>
      </c>
      <c r="H12" s="63"/>
      <c r="I12" s="63"/>
      <c r="J12" s="63"/>
      <c r="K12" s="63"/>
      <c r="L12" s="62">
        <v>0.32</v>
      </c>
      <c r="M12" s="62"/>
      <c r="N12" s="62"/>
      <c r="O12" s="62"/>
      <c r="P12" s="62"/>
      <c r="Q12" s="62">
        <v>0.32</v>
      </c>
    </row>
    <row r="13" ht="14.4" spans="1:17">
      <c r="A13" s="23"/>
      <c r="B13" s="23" t="s">
        <v>1025</v>
      </c>
      <c r="C13" s="23" t="str">
        <f t="shared" si="2"/>
        <v>A05040101  复印纸</v>
      </c>
      <c r="D13" s="67" t="s">
        <v>724</v>
      </c>
      <c r="E13" s="24">
        <v>100</v>
      </c>
      <c r="F13" s="62">
        <v>1.6</v>
      </c>
      <c r="G13" s="62">
        <v>1.6</v>
      </c>
      <c r="H13" s="63"/>
      <c r="I13" s="63"/>
      <c r="J13" s="63"/>
      <c r="K13" s="63"/>
      <c r="L13" s="62">
        <v>1.6</v>
      </c>
      <c r="M13" s="62"/>
      <c r="N13" s="62"/>
      <c r="O13" s="62"/>
      <c r="P13" s="62"/>
      <c r="Q13" s="62">
        <v>1.6</v>
      </c>
    </row>
    <row r="14" ht="14.4" spans="1:17">
      <c r="A14" s="23"/>
      <c r="B14" s="23" t="s">
        <v>1026</v>
      </c>
      <c r="C14" s="23" t="str">
        <f t="shared" si="2"/>
        <v>A05040101  复印纸</v>
      </c>
      <c r="D14" s="67" t="s">
        <v>724</v>
      </c>
      <c r="E14" s="24">
        <v>54</v>
      </c>
      <c r="F14" s="62">
        <v>0.864</v>
      </c>
      <c r="G14" s="62">
        <v>0.864</v>
      </c>
      <c r="H14" s="63"/>
      <c r="I14" s="63"/>
      <c r="J14" s="63"/>
      <c r="K14" s="63"/>
      <c r="L14" s="62">
        <v>0.864</v>
      </c>
      <c r="M14" s="62"/>
      <c r="N14" s="62"/>
      <c r="O14" s="62"/>
      <c r="P14" s="62"/>
      <c r="Q14" s="62">
        <v>0.864</v>
      </c>
    </row>
    <row r="15" ht="14.4" spans="1:17">
      <c r="A15" s="23"/>
      <c r="B15" s="23" t="s">
        <v>1027</v>
      </c>
      <c r="C15" s="23" t="str">
        <f t="shared" si="2"/>
        <v>A05040101  复印纸</v>
      </c>
      <c r="D15" s="67" t="s">
        <v>724</v>
      </c>
      <c r="E15" s="24">
        <v>59</v>
      </c>
      <c r="F15" s="62">
        <v>0.944</v>
      </c>
      <c r="G15" s="62">
        <v>0.944</v>
      </c>
      <c r="H15" s="63"/>
      <c r="I15" s="63"/>
      <c r="J15" s="63"/>
      <c r="K15" s="63"/>
      <c r="L15" s="62">
        <v>0.944</v>
      </c>
      <c r="M15" s="62"/>
      <c r="N15" s="62"/>
      <c r="O15" s="62"/>
      <c r="P15" s="62"/>
      <c r="Q15" s="62">
        <v>0.944</v>
      </c>
    </row>
    <row r="16" ht="14.4" spans="1:17">
      <c r="A16" s="23"/>
      <c r="B16" s="23" t="s">
        <v>1028</v>
      </c>
      <c r="C16" s="23" t="str">
        <f t="shared" ref="C16:C96" si="3">"A02020400"&amp;"  "&amp;"多功能一体机"</f>
        <v>A02020400  多功能一体机</v>
      </c>
      <c r="D16" s="67" t="s">
        <v>727</v>
      </c>
      <c r="E16" s="24">
        <v>5</v>
      </c>
      <c r="F16" s="62">
        <v>1.5</v>
      </c>
      <c r="G16" s="62">
        <v>1.5</v>
      </c>
      <c r="H16" s="63"/>
      <c r="I16" s="63"/>
      <c r="J16" s="63"/>
      <c r="K16" s="63"/>
      <c r="L16" s="62">
        <v>1.5</v>
      </c>
      <c r="M16" s="62"/>
      <c r="N16" s="62"/>
      <c r="O16" s="62"/>
      <c r="P16" s="62"/>
      <c r="Q16" s="62">
        <v>1.5</v>
      </c>
    </row>
    <row r="17" ht="14.4" spans="1:17">
      <c r="A17" s="23"/>
      <c r="B17" s="23" t="s">
        <v>1029</v>
      </c>
      <c r="C17" s="23" t="str">
        <f t="shared" si="2"/>
        <v>A05040101  复印纸</v>
      </c>
      <c r="D17" s="67" t="s">
        <v>724</v>
      </c>
      <c r="E17" s="24">
        <v>45</v>
      </c>
      <c r="F17" s="62">
        <v>0.72</v>
      </c>
      <c r="G17" s="62">
        <v>0.72</v>
      </c>
      <c r="H17" s="63"/>
      <c r="I17" s="63"/>
      <c r="J17" s="63"/>
      <c r="K17" s="63"/>
      <c r="L17" s="62">
        <v>0.72</v>
      </c>
      <c r="M17" s="62"/>
      <c r="N17" s="62"/>
      <c r="O17" s="62"/>
      <c r="P17" s="62"/>
      <c r="Q17" s="62">
        <v>0.72</v>
      </c>
    </row>
    <row r="18" ht="14.4" spans="1:17">
      <c r="A18" s="23"/>
      <c r="B18" s="23" t="s">
        <v>1030</v>
      </c>
      <c r="C18" s="23" t="str">
        <f t="shared" si="3"/>
        <v>A02020400  多功能一体机</v>
      </c>
      <c r="D18" s="67" t="s">
        <v>727</v>
      </c>
      <c r="E18" s="24">
        <v>2</v>
      </c>
      <c r="F18" s="62">
        <v>0.3</v>
      </c>
      <c r="G18" s="62">
        <v>0.3</v>
      </c>
      <c r="H18" s="63"/>
      <c r="I18" s="63"/>
      <c r="J18" s="63"/>
      <c r="K18" s="63"/>
      <c r="L18" s="62">
        <v>0.3</v>
      </c>
      <c r="M18" s="62"/>
      <c r="N18" s="62"/>
      <c r="O18" s="62"/>
      <c r="P18" s="62"/>
      <c r="Q18" s="62">
        <v>0.3</v>
      </c>
    </row>
    <row r="19" ht="21.6" spans="1:17">
      <c r="A19" s="23"/>
      <c r="B19" s="23" t="s">
        <v>1031</v>
      </c>
      <c r="C19" s="23" t="str">
        <f>"A02021002"&amp;"  "&amp;"A3彩色打印机"</f>
        <v>A02021002  A3彩色打印机</v>
      </c>
      <c r="D19" s="67" t="s">
        <v>727</v>
      </c>
      <c r="E19" s="24">
        <v>1</v>
      </c>
      <c r="F19" s="62">
        <v>2.6</v>
      </c>
      <c r="G19" s="62">
        <v>2.6</v>
      </c>
      <c r="H19" s="63"/>
      <c r="I19" s="63"/>
      <c r="J19" s="63"/>
      <c r="K19" s="63"/>
      <c r="L19" s="62">
        <v>2.6</v>
      </c>
      <c r="M19" s="62"/>
      <c r="N19" s="62"/>
      <c r="O19" s="62"/>
      <c r="P19" s="62"/>
      <c r="Q19" s="62">
        <v>2.6</v>
      </c>
    </row>
    <row r="20" ht="14.4" spans="1:17">
      <c r="A20" s="23"/>
      <c r="B20" s="23" t="s">
        <v>1032</v>
      </c>
      <c r="C20" s="23" t="str">
        <f>"A02249900"&amp;"  "&amp;"其他食品加工设备"</f>
        <v>A02249900  其他食品加工设备</v>
      </c>
      <c r="D20" s="67" t="s">
        <v>727</v>
      </c>
      <c r="E20" s="24">
        <v>1</v>
      </c>
      <c r="F20" s="62">
        <v>2</v>
      </c>
      <c r="G20" s="62">
        <v>2</v>
      </c>
      <c r="H20" s="63"/>
      <c r="I20" s="63"/>
      <c r="J20" s="63"/>
      <c r="K20" s="63"/>
      <c r="L20" s="62">
        <v>2</v>
      </c>
      <c r="M20" s="62"/>
      <c r="N20" s="62"/>
      <c r="O20" s="62"/>
      <c r="P20" s="62"/>
      <c r="Q20" s="62">
        <v>2</v>
      </c>
    </row>
    <row r="21" ht="14.4" spans="1:17">
      <c r="A21" s="23"/>
      <c r="B21" s="23" t="s">
        <v>1033</v>
      </c>
      <c r="C21" s="23" t="str">
        <f t="shared" si="2"/>
        <v>A05040101  复印纸</v>
      </c>
      <c r="D21" s="67" t="s">
        <v>724</v>
      </c>
      <c r="E21" s="24">
        <v>20</v>
      </c>
      <c r="F21" s="62">
        <v>0.32</v>
      </c>
      <c r="G21" s="62">
        <v>0.32</v>
      </c>
      <c r="H21" s="63"/>
      <c r="I21" s="63"/>
      <c r="J21" s="63"/>
      <c r="K21" s="63"/>
      <c r="L21" s="62">
        <v>0.32</v>
      </c>
      <c r="M21" s="62"/>
      <c r="N21" s="62"/>
      <c r="O21" s="62"/>
      <c r="P21" s="62"/>
      <c r="Q21" s="62">
        <v>0.32</v>
      </c>
    </row>
    <row r="22" ht="14.4" spans="1:17">
      <c r="A22" s="66" t="s">
        <v>510</v>
      </c>
      <c r="B22" s="23"/>
      <c r="C22" s="23"/>
      <c r="D22" s="23"/>
      <c r="E22" s="23"/>
      <c r="F22" s="62">
        <v>2</v>
      </c>
      <c r="G22" s="62">
        <v>2</v>
      </c>
      <c r="H22" s="62"/>
      <c r="I22" s="62"/>
      <c r="J22" s="63"/>
      <c r="K22" s="63"/>
      <c r="L22" s="62">
        <v>2</v>
      </c>
      <c r="M22" s="62"/>
      <c r="N22" s="62"/>
      <c r="O22" s="62"/>
      <c r="P22" s="62"/>
      <c r="Q22" s="62">
        <v>2</v>
      </c>
    </row>
    <row r="23" ht="14.4" spans="1:17">
      <c r="A23" s="23"/>
      <c r="B23" s="23" t="s">
        <v>1034</v>
      </c>
      <c r="C23" s="23" t="str">
        <f t="shared" ref="C23:C117" si="4">"A02010105"&amp;"  "&amp;"台式计算机"</f>
        <v>A02010105  台式计算机</v>
      </c>
      <c r="D23" s="67" t="s">
        <v>727</v>
      </c>
      <c r="E23" s="24">
        <v>2</v>
      </c>
      <c r="F23" s="62">
        <v>2</v>
      </c>
      <c r="G23" s="62">
        <v>2</v>
      </c>
      <c r="H23" s="63"/>
      <c r="I23" s="63"/>
      <c r="J23" s="63"/>
      <c r="K23" s="63"/>
      <c r="L23" s="62">
        <v>2</v>
      </c>
      <c r="M23" s="62"/>
      <c r="N23" s="62"/>
      <c r="O23" s="62"/>
      <c r="P23" s="62"/>
      <c r="Q23" s="62">
        <v>2</v>
      </c>
    </row>
    <row r="24" ht="14.4" spans="1:17">
      <c r="A24" s="66" t="s">
        <v>589</v>
      </c>
      <c r="B24" s="23"/>
      <c r="C24" s="23"/>
      <c r="D24" s="23"/>
      <c r="E24" s="23"/>
      <c r="F24" s="62">
        <v>2.5</v>
      </c>
      <c r="G24" s="62">
        <v>43</v>
      </c>
      <c r="H24" s="62"/>
      <c r="I24" s="62"/>
      <c r="J24" s="63"/>
      <c r="K24" s="63"/>
      <c r="L24" s="62">
        <v>43</v>
      </c>
      <c r="M24" s="62"/>
      <c r="N24" s="62"/>
      <c r="O24" s="62"/>
      <c r="P24" s="62"/>
      <c r="Q24" s="62">
        <v>43</v>
      </c>
    </row>
    <row r="25" ht="14.4" spans="1:17">
      <c r="A25" s="23"/>
      <c r="B25" s="23" t="s">
        <v>1035</v>
      </c>
      <c r="C25" s="23" t="str">
        <f>"A02021005"&amp;"  "&amp;"3D打印机"</f>
        <v>A02021005  3D打印机</v>
      </c>
      <c r="D25" s="67" t="s">
        <v>727</v>
      </c>
      <c r="E25" s="24">
        <v>3</v>
      </c>
      <c r="F25" s="62"/>
      <c r="G25" s="62">
        <v>1.8</v>
      </c>
      <c r="H25" s="63"/>
      <c r="I25" s="63"/>
      <c r="J25" s="63"/>
      <c r="K25" s="63"/>
      <c r="L25" s="62">
        <v>1.8</v>
      </c>
      <c r="M25" s="62"/>
      <c r="N25" s="62"/>
      <c r="O25" s="62"/>
      <c r="P25" s="62"/>
      <c r="Q25" s="62">
        <v>1.8</v>
      </c>
    </row>
    <row r="26" ht="14.4" spans="1:17">
      <c r="A26" s="23"/>
      <c r="B26" s="23" t="s">
        <v>1036</v>
      </c>
      <c r="C26" s="23" t="str">
        <f t="shared" ref="C26:C51" si="5">"A02430900"&amp;"  "&amp;"无人机"</f>
        <v>A02430900  无人机</v>
      </c>
      <c r="D26" s="67" t="s">
        <v>1037</v>
      </c>
      <c r="E26" s="24">
        <v>10</v>
      </c>
      <c r="F26" s="62"/>
      <c r="G26" s="62">
        <v>4.4</v>
      </c>
      <c r="H26" s="63"/>
      <c r="I26" s="63"/>
      <c r="J26" s="63"/>
      <c r="K26" s="63"/>
      <c r="L26" s="62">
        <v>4.4</v>
      </c>
      <c r="M26" s="62"/>
      <c r="N26" s="62"/>
      <c r="O26" s="62"/>
      <c r="P26" s="62"/>
      <c r="Q26" s="62">
        <v>4.4</v>
      </c>
    </row>
    <row r="27" ht="14.4" spans="1:17">
      <c r="A27" s="23"/>
      <c r="B27" s="23" t="s">
        <v>1038</v>
      </c>
      <c r="C27" s="23" t="str">
        <f t="shared" ref="C27:C114" si="6">"A02020100"&amp;"  "&amp;"复印机"</f>
        <v>A02020100  复印机</v>
      </c>
      <c r="D27" s="67" t="s">
        <v>727</v>
      </c>
      <c r="E27" s="24">
        <v>1</v>
      </c>
      <c r="F27" s="62"/>
      <c r="G27" s="62">
        <v>2</v>
      </c>
      <c r="H27" s="63"/>
      <c r="I27" s="63"/>
      <c r="J27" s="63"/>
      <c r="K27" s="63"/>
      <c r="L27" s="62">
        <v>2</v>
      </c>
      <c r="M27" s="62"/>
      <c r="N27" s="62"/>
      <c r="O27" s="62"/>
      <c r="P27" s="62"/>
      <c r="Q27" s="62">
        <v>2</v>
      </c>
    </row>
    <row r="28" ht="14.4" spans="1:17">
      <c r="A28" s="23"/>
      <c r="B28" s="23" t="s">
        <v>1039</v>
      </c>
      <c r="C28" s="23" t="str">
        <f>"A02450100"&amp;"  "&amp;"乐器"</f>
        <v>A02450100  乐器</v>
      </c>
      <c r="D28" s="67" t="s">
        <v>727</v>
      </c>
      <c r="E28" s="24">
        <v>1</v>
      </c>
      <c r="F28" s="62"/>
      <c r="G28" s="62">
        <v>10</v>
      </c>
      <c r="H28" s="63"/>
      <c r="I28" s="63"/>
      <c r="J28" s="63"/>
      <c r="K28" s="63"/>
      <c r="L28" s="62">
        <v>10</v>
      </c>
      <c r="M28" s="62"/>
      <c r="N28" s="62"/>
      <c r="O28" s="62"/>
      <c r="P28" s="62"/>
      <c r="Q28" s="62">
        <v>10</v>
      </c>
    </row>
    <row r="29" ht="14.4" spans="1:17">
      <c r="A29" s="23"/>
      <c r="B29" s="23" t="s">
        <v>1040</v>
      </c>
      <c r="C29" s="23" t="str">
        <f>"A02470600"&amp;"  "&amp;"卡拉 OK 设备"</f>
        <v>A02470600  卡拉 OK 设备</v>
      </c>
      <c r="D29" s="67" t="s">
        <v>731</v>
      </c>
      <c r="E29" s="24">
        <v>3</v>
      </c>
      <c r="F29" s="62"/>
      <c r="G29" s="62">
        <v>3</v>
      </c>
      <c r="H29" s="63"/>
      <c r="I29" s="63"/>
      <c r="J29" s="63"/>
      <c r="K29" s="63"/>
      <c r="L29" s="62">
        <v>3</v>
      </c>
      <c r="M29" s="62"/>
      <c r="N29" s="62"/>
      <c r="O29" s="62"/>
      <c r="P29" s="62"/>
      <c r="Q29" s="62">
        <v>3</v>
      </c>
    </row>
    <row r="30" ht="14.4" spans="1:17">
      <c r="A30" s="23"/>
      <c r="B30" s="23" t="s">
        <v>1041</v>
      </c>
      <c r="C30" s="23" t="str">
        <f t="shared" si="5"/>
        <v>A02430900  无人机</v>
      </c>
      <c r="D30" s="67" t="s">
        <v>1037</v>
      </c>
      <c r="E30" s="24">
        <v>1</v>
      </c>
      <c r="F30" s="62"/>
      <c r="G30" s="62">
        <v>1.49</v>
      </c>
      <c r="H30" s="63"/>
      <c r="I30" s="63"/>
      <c r="J30" s="63"/>
      <c r="K30" s="63"/>
      <c r="L30" s="62">
        <v>1.49</v>
      </c>
      <c r="M30" s="62"/>
      <c r="N30" s="62"/>
      <c r="O30" s="62"/>
      <c r="P30" s="62"/>
      <c r="Q30" s="62">
        <v>1.49</v>
      </c>
    </row>
    <row r="31" ht="14.4" spans="1:17">
      <c r="A31" s="23"/>
      <c r="B31" s="23" t="s">
        <v>1042</v>
      </c>
      <c r="C31" s="23" t="str">
        <f t="shared" si="5"/>
        <v>A02430900  无人机</v>
      </c>
      <c r="D31" s="67" t="s">
        <v>1037</v>
      </c>
      <c r="E31" s="24">
        <v>8</v>
      </c>
      <c r="F31" s="62"/>
      <c r="G31" s="62">
        <v>2.56</v>
      </c>
      <c r="H31" s="63"/>
      <c r="I31" s="63"/>
      <c r="J31" s="63"/>
      <c r="K31" s="63"/>
      <c r="L31" s="62">
        <v>2.56</v>
      </c>
      <c r="M31" s="62"/>
      <c r="N31" s="62"/>
      <c r="O31" s="62"/>
      <c r="P31" s="62"/>
      <c r="Q31" s="62">
        <v>2.56</v>
      </c>
    </row>
    <row r="32" ht="14.4" spans="1:17">
      <c r="A32" s="23"/>
      <c r="B32" s="23" t="s">
        <v>1043</v>
      </c>
      <c r="C32" s="23" t="str">
        <f t="shared" si="2"/>
        <v>A05040101  复印纸</v>
      </c>
      <c r="D32" s="67" t="s">
        <v>724</v>
      </c>
      <c r="E32" s="24">
        <v>20</v>
      </c>
      <c r="F32" s="62">
        <v>1</v>
      </c>
      <c r="G32" s="62">
        <v>1</v>
      </c>
      <c r="H32" s="63"/>
      <c r="I32" s="63"/>
      <c r="J32" s="63"/>
      <c r="K32" s="63"/>
      <c r="L32" s="62">
        <v>1</v>
      </c>
      <c r="M32" s="62"/>
      <c r="N32" s="62"/>
      <c r="O32" s="62"/>
      <c r="P32" s="62"/>
      <c r="Q32" s="62">
        <v>1</v>
      </c>
    </row>
    <row r="33" ht="14.4" spans="1:17">
      <c r="A33" s="23"/>
      <c r="B33" s="23" t="s">
        <v>1044</v>
      </c>
      <c r="C33" s="23" t="str">
        <f>"A02450300"&amp;"  "&amp;"舞台设备"</f>
        <v>A02450300  舞台设备</v>
      </c>
      <c r="D33" s="67" t="s">
        <v>731</v>
      </c>
      <c r="E33" s="24">
        <v>1</v>
      </c>
      <c r="F33" s="62"/>
      <c r="G33" s="62">
        <v>10</v>
      </c>
      <c r="H33" s="63"/>
      <c r="I33" s="63"/>
      <c r="J33" s="63"/>
      <c r="K33" s="63"/>
      <c r="L33" s="62">
        <v>10</v>
      </c>
      <c r="M33" s="62"/>
      <c r="N33" s="62"/>
      <c r="O33" s="62"/>
      <c r="P33" s="62"/>
      <c r="Q33" s="62">
        <v>10</v>
      </c>
    </row>
    <row r="34" ht="14.4" spans="1:17">
      <c r="A34" s="23"/>
      <c r="B34" s="23" t="s">
        <v>1045</v>
      </c>
      <c r="C34" s="23" t="str">
        <f>"A05040203"&amp;"  "&amp;"喷墨盒"</f>
        <v>A05040203  喷墨盒</v>
      </c>
      <c r="D34" s="67" t="s">
        <v>1046</v>
      </c>
      <c r="E34" s="24">
        <v>10</v>
      </c>
      <c r="F34" s="62">
        <v>1.5</v>
      </c>
      <c r="G34" s="62">
        <v>1.5</v>
      </c>
      <c r="H34" s="63"/>
      <c r="I34" s="63"/>
      <c r="J34" s="63"/>
      <c r="K34" s="63"/>
      <c r="L34" s="62">
        <v>1.5</v>
      </c>
      <c r="M34" s="62"/>
      <c r="N34" s="62"/>
      <c r="O34" s="62"/>
      <c r="P34" s="62"/>
      <c r="Q34" s="62">
        <v>1.5</v>
      </c>
    </row>
    <row r="35" ht="14.4" spans="1:17">
      <c r="A35" s="23"/>
      <c r="B35" s="23" t="s">
        <v>1047</v>
      </c>
      <c r="C35" s="23" t="str">
        <f t="shared" si="5"/>
        <v>A02430900  无人机</v>
      </c>
      <c r="D35" s="67" t="s">
        <v>1037</v>
      </c>
      <c r="E35" s="24">
        <v>5</v>
      </c>
      <c r="F35" s="62"/>
      <c r="G35" s="62">
        <v>1.25</v>
      </c>
      <c r="H35" s="63"/>
      <c r="I35" s="63"/>
      <c r="J35" s="63"/>
      <c r="K35" s="63"/>
      <c r="L35" s="62">
        <v>1.25</v>
      </c>
      <c r="M35" s="62"/>
      <c r="N35" s="62"/>
      <c r="O35" s="62"/>
      <c r="P35" s="62"/>
      <c r="Q35" s="62">
        <v>1.25</v>
      </c>
    </row>
    <row r="36" ht="14.4" spans="1:17">
      <c r="A36" s="23"/>
      <c r="B36" s="23" t="s">
        <v>1048</v>
      </c>
      <c r="C36" s="23" t="str">
        <f t="shared" si="4"/>
        <v>A02010105  台式计算机</v>
      </c>
      <c r="D36" s="67" t="s">
        <v>727</v>
      </c>
      <c r="E36" s="24">
        <v>2</v>
      </c>
      <c r="F36" s="62"/>
      <c r="G36" s="62">
        <v>4</v>
      </c>
      <c r="H36" s="63"/>
      <c r="I36" s="63"/>
      <c r="J36" s="63"/>
      <c r="K36" s="63"/>
      <c r="L36" s="62">
        <v>4</v>
      </c>
      <c r="M36" s="62"/>
      <c r="N36" s="62"/>
      <c r="O36" s="62"/>
      <c r="P36" s="62"/>
      <c r="Q36" s="62">
        <v>4</v>
      </c>
    </row>
    <row r="37" ht="14.4" spans="1:17">
      <c r="A37" s="66" t="s">
        <v>537</v>
      </c>
      <c r="B37" s="23"/>
      <c r="C37" s="23"/>
      <c r="D37" s="23"/>
      <c r="E37" s="23"/>
      <c r="F37" s="62">
        <v>391.9</v>
      </c>
      <c r="G37" s="62">
        <v>391.9</v>
      </c>
      <c r="H37" s="62"/>
      <c r="I37" s="62"/>
      <c r="J37" s="63"/>
      <c r="K37" s="63"/>
      <c r="L37" s="62">
        <v>391.9</v>
      </c>
      <c r="M37" s="62"/>
      <c r="N37" s="62"/>
      <c r="O37" s="62"/>
      <c r="P37" s="62"/>
      <c r="Q37" s="62">
        <v>391.9</v>
      </c>
    </row>
    <row r="38" ht="14.4" spans="1:17">
      <c r="A38" s="23"/>
      <c r="B38" s="23" t="s">
        <v>1049</v>
      </c>
      <c r="C38" s="23" t="str">
        <f t="shared" ref="C38:C66" si="7">"A02000000"&amp;"  "&amp;"设备"</f>
        <v>A02000000  设备</v>
      </c>
      <c r="D38" s="67" t="s">
        <v>731</v>
      </c>
      <c r="E38" s="24">
        <v>1</v>
      </c>
      <c r="F38" s="62">
        <v>40</v>
      </c>
      <c r="G38" s="62">
        <v>40</v>
      </c>
      <c r="H38" s="63"/>
      <c r="I38" s="63"/>
      <c r="J38" s="63"/>
      <c r="K38" s="63"/>
      <c r="L38" s="62">
        <v>40</v>
      </c>
      <c r="M38" s="62"/>
      <c r="N38" s="62"/>
      <c r="O38" s="62"/>
      <c r="P38" s="62"/>
      <c r="Q38" s="62">
        <v>40</v>
      </c>
    </row>
    <row r="39" ht="14.4" spans="1:17">
      <c r="A39" s="23"/>
      <c r="B39" s="23" t="s">
        <v>1050</v>
      </c>
      <c r="C39" s="23" t="str">
        <f t="shared" si="7"/>
        <v>A02000000  设备</v>
      </c>
      <c r="D39" s="67" t="s">
        <v>731</v>
      </c>
      <c r="E39" s="24">
        <v>1</v>
      </c>
      <c r="F39" s="62">
        <v>10</v>
      </c>
      <c r="G39" s="62">
        <v>10</v>
      </c>
      <c r="H39" s="63"/>
      <c r="I39" s="63"/>
      <c r="J39" s="63"/>
      <c r="K39" s="63"/>
      <c r="L39" s="62">
        <v>10</v>
      </c>
      <c r="M39" s="62"/>
      <c r="N39" s="62"/>
      <c r="O39" s="62"/>
      <c r="P39" s="62"/>
      <c r="Q39" s="62">
        <v>10</v>
      </c>
    </row>
    <row r="40" ht="14.4" spans="1:17">
      <c r="A40" s="23"/>
      <c r="B40" s="23" t="s">
        <v>1051</v>
      </c>
      <c r="C40" s="23" t="str">
        <f t="shared" si="7"/>
        <v>A02000000  设备</v>
      </c>
      <c r="D40" s="67" t="s">
        <v>731</v>
      </c>
      <c r="E40" s="24">
        <v>1</v>
      </c>
      <c r="F40" s="62">
        <v>45</v>
      </c>
      <c r="G40" s="62">
        <v>45</v>
      </c>
      <c r="H40" s="63"/>
      <c r="I40" s="63"/>
      <c r="J40" s="63"/>
      <c r="K40" s="63"/>
      <c r="L40" s="62">
        <v>45</v>
      </c>
      <c r="M40" s="62"/>
      <c r="N40" s="62"/>
      <c r="O40" s="62"/>
      <c r="P40" s="62"/>
      <c r="Q40" s="62">
        <v>45</v>
      </c>
    </row>
    <row r="41" ht="14.4" spans="1:17">
      <c r="A41" s="23"/>
      <c r="B41" s="23" t="s">
        <v>1052</v>
      </c>
      <c r="C41" s="23" t="str">
        <f>"A05010504"&amp;"  "&amp;"保密柜"</f>
        <v>A05010504  保密柜</v>
      </c>
      <c r="D41" s="67" t="s">
        <v>893</v>
      </c>
      <c r="E41" s="24">
        <v>3</v>
      </c>
      <c r="F41" s="62">
        <v>0.6</v>
      </c>
      <c r="G41" s="62">
        <v>0.6</v>
      </c>
      <c r="H41" s="63"/>
      <c r="I41" s="63"/>
      <c r="J41" s="63"/>
      <c r="K41" s="63"/>
      <c r="L41" s="62">
        <v>0.6</v>
      </c>
      <c r="M41" s="62"/>
      <c r="N41" s="62"/>
      <c r="O41" s="62"/>
      <c r="P41" s="62"/>
      <c r="Q41" s="62">
        <v>0.6</v>
      </c>
    </row>
    <row r="42" ht="14.4" spans="1:17">
      <c r="A42" s="23"/>
      <c r="B42" s="23" t="s">
        <v>1053</v>
      </c>
      <c r="C42" s="23" t="str">
        <f t="shared" ref="C42:C50" si="8">"A05010500"&amp;"  "&amp;"柜类"</f>
        <v>A05010500  柜类</v>
      </c>
      <c r="D42" s="67" t="s">
        <v>731</v>
      </c>
      <c r="E42" s="24">
        <v>50</v>
      </c>
      <c r="F42" s="62">
        <v>5</v>
      </c>
      <c r="G42" s="62">
        <v>5</v>
      </c>
      <c r="H42" s="63"/>
      <c r="I42" s="63"/>
      <c r="J42" s="63"/>
      <c r="K42" s="63"/>
      <c r="L42" s="62">
        <v>5</v>
      </c>
      <c r="M42" s="62"/>
      <c r="N42" s="62"/>
      <c r="O42" s="62"/>
      <c r="P42" s="62"/>
      <c r="Q42" s="62">
        <v>5</v>
      </c>
    </row>
    <row r="43" ht="14.4" spans="1:17">
      <c r="A43" s="23"/>
      <c r="B43" s="23" t="s">
        <v>1054</v>
      </c>
      <c r="C43" s="23" t="str">
        <f t="shared" ref="C43:C58" si="9">"A05010200"&amp;"  "&amp;"台、桌类"</f>
        <v>A05010200  台、桌类</v>
      </c>
      <c r="D43" s="67" t="s">
        <v>731</v>
      </c>
      <c r="E43" s="24">
        <v>20</v>
      </c>
      <c r="F43" s="62">
        <v>2.4</v>
      </c>
      <c r="G43" s="62">
        <v>2.4</v>
      </c>
      <c r="H43" s="63"/>
      <c r="I43" s="63"/>
      <c r="J43" s="63"/>
      <c r="K43" s="63"/>
      <c r="L43" s="62">
        <v>2.4</v>
      </c>
      <c r="M43" s="62"/>
      <c r="N43" s="62"/>
      <c r="O43" s="62"/>
      <c r="P43" s="62"/>
      <c r="Q43" s="62">
        <v>2.4</v>
      </c>
    </row>
    <row r="44" ht="14.4" spans="1:17">
      <c r="A44" s="23"/>
      <c r="B44" s="23" t="s">
        <v>732</v>
      </c>
      <c r="C44" s="23" t="str">
        <f t="shared" ref="C44:C47" si="10">"A05010000"&amp;"  "&amp;"家具"</f>
        <v>A05010000  家具</v>
      </c>
      <c r="D44" s="67" t="s">
        <v>731</v>
      </c>
      <c r="E44" s="24">
        <v>540</v>
      </c>
      <c r="F44" s="62">
        <v>27</v>
      </c>
      <c r="G44" s="62">
        <v>27</v>
      </c>
      <c r="H44" s="63"/>
      <c r="I44" s="63"/>
      <c r="J44" s="63"/>
      <c r="K44" s="63"/>
      <c r="L44" s="62">
        <v>27</v>
      </c>
      <c r="M44" s="62"/>
      <c r="N44" s="62"/>
      <c r="O44" s="62"/>
      <c r="P44" s="62"/>
      <c r="Q44" s="62">
        <v>27</v>
      </c>
    </row>
    <row r="45" ht="14.4" spans="1:17">
      <c r="A45" s="23"/>
      <c r="B45" s="23" t="s">
        <v>722</v>
      </c>
      <c r="C45" s="23" t="str">
        <f t="shared" si="2"/>
        <v>A05040101  复印纸</v>
      </c>
      <c r="D45" s="67" t="s">
        <v>724</v>
      </c>
      <c r="E45" s="24">
        <v>600</v>
      </c>
      <c r="F45" s="62">
        <v>9</v>
      </c>
      <c r="G45" s="62">
        <v>9</v>
      </c>
      <c r="H45" s="63"/>
      <c r="I45" s="63"/>
      <c r="J45" s="63"/>
      <c r="K45" s="63"/>
      <c r="L45" s="62">
        <v>9</v>
      </c>
      <c r="M45" s="62"/>
      <c r="N45" s="62"/>
      <c r="O45" s="62"/>
      <c r="P45" s="62"/>
      <c r="Q45" s="62">
        <v>9</v>
      </c>
    </row>
    <row r="46" ht="14.4" spans="1:17">
      <c r="A46" s="23"/>
      <c r="B46" s="23" t="s">
        <v>1055</v>
      </c>
      <c r="C46" s="23" t="str">
        <f t="shared" si="7"/>
        <v>A02000000  设备</v>
      </c>
      <c r="D46" s="67" t="s">
        <v>731</v>
      </c>
      <c r="E46" s="24">
        <v>2</v>
      </c>
      <c r="F46" s="62">
        <v>40</v>
      </c>
      <c r="G46" s="62">
        <v>40</v>
      </c>
      <c r="H46" s="63"/>
      <c r="I46" s="63"/>
      <c r="J46" s="63"/>
      <c r="K46" s="63"/>
      <c r="L46" s="62">
        <v>40</v>
      </c>
      <c r="M46" s="62"/>
      <c r="N46" s="62"/>
      <c r="O46" s="62"/>
      <c r="P46" s="62"/>
      <c r="Q46" s="62">
        <v>40</v>
      </c>
    </row>
    <row r="47" ht="14.4" spans="1:17">
      <c r="A47" s="23"/>
      <c r="B47" s="23" t="s">
        <v>1056</v>
      </c>
      <c r="C47" s="23" t="str">
        <f t="shared" si="10"/>
        <v>A05010000  家具</v>
      </c>
      <c r="D47" s="67" t="s">
        <v>731</v>
      </c>
      <c r="E47" s="24">
        <v>250</v>
      </c>
      <c r="F47" s="62">
        <v>12.5</v>
      </c>
      <c r="G47" s="62">
        <v>12.5</v>
      </c>
      <c r="H47" s="63"/>
      <c r="I47" s="63"/>
      <c r="J47" s="63"/>
      <c r="K47" s="63"/>
      <c r="L47" s="62">
        <v>12.5</v>
      </c>
      <c r="M47" s="62"/>
      <c r="N47" s="62"/>
      <c r="O47" s="62"/>
      <c r="P47" s="62"/>
      <c r="Q47" s="62">
        <v>12.5</v>
      </c>
    </row>
    <row r="48" ht="14.4" spans="1:17">
      <c r="A48" s="23"/>
      <c r="B48" s="23" t="s">
        <v>1057</v>
      </c>
      <c r="C48" s="23" t="str">
        <f>"A05010300"&amp;"  "&amp;"椅凳类"</f>
        <v>A05010300  椅凳类</v>
      </c>
      <c r="D48" s="67" t="s">
        <v>731</v>
      </c>
      <c r="E48" s="24">
        <v>50</v>
      </c>
      <c r="F48" s="62">
        <v>1.75</v>
      </c>
      <c r="G48" s="62">
        <v>1.75</v>
      </c>
      <c r="H48" s="63"/>
      <c r="I48" s="63"/>
      <c r="J48" s="63"/>
      <c r="K48" s="63"/>
      <c r="L48" s="62">
        <v>1.75</v>
      </c>
      <c r="M48" s="62"/>
      <c r="N48" s="62"/>
      <c r="O48" s="62"/>
      <c r="P48" s="62"/>
      <c r="Q48" s="62">
        <v>1.75</v>
      </c>
    </row>
    <row r="49" ht="14.4" spans="1:17">
      <c r="A49" s="23"/>
      <c r="B49" s="23" t="s">
        <v>726</v>
      </c>
      <c r="C49" s="23" t="str">
        <f>"A02010108"&amp;"  "&amp;"便携式计算机"</f>
        <v>A02010108  便携式计算机</v>
      </c>
      <c r="D49" s="67" t="s">
        <v>727</v>
      </c>
      <c r="E49" s="24">
        <v>5</v>
      </c>
      <c r="F49" s="62">
        <v>4.5</v>
      </c>
      <c r="G49" s="62">
        <v>4.5</v>
      </c>
      <c r="H49" s="63"/>
      <c r="I49" s="63"/>
      <c r="J49" s="63"/>
      <c r="K49" s="63"/>
      <c r="L49" s="62">
        <v>4.5</v>
      </c>
      <c r="M49" s="62"/>
      <c r="N49" s="62"/>
      <c r="O49" s="62"/>
      <c r="P49" s="62"/>
      <c r="Q49" s="62">
        <v>4.5</v>
      </c>
    </row>
    <row r="50" ht="14.4" spans="1:17">
      <c r="A50" s="23"/>
      <c r="B50" s="23" t="s">
        <v>1058</v>
      </c>
      <c r="C50" s="23" t="str">
        <f t="shared" si="8"/>
        <v>A05010500  柜类</v>
      </c>
      <c r="D50" s="67" t="s">
        <v>893</v>
      </c>
      <c r="E50" s="24">
        <v>20</v>
      </c>
      <c r="F50" s="62">
        <v>2.4</v>
      </c>
      <c r="G50" s="62">
        <v>2.4</v>
      </c>
      <c r="H50" s="63"/>
      <c r="I50" s="63"/>
      <c r="J50" s="63"/>
      <c r="K50" s="63"/>
      <c r="L50" s="62">
        <v>2.4</v>
      </c>
      <c r="M50" s="62"/>
      <c r="N50" s="62"/>
      <c r="O50" s="62"/>
      <c r="P50" s="62"/>
      <c r="Q50" s="62">
        <v>2.4</v>
      </c>
    </row>
    <row r="51" ht="14.4" spans="1:17">
      <c r="A51" s="23"/>
      <c r="B51" s="23" t="s">
        <v>1059</v>
      </c>
      <c r="C51" s="23" t="str">
        <f t="shared" si="5"/>
        <v>A02430900  无人机</v>
      </c>
      <c r="D51" s="67" t="s">
        <v>731</v>
      </c>
      <c r="E51" s="24">
        <v>2</v>
      </c>
      <c r="F51" s="62">
        <v>1</v>
      </c>
      <c r="G51" s="62">
        <v>1</v>
      </c>
      <c r="H51" s="63"/>
      <c r="I51" s="63"/>
      <c r="J51" s="63"/>
      <c r="K51" s="63"/>
      <c r="L51" s="62">
        <v>1</v>
      </c>
      <c r="M51" s="62"/>
      <c r="N51" s="62"/>
      <c r="O51" s="62"/>
      <c r="P51" s="62"/>
      <c r="Q51" s="62">
        <v>1</v>
      </c>
    </row>
    <row r="52" ht="14.4" spans="1:17">
      <c r="A52" s="23"/>
      <c r="B52" s="23" t="s">
        <v>737</v>
      </c>
      <c r="C52" s="23" t="str">
        <f>"A02061900"&amp;"  "&amp;"照明设备"</f>
        <v>A02061900  照明设备</v>
      </c>
      <c r="D52" s="67" t="s">
        <v>738</v>
      </c>
      <c r="E52" s="24">
        <v>110</v>
      </c>
      <c r="F52" s="62">
        <v>11</v>
      </c>
      <c r="G52" s="62">
        <v>11</v>
      </c>
      <c r="H52" s="63"/>
      <c r="I52" s="63"/>
      <c r="J52" s="63"/>
      <c r="K52" s="63"/>
      <c r="L52" s="62">
        <v>11</v>
      </c>
      <c r="M52" s="62"/>
      <c r="N52" s="62"/>
      <c r="O52" s="62"/>
      <c r="P52" s="62"/>
      <c r="Q52" s="62">
        <v>11</v>
      </c>
    </row>
    <row r="53" ht="14.4" spans="1:17">
      <c r="A53" s="23"/>
      <c r="B53" s="23" t="s">
        <v>1060</v>
      </c>
      <c r="C53" s="23" t="str">
        <f t="shared" si="7"/>
        <v>A02000000  设备</v>
      </c>
      <c r="D53" s="67" t="s">
        <v>731</v>
      </c>
      <c r="E53" s="24">
        <v>1</v>
      </c>
      <c r="F53" s="62">
        <v>5</v>
      </c>
      <c r="G53" s="62">
        <v>5</v>
      </c>
      <c r="H53" s="63"/>
      <c r="I53" s="63"/>
      <c r="J53" s="63"/>
      <c r="K53" s="63"/>
      <c r="L53" s="62">
        <v>5</v>
      </c>
      <c r="M53" s="62"/>
      <c r="N53" s="62"/>
      <c r="O53" s="62"/>
      <c r="P53" s="62"/>
      <c r="Q53" s="62">
        <v>5</v>
      </c>
    </row>
    <row r="54" ht="14.4" spans="1:17">
      <c r="A54" s="23"/>
      <c r="B54" s="23" t="s">
        <v>1061</v>
      </c>
      <c r="C54" s="23" t="str">
        <f t="shared" si="7"/>
        <v>A02000000  设备</v>
      </c>
      <c r="D54" s="67" t="s">
        <v>731</v>
      </c>
      <c r="E54" s="24">
        <v>1</v>
      </c>
      <c r="F54" s="62">
        <v>10</v>
      </c>
      <c r="G54" s="62">
        <v>10</v>
      </c>
      <c r="H54" s="63"/>
      <c r="I54" s="63"/>
      <c r="J54" s="63"/>
      <c r="K54" s="63"/>
      <c r="L54" s="62">
        <v>10</v>
      </c>
      <c r="M54" s="62"/>
      <c r="N54" s="62"/>
      <c r="O54" s="62"/>
      <c r="P54" s="62"/>
      <c r="Q54" s="62">
        <v>10</v>
      </c>
    </row>
    <row r="55" ht="14.4" spans="1:17">
      <c r="A55" s="23"/>
      <c r="B55" s="23" t="s">
        <v>730</v>
      </c>
      <c r="C55" s="23" t="str">
        <f t="shared" ref="C55:C119" si="11">"A02020800"&amp;"  "&amp;"触控一体机"</f>
        <v>A02020800  触控一体机</v>
      </c>
      <c r="D55" s="67" t="s">
        <v>731</v>
      </c>
      <c r="E55" s="24">
        <v>20</v>
      </c>
      <c r="F55" s="62">
        <v>60</v>
      </c>
      <c r="G55" s="62">
        <v>60</v>
      </c>
      <c r="H55" s="63"/>
      <c r="I55" s="63"/>
      <c r="J55" s="63"/>
      <c r="K55" s="63"/>
      <c r="L55" s="62">
        <v>60</v>
      </c>
      <c r="M55" s="62"/>
      <c r="N55" s="62"/>
      <c r="O55" s="62"/>
      <c r="P55" s="62"/>
      <c r="Q55" s="62">
        <v>60</v>
      </c>
    </row>
    <row r="56" ht="14.4" spans="1:17">
      <c r="A56" s="23"/>
      <c r="B56" s="23" t="s">
        <v>728</v>
      </c>
      <c r="C56" s="23" t="str">
        <f t="shared" si="4"/>
        <v>A02010105  台式计算机</v>
      </c>
      <c r="D56" s="67" t="s">
        <v>727</v>
      </c>
      <c r="E56" s="24">
        <v>50</v>
      </c>
      <c r="F56" s="62">
        <v>40</v>
      </c>
      <c r="G56" s="62">
        <v>40</v>
      </c>
      <c r="H56" s="63"/>
      <c r="I56" s="63"/>
      <c r="J56" s="63"/>
      <c r="K56" s="63"/>
      <c r="L56" s="62">
        <v>40</v>
      </c>
      <c r="M56" s="62"/>
      <c r="N56" s="62"/>
      <c r="O56" s="62"/>
      <c r="P56" s="62"/>
      <c r="Q56" s="62">
        <v>40</v>
      </c>
    </row>
    <row r="57" ht="14.4" spans="1:17">
      <c r="A57" s="23"/>
      <c r="B57" s="23" t="s">
        <v>1062</v>
      </c>
      <c r="C57" s="23" t="str">
        <f>"A05010400"&amp;"  "&amp;"沙发类"</f>
        <v>A05010400  沙发类</v>
      </c>
      <c r="D57" s="67" t="s">
        <v>731</v>
      </c>
      <c r="E57" s="24">
        <v>5</v>
      </c>
      <c r="F57" s="62">
        <v>2</v>
      </c>
      <c r="G57" s="62">
        <v>2</v>
      </c>
      <c r="H57" s="63"/>
      <c r="I57" s="63"/>
      <c r="J57" s="63"/>
      <c r="K57" s="63"/>
      <c r="L57" s="62">
        <v>2</v>
      </c>
      <c r="M57" s="62"/>
      <c r="N57" s="62"/>
      <c r="O57" s="62"/>
      <c r="P57" s="62"/>
      <c r="Q57" s="62">
        <v>2</v>
      </c>
    </row>
    <row r="58" ht="14.4" spans="1:17">
      <c r="A58" s="23"/>
      <c r="B58" s="23" t="s">
        <v>736</v>
      </c>
      <c r="C58" s="23" t="str">
        <f t="shared" si="9"/>
        <v>A05010200  台、桌类</v>
      </c>
      <c r="D58" s="67" t="s">
        <v>731</v>
      </c>
      <c r="E58" s="24">
        <v>50</v>
      </c>
      <c r="F58" s="62">
        <v>5</v>
      </c>
      <c r="G58" s="62">
        <v>5</v>
      </c>
      <c r="H58" s="63"/>
      <c r="I58" s="63"/>
      <c r="J58" s="63"/>
      <c r="K58" s="63"/>
      <c r="L58" s="62">
        <v>5</v>
      </c>
      <c r="M58" s="62"/>
      <c r="N58" s="62"/>
      <c r="O58" s="62"/>
      <c r="P58" s="62"/>
      <c r="Q58" s="62">
        <v>5</v>
      </c>
    </row>
    <row r="59" ht="14.4" spans="1:17">
      <c r="A59" s="23"/>
      <c r="B59" s="23" t="s">
        <v>1063</v>
      </c>
      <c r="C59" s="23" t="str">
        <f t="shared" ref="C59:C65" si="12">"A02010200"&amp;"  "&amp;"网络设备"</f>
        <v>A02010200  网络设备</v>
      </c>
      <c r="D59" s="67" t="s">
        <v>727</v>
      </c>
      <c r="E59" s="24">
        <v>5</v>
      </c>
      <c r="F59" s="62">
        <v>1</v>
      </c>
      <c r="G59" s="62">
        <v>1</v>
      </c>
      <c r="H59" s="63"/>
      <c r="I59" s="63"/>
      <c r="J59" s="63"/>
      <c r="K59" s="63"/>
      <c r="L59" s="62">
        <v>1</v>
      </c>
      <c r="M59" s="62"/>
      <c r="N59" s="62"/>
      <c r="O59" s="62"/>
      <c r="P59" s="62"/>
      <c r="Q59" s="62">
        <v>1</v>
      </c>
    </row>
    <row r="60" ht="14.4" spans="1:17">
      <c r="A60" s="23"/>
      <c r="B60" s="23" t="s">
        <v>1064</v>
      </c>
      <c r="C60" s="23" t="str">
        <f t="shared" si="7"/>
        <v>A02000000  设备</v>
      </c>
      <c r="D60" s="67" t="s">
        <v>731</v>
      </c>
      <c r="E60" s="24">
        <v>2</v>
      </c>
      <c r="F60" s="62">
        <v>40</v>
      </c>
      <c r="G60" s="62">
        <v>40</v>
      </c>
      <c r="H60" s="63"/>
      <c r="I60" s="63"/>
      <c r="J60" s="63"/>
      <c r="K60" s="63"/>
      <c r="L60" s="62">
        <v>40</v>
      </c>
      <c r="M60" s="62"/>
      <c r="N60" s="62"/>
      <c r="O60" s="62"/>
      <c r="P60" s="62"/>
      <c r="Q60" s="62">
        <v>40</v>
      </c>
    </row>
    <row r="61" ht="14.4" spans="1:17">
      <c r="A61" s="23"/>
      <c r="B61" s="23" t="s">
        <v>1065</v>
      </c>
      <c r="C61" s="23" t="str">
        <f>"A02010500"&amp;"  "&amp;"存储设备"</f>
        <v>A02010500  存储设备</v>
      </c>
      <c r="D61" s="67" t="s">
        <v>893</v>
      </c>
      <c r="E61" s="24">
        <v>5</v>
      </c>
      <c r="F61" s="62">
        <v>0.25</v>
      </c>
      <c r="G61" s="62">
        <v>0.25</v>
      </c>
      <c r="H61" s="63"/>
      <c r="I61" s="63"/>
      <c r="J61" s="63"/>
      <c r="K61" s="63"/>
      <c r="L61" s="62">
        <v>0.25</v>
      </c>
      <c r="M61" s="62"/>
      <c r="N61" s="62"/>
      <c r="O61" s="62"/>
      <c r="P61" s="62"/>
      <c r="Q61" s="62">
        <v>0.25</v>
      </c>
    </row>
    <row r="62" ht="14.4" spans="1:17">
      <c r="A62" s="23"/>
      <c r="B62" s="23" t="s">
        <v>1066</v>
      </c>
      <c r="C62" s="23" t="str">
        <f>"A02021000"&amp;"  "&amp;"打印机"</f>
        <v>A02021000  打印机</v>
      </c>
      <c r="D62" s="67" t="s">
        <v>727</v>
      </c>
      <c r="E62" s="24">
        <v>20</v>
      </c>
      <c r="F62" s="62">
        <v>3</v>
      </c>
      <c r="G62" s="62">
        <v>3</v>
      </c>
      <c r="H62" s="63"/>
      <c r="I62" s="63"/>
      <c r="J62" s="63"/>
      <c r="K62" s="63"/>
      <c r="L62" s="62">
        <v>3</v>
      </c>
      <c r="M62" s="62"/>
      <c r="N62" s="62"/>
      <c r="O62" s="62"/>
      <c r="P62" s="62"/>
      <c r="Q62" s="62">
        <v>3</v>
      </c>
    </row>
    <row r="63" ht="14.4" spans="1:17">
      <c r="A63" s="23"/>
      <c r="B63" s="23" t="s">
        <v>739</v>
      </c>
      <c r="C63" s="23" t="str">
        <f t="shared" si="6"/>
        <v>A02020100  复印机</v>
      </c>
      <c r="D63" s="67" t="s">
        <v>727</v>
      </c>
      <c r="E63" s="24">
        <v>1</v>
      </c>
      <c r="F63" s="62">
        <v>2</v>
      </c>
      <c r="G63" s="62">
        <v>2</v>
      </c>
      <c r="H63" s="63"/>
      <c r="I63" s="63"/>
      <c r="J63" s="63"/>
      <c r="K63" s="63"/>
      <c r="L63" s="62">
        <v>2</v>
      </c>
      <c r="M63" s="62"/>
      <c r="N63" s="62"/>
      <c r="O63" s="62"/>
      <c r="P63" s="62"/>
      <c r="Q63" s="62">
        <v>2</v>
      </c>
    </row>
    <row r="64" ht="14.4" spans="1:17">
      <c r="A64" s="23"/>
      <c r="B64" s="23" t="s">
        <v>1067</v>
      </c>
      <c r="C64" s="23" t="str">
        <f t="shared" si="7"/>
        <v>A02000000  设备</v>
      </c>
      <c r="D64" s="67" t="s">
        <v>731</v>
      </c>
      <c r="E64" s="24">
        <v>1</v>
      </c>
      <c r="F64" s="62">
        <v>5</v>
      </c>
      <c r="G64" s="62">
        <v>5</v>
      </c>
      <c r="H64" s="63"/>
      <c r="I64" s="63"/>
      <c r="J64" s="63"/>
      <c r="K64" s="63"/>
      <c r="L64" s="62">
        <v>5</v>
      </c>
      <c r="M64" s="62"/>
      <c r="N64" s="62"/>
      <c r="O64" s="62"/>
      <c r="P64" s="62"/>
      <c r="Q64" s="62">
        <v>5</v>
      </c>
    </row>
    <row r="65" ht="14.4" spans="1:17">
      <c r="A65" s="23"/>
      <c r="B65" s="23" t="s">
        <v>1068</v>
      </c>
      <c r="C65" s="23" t="str">
        <f t="shared" si="12"/>
        <v>A02010200  网络设备</v>
      </c>
      <c r="D65" s="67" t="s">
        <v>727</v>
      </c>
      <c r="E65" s="24">
        <v>5</v>
      </c>
      <c r="F65" s="62">
        <v>1.5</v>
      </c>
      <c r="G65" s="62">
        <v>1.5</v>
      </c>
      <c r="H65" s="63"/>
      <c r="I65" s="63"/>
      <c r="J65" s="63"/>
      <c r="K65" s="63"/>
      <c r="L65" s="62">
        <v>1.5</v>
      </c>
      <c r="M65" s="62"/>
      <c r="N65" s="62"/>
      <c r="O65" s="62"/>
      <c r="P65" s="62"/>
      <c r="Q65" s="62">
        <v>1.5</v>
      </c>
    </row>
    <row r="66" ht="14.4" spans="1:17">
      <c r="A66" s="23"/>
      <c r="B66" s="23" t="s">
        <v>1069</v>
      </c>
      <c r="C66" s="23" t="str">
        <f t="shared" si="7"/>
        <v>A02000000  设备</v>
      </c>
      <c r="D66" s="67" t="s">
        <v>731</v>
      </c>
      <c r="E66" s="24">
        <v>1</v>
      </c>
      <c r="F66" s="62">
        <v>5</v>
      </c>
      <c r="G66" s="62">
        <v>5</v>
      </c>
      <c r="H66" s="63"/>
      <c r="I66" s="63"/>
      <c r="J66" s="63"/>
      <c r="K66" s="63"/>
      <c r="L66" s="62">
        <v>5</v>
      </c>
      <c r="M66" s="62"/>
      <c r="N66" s="62"/>
      <c r="O66" s="62"/>
      <c r="P66" s="62"/>
      <c r="Q66" s="62">
        <v>5</v>
      </c>
    </row>
    <row r="67" ht="14.4" spans="1:17">
      <c r="A67" s="66" t="s">
        <v>593</v>
      </c>
      <c r="B67" s="23"/>
      <c r="C67" s="23"/>
      <c r="D67" s="23"/>
      <c r="E67" s="23"/>
      <c r="F67" s="62">
        <v>41.96</v>
      </c>
      <c r="G67" s="62">
        <v>41.96</v>
      </c>
      <c r="H67" s="62"/>
      <c r="I67" s="62"/>
      <c r="J67" s="63"/>
      <c r="K67" s="63"/>
      <c r="L67" s="62">
        <v>41.96</v>
      </c>
      <c r="M67" s="62"/>
      <c r="N67" s="62"/>
      <c r="O67" s="62">
        <v>41.96</v>
      </c>
      <c r="P67" s="62"/>
      <c r="Q67" s="62"/>
    </row>
    <row r="68" ht="14.4" spans="1:17">
      <c r="A68" s="23"/>
      <c r="B68" s="23" t="s">
        <v>1070</v>
      </c>
      <c r="C68" s="23" t="str">
        <f t="shared" ref="C68:C95" si="13">"A02021003"&amp;"  "&amp;"A4黑白打印机"</f>
        <v>A02021003  A4黑白打印机</v>
      </c>
      <c r="D68" s="67" t="s">
        <v>727</v>
      </c>
      <c r="E68" s="24">
        <v>2</v>
      </c>
      <c r="F68" s="62">
        <v>0.3</v>
      </c>
      <c r="G68" s="62">
        <v>0.3</v>
      </c>
      <c r="H68" s="63"/>
      <c r="I68" s="63"/>
      <c r="J68" s="63"/>
      <c r="K68" s="63"/>
      <c r="L68" s="62">
        <v>0.3</v>
      </c>
      <c r="M68" s="62"/>
      <c r="N68" s="62"/>
      <c r="O68" s="62">
        <v>0.3</v>
      </c>
      <c r="P68" s="62"/>
      <c r="Q68" s="62"/>
    </row>
    <row r="69" ht="14.4" spans="1:17">
      <c r="A69" s="23"/>
      <c r="B69" s="23" t="s">
        <v>1071</v>
      </c>
      <c r="C69" s="23" t="str">
        <f t="shared" si="2"/>
        <v>A05040101  复印纸</v>
      </c>
      <c r="D69" s="67" t="s">
        <v>724</v>
      </c>
      <c r="E69" s="24">
        <v>141</v>
      </c>
      <c r="F69" s="62">
        <v>2.82</v>
      </c>
      <c r="G69" s="62">
        <v>2.82</v>
      </c>
      <c r="H69" s="63"/>
      <c r="I69" s="63"/>
      <c r="J69" s="63"/>
      <c r="K69" s="63"/>
      <c r="L69" s="62">
        <v>2.82</v>
      </c>
      <c r="M69" s="62"/>
      <c r="N69" s="62"/>
      <c r="O69" s="62">
        <v>2.82</v>
      </c>
      <c r="P69" s="62"/>
      <c r="Q69" s="62"/>
    </row>
    <row r="70" ht="14.4" spans="1:17">
      <c r="A70" s="23"/>
      <c r="B70" s="23" t="s">
        <v>1072</v>
      </c>
      <c r="C70" s="23" t="str">
        <f t="shared" ref="C70:C89" si="14">"A05010203"&amp;"  "&amp;"教学、实验用桌"</f>
        <v>A05010203  教学、实验用桌</v>
      </c>
      <c r="D70" s="67" t="s">
        <v>731</v>
      </c>
      <c r="E70" s="24">
        <v>400</v>
      </c>
      <c r="F70" s="62">
        <v>6.4</v>
      </c>
      <c r="G70" s="62">
        <v>6.4</v>
      </c>
      <c r="H70" s="63"/>
      <c r="I70" s="63"/>
      <c r="J70" s="63"/>
      <c r="K70" s="63"/>
      <c r="L70" s="62">
        <v>6.4</v>
      </c>
      <c r="M70" s="62"/>
      <c r="N70" s="62"/>
      <c r="O70" s="62">
        <v>6.4</v>
      </c>
      <c r="P70" s="62"/>
      <c r="Q70" s="62"/>
    </row>
    <row r="71" ht="14.4" spans="1:17">
      <c r="A71" s="23"/>
      <c r="B71" s="23" t="s">
        <v>1073</v>
      </c>
      <c r="C71" s="23" t="str">
        <f>"A05010199"&amp;"  "&amp;"其他床类"</f>
        <v>A05010199  其他床类</v>
      </c>
      <c r="D71" s="67" t="s">
        <v>1023</v>
      </c>
      <c r="E71" s="24">
        <v>400</v>
      </c>
      <c r="F71" s="62">
        <v>24</v>
      </c>
      <c r="G71" s="62">
        <v>24</v>
      </c>
      <c r="H71" s="63"/>
      <c r="I71" s="63"/>
      <c r="J71" s="63"/>
      <c r="K71" s="63"/>
      <c r="L71" s="62">
        <v>24</v>
      </c>
      <c r="M71" s="62"/>
      <c r="N71" s="62"/>
      <c r="O71" s="62">
        <v>24</v>
      </c>
      <c r="P71" s="62"/>
      <c r="Q71" s="62"/>
    </row>
    <row r="72" ht="14.4" spans="1:17">
      <c r="A72" s="23"/>
      <c r="B72" s="23" t="s">
        <v>1070</v>
      </c>
      <c r="C72" s="23" t="str">
        <f t="shared" ref="C72:C116" si="15">"A02021004"&amp;"  "&amp;"A4彩色打印机"</f>
        <v>A02021004  A4彩色打印机</v>
      </c>
      <c r="D72" s="67" t="s">
        <v>727</v>
      </c>
      <c r="E72" s="24">
        <v>2</v>
      </c>
      <c r="F72" s="62">
        <v>0.8</v>
      </c>
      <c r="G72" s="62">
        <v>0.8</v>
      </c>
      <c r="H72" s="63"/>
      <c r="I72" s="63"/>
      <c r="J72" s="63"/>
      <c r="K72" s="63"/>
      <c r="L72" s="62">
        <v>0.8</v>
      </c>
      <c r="M72" s="62"/>
      <c r="N72" s="62"/>
      <c r="O72" s="62">
        <v>0.8</v>
      </c>
      <c r="P72" s="62"/>
      <c r="Q72" s="62"/>
    </row>
    <row r="73" ht="14.4" spans="1:17">
      <c r="A73" s="23"/>
      <c r="B73" s="23" t="s">
        <v>1074</v>
      </c>
      <c r="C73" s="23" t="str">
        <f>"A02061818"&amp;"  "&amp;"饮水器"</f>
        <v>A02061818  饮水器</v>
      </c>
      <c r="D73" s="67" t="s">
        <v>727</v>
      </c>
      <c r="E73" s="24">
        <v>4</v>
      </c>
      <c r="F73" s="62">
        <v>0.24</v>
      </c>
      <c r="G73" s="62">
        <v>0.24</v>
      </c>
      <c r="H73" s="63"/>
      <c r="I73" s="63"/>
      <c r="J73" s="63"/>
      <c r="K73" s="63"/>
      <c r="L73" s="62">
        <v>0.24</v>
      </c>
      <c r="M73" s="62"/>
      <c r="N73" s="62"/>
      <c r="O73" s="62">
        <v>0.24</v>
      </c>
      <c r="P73" s="62"/>
      <c r="Q73" s="62"/>
    </row>
    <row r="74" ht="14.4" spans="1:17">
      <c r="A74" s="23"/>
      <c r="B74" s="23" t="s">
        <v>1075</v>
      </c>
      <c r="C74" s="23" t="str">
        <f t="shared" si="4"/>
        <v>A02010105  台式计算机</v>
      </c>
      <c r="D74" s="67" t="s">
        <v>727</v>
      </c>
      <c r="E74" s="24">
        <v>6</v>
      </c>
      <c r="F74" s="62">
        <v>3.6</v>
      </c>
      <c r="G74" s="62">
        <v>3.6</v>
      </c>
      <c r="H74" s="63"/>
      <c r="I74" s="63"/>
      <c r="J74" s="63"/>
      <c r="K74" s="63"/>
      <c r="L74" s="62">
        <v>3.6</v>
      </c>
      <c r="M74" s="62"/>
      <c r="N74" s="62"/>
      <c r="O74" s="62">
        <v>3.6</v>
      </c>
      <c r="P74" s="62"/>
      <c r="Q74" s="62"/>
    </row>
    <row r="75" ht="14.4" spans="1:17">
      <c r="A75" s="23"/>
      <c r="B75" s="23" t="s">
        <v>1076</v>
      </c>
      <c r="C75" s="23" t="str">
        <f t="shared" si="2"/>
        <v>A05040101  复印纸</v>
      </c>
      <c r="D75" s="67" t="s">
        <v>724</v>
      </c>
      <c r="E75" s="24">
        <v>38</v>
      </c>
      <c r="F75" s="62">
        <v>3.8</v>
      </c>
      <c r="G75" s="62">
        <v>3.8</v>
      </c>
      <c r="H75" s="63"/>
      <c r="I75" s="63"/>
      <c r="J75" s="63"/>
      <c r="K75" s="63"/>
      <c r="L75" s="62">
        <v>3.8</v>
      </c>
      <c r="M75" s="62"/>
      <c r="N75" s="62"/>
      <c r="O75" s="62">
        <v>3.8</v>
      </c>
      <c r="P75" s="62"/>
      <c r="Q75" s="62"/>
    </row>
    <row r="76" ht="14.4" spans="1:17">
      <c r="A76" s="66" t="s">
        <v>534</v>
      </c>
      <c r="B76" s="23"/>
      <c r="C76" s="23"/>
      <c r="D76" s="23"/>
      <c r="E76" s="23"/>
      <c r="F76" s="62">
        <v>563.72</v>
      </c>
      <c r="G76" s="62">
        <v>563.72</v>
      </c>
      <c r="H76" s="62"/>
      <c r="I76" s="62"/>
      <c r="J76" s="63"/>
      <c r="K76" s="63"/>
      <c r="L76" s="62">
        <v>563.72</v>
      </c>
      <c r="M76" s="62"/>
      <c r="N76" s="62"/>
      <c r="O76" s="62"/>
      <c r="P76" s="62"/>
      <c r="Q76" s="62">
        <v>563.72</v>
      </c>
    </row>
    <row r="77" ht="14.4" spans="1:17">
      <c r="A77" s="23"/>
      <c r="B77" s="23" t="s">
        <v>1077</v>
      </c>
      <c r="C77" s="23" t="str">
        <f>"C23130100"&amp;"  "&amp;"农畜产品批发服务"</f>
        <v>C23130100  农畜产品批发服务</v>
      </c>
      <c r="D77" s="67" t="s">
        <v>1078</v>
      </c>
      <c r="E77" s="24">
        <v>1</v>
      </c>
      <c r="F77" s="62">
        <v>563.72</v>
      </c>
      <c r="G77" s="62">
        <v>563.72</v>
      </c>
      <c r="H77" s="63"/>
      <c r="I77" s="63"/>
      <c r="J77" s="63"/>
      <c r="K77" s="63"/>
      <c r="L77" s="62">
        <v>563.72</v>
      </c>
      <c r="M77" s="62"/>
      <c r="N77" s="62"/>
      <c r="O77" s="62"/>
      <c r="P77" s="62"/>
      <c r="Q77" s="62">
        <v>563.72</v>
      </c>
    </row>
    <row r="78" ht="14.4" spans="1:17">
      <c r="A78" s="66" t="s">
        <v>557</v>
      </c>
      <c r="B78" s="23"/>
      <c r="C78" s="23"/>
      <c r="D78" s="23"/>
      <c r="E78" s="23"/>
      <c r="F78" s="62"/>
      <c r="G78" s="62">
        <v>8.62</v>
      </c>
      <c r="H78" s="62"/>
      <c r="I78" s="62"/>
      <c r="J78" s="63"/>
      <c r="K78" s="63"/>
      <c r="L78" s="62">
        <v>8.62</v>
      </c>
      <c r="M78" s="62"/>
      <c r="N78" s="62"/>
      <c r="O78" s="62"/>
      <c r="P78" s="62"/>
      <c r="Q78" s="62">
        <v>8.62</v>
      </c>
    </row>
    <row r="79" ht="14.4" spans="1:17">
      <c r="A79" s="23"/>
      <c r="B79" s="23" t="s">
        <v>1079</v>
      </c>
      <c r="C79" s="23" t="str">
        <f>"A05010401"&amp;"  "&amp;"三人沙发"</f>
        <v>A05010401  三人沙发</v>
      </c>
      <c r="D79" s="67" t="s">
        <v>731</v>
      </c>
      <c r="E79" s="24">
        <v>6</v>
      </c>
      <c r="F79" s="62"/>
      <c r="G79" s="62">
        <v>0.72</v>
      </c>
      <c r="H79" s="63"/>
      <c r="I79" s="63"/>
      <c r="J79" s="63"/>
      <c r="K79" s="63"/>
      <c r="L79" s="62">
        <v>0.72</v>
      </c>
      <c r="M79" s="62"/>
      <c r="N79" s="62"/>
      <c r="O79" s="62"/>
      <c r="P79" s="62"/>
      <c r="Q79" s="62">
        <v>0.72</v>
      </c>
    </row>
    <row r="80" ht="14.4" spans="1:17">
      <c r="A80" s="23"/>
      <c r="B80" s="23" t="s">
        <v>1080</v>
      </c>
      <c r="C80" s="23" t="str">
        <f t="shared" si="2"/>
        <v>A05040101  复印纸</v>
      </c>
      <c r="D80" s="67" t="s">
        <v>724</v>
      </c>
      <c r="E80" s="24">
        <v>100</v>
      </c>
      <c r="F80" s="62"/>
      <c r="G80" s="62">
        <v>1.4</v>
      </c>
      <c r="H80" s="63"/>
      <c r="I80" s="63"/>
      <c r="J80" s="63"/>
      <c r="K80" s="63"/>
      <c r="L80" s="62">
        <v>1.4</v>
      </c>
      <c r="M80" s="62"/>
      <c r="N80" s="62"/>
      <c r="O80" s="62"/>
      <c r="P80" s="62"/>
      <c r="Q80" s="62">
        <v>1.4</v>
      </c>
    </row>
    <row r="81" ht="14.4" spans="1:17">
      <c r="A81" s="23"/>
      <c r="B81" s="23" t="s">
        <v>1081</v>
      </c>
      <c r="C81" s="23" t="str">
        <f t="shared" si="6"/>
        <v>A02020100  复印机</v>
      </c>
      <c r="D81" s="67" t="s">
        <v>727</v>
      </c>
      <c r="E81" s="24">
        <v>3</v>
      </c>
      <c r="F81" s="62"/>
      <c r="G81" s="62">
        <v>0.9</v>
      </c>
      <c r="H81" s="63"/>
      <c r="I81" s="63"/>
      <c r="J81" s="63"/>
      <c r="K81" s="63"/>
      <c r="L81" s="62">
        <v>0.9</v>
      </c>
      <c r="M81" s="62"/>
      <c r="N81" s="62"/>
      <c r="O81" s="62"/>
      <c r="P81" s="62"/>
      <c r="Q81" s="62">
        <v>0.9</v>
      </c>
    </row>
    <row r="82" ht="14.4" spans="1:17">
      <c r="A82" s="23"/>
      <c r="B82" s="23" t="s">
        <v>1082</v>
      </c>
      <c r="C82" s="23" t="str">
        <f t="shared" si="1"/>
        <v>A05010201  办公桌</v>
      </c>
      <c r="D82" s="67" t="s">
        <v>731</v>
      </c>
      <c r="E82" s="24">
        <v>3</v>
      </c>
      <c r="F82" s="62"/>
      <c r="G82" s="62">
        <v>0.6</v>
      </c>
      <c r="H82" s="63"/>
      <c r="I82" s="63"/>
      <c r="J82" s="63"/>
      <c r="K82" s="63"/>
      <c r="L82" s="62">
        <v>0.6</v>
      </c>
      <c r="M82" s="62"/>
      <c r="N82" s="62"/>
      <c r="O82" s="62"/>
      <c r="P82" s="62"/>
      <c r="Q82" s="62">
        <v>0.6</v>
      </c>
    </row>
    <row r="83" ht="14.4" spans="1:17">
      <c r="A83" s="23"/>
      <c r="B83" s="23" t="s">
        <v>1083</v>
      </c>
      <c r="C83" s="23" t="str">
        <f t="shared" si="4"/>
        <v>A02010105  台式计算机</v>
      </c>
      <c r="D83" s="67" t="s">
        <v>727</v>
      </c>
      <c r="E83" s="24">
        <v>10</v>
      </c>
      <c r="F83" s="62"/>
      <c r="G83" s="62">
        <v>5</v>
      </c>
      <c r="H83" s="63"/>
      <c r="I83" s="63"/>
      <c r="J83" s="63"/>
      <c r="K83" s="63"/>
      <c r="L83" s="62">
        <v>5</v>
      </c>
      <c r="M83" s="62"/>
      <c r="N83" s="62"/>
      <c r="O83" s="62"/>
      <c r="P83" s="62"/>
      <c r="Q83" s="62">
        <v>5</v>
      </c>
    </row>
    <row r="84" ht="14.4" spans="1:17">
      <c r="A84" s="66" t="s">
        <v>561</v>
      </c>
      <c r="B84" s="23"/>
      <c r="C84" s="23"/>
      <c r="D84" s="23"/>
      <c r="E84" s="23"/>
      <c r="F84" s="62">
        <v>232</v>
      </c>
      <c r="G84" s="62">
        <v>232</v>
      </c>
      <c r="H84" s="62"/>
      <c r="I84" s="62"/>
      <c r="J84" s="63"/>
      <c r="K84" s="63"/>
      <c r="L84" s="62">
        <v>232</v>
      </c>
      <c r="M84" s="62"/>
      <c r="N84" s="62"/>
      <c r="O84" s="62"/>
      <c r="P84" s="62"/>
      <c r="Q84" s="62">
        <v>232</v>
      </c>
    </row>
    <row r="85" ht="14.4" spans="1:17">
      <c r="A85" s="23"/>
      <c r="B85" s="23" t="s">
        <v>1084</v>
      </c>
      <c r="C85" s="23" t="str">
        <f t="shared" si="1"/>
        <v>A05010201  办公桌</v>
      </c>
      <c r="D85" s="67" t="s">
        <v>731</v>
      </c>
      <c r="E85" s="24">
        <v>50</v>
      </c>
      <c r="F85" s="62">
        <v>10</v>
      </c>
      <c r="G85" s="62">
        <v>10</v>
      </c>
      <c r="H85" s="63"/>
      <c r="I85" s="63"/>
      <c r="J85" s="63"/>
      <c r="K85" s="63"/>
      <c r="L85" s="62">
        <v>10</v>
      </c>
      <c r="M85" s="62"/>
      <c r="N85" s="62"/>
      <c r="O85" s="62"/>
      <c r="P85" s="62"/>
      <c r="Q85" s="62">
        <v>10</v>
      </c>
    </row>
    <row r="86" ht="14.4" spans="1:17">
      <c r="A86" s="23"/>
      <c r="B86" s="23" t="s">
        <v>1085</v>
      </c>
      <c r="C86" s="23" t="str">
        <f t="shared" si="6"/>
        <v>A02020100  复印机</v>
      </c>
      <c r="D86" s="67" t="s">
        <v>727</v>
      </c>
      <c r="E86" s="24">
        <v>2</v>
      </c>
      <c r="F86" s="62">
        <v>10</v>
      </c>
      <c r="G86" s="62">
        <v>10</v>
      </c>
      <c r="H86" s="63"/>
      <c r="I86" s="63"/>
      <c r="J86" s="63"/>
      <c r="K86" s="63"/>
      <c r="L86" s="62">
        <v>10</v>
      </c>
      <c r="M86" s="62"/>
      <c r="N86" s="62"/>
      <c r="O86" s="62"/>
      <c r="P86" s="62"/>
      <c r="Q86" s="62">
        <v>10</v>
      </c>
    </row>
    <row r="87" ht="14.4" spans="1:17">
      <c r="A87" s="23"/>
      <c r="B87" s="23" t="s">
        <v>1086</v>
      </c>
      <c r="C87" s="23" t="str">
        <f t="shared" ref="C87:C126" si="16">"A02021201"&amp;"  "&amp;"速印机"</f>
        <v>A02021201  速印机</v>
      </c>
      <c r="D87" s="67" t="s">
        <v>727</v>
      </c>
      <c r="E87" s="24">
        <v>2</v>
      </c>
      <c r="F87" s="62">
        <v>10</v>
      </c>
      <c r="G87" s="62">
        <v>10</v>
      </c>
      <c r="H87" s="63"/>
      <c r="I87" s="63"/>
      <c r="J87" s="63"/>
      <c r="K87" s="63"/>
      <c r="L87" s="62">
        <v>10</v>
      </c>
      <c r="M87" s="62"/>
      <c r="N87" s="62"/>
      <c r="O87" s="62"/>
      <c r="P87" s="62"/>
      <c r="Q87" s="62">
        <v>10</v>
      </c>
    </row>
    <row r="88" ht="14.4" spans="1:17">
      <c r="A88" s="23"/>
      <c r="B88" s="23" t="s">
        <v>1043</v>
      </c>
      <c r="C88" s="23" t="str">
        <f t="shared" si="2"/>
        <v>A05040101  复印纸</v>
      </c>
      <c r="D88" s="67" t="s">
        <v>866</v>
      </c>
      <c r="E88" s="24">
        <v>500</v>
      </c>
      <c r="F88" s="62">
        <v>9</v>
      </c>
      <c r="G88" s="62">
        <v>9</v>
      </c>
      <c r="H88" s="63"/>
      <c r="I88" s="63"/>
      <c r="J88" s="63"/>
      <c r="K88" s="63"/>
      <c r="L88" s="62">
        <v>9</v>
      </c>
      <c r="M88" s="62"/>
      <c r="N88" s="62"/>
      <c r="O88" s="62"/>
      <c r="P88" s="62"/>
      <c r="Q88" s="62">
        <v>9</v>
      </c>
    </row>
    <row r="89" ht="14.4" spans="1:17">
      <c r="A89" s="23"/>
      <c r="B89" s="23" t="s">
        <v>1087</v>
      </c>
      <c r="C89" s="23" t="str">
        <f t="shared" si="14"/>
        <v>A05010203  教学、实验用桌</v>
      </c>
      <c r="D89" s="67" t="s">
        <v>731</v>
      </c>
      <c r="E89" s="24">
        <v>400</v>
      </c>
      <c r="F89" s="62">
        <v>48</v>
      </c>
      <c r="G89" s="62">
        <v>48</v>
      </c>
      <c r="H89" s="63"/>
      <c r="I89" s="63"/>
      <c r="J89" s="63"/>
      <c r="K89" s="63"/>
      <c r="L89" s="62">
        <v>48</v>
      </c>
      <c r="M89" s="62"/>
      <c r="N89" s="62"/>
      <c r="O89" s="62"/>
      <c r="P89" s="62"/>
      <c r="Q89" s="62">
        <v>48</v>
      </c>
    </row>
    <row r="90" ht="14.4" spans="1:17">
      <c r="A90" s="23"/>
      <c r="B90" s="23" t="s">
        <v>1088</v>
      </c>
      <c r="C90" s="23" t="str">
        <f>"A02103000"&amp;"  "&amp;"心理仪器"</f>
        <v>A02103000  心理仪器</v>
      </c>
      <c r="D90" s="67" t="s">
        <v>731</v>
      </c>
      <c r="E90" s="24">
        <v>1</v>
      </c>
      <c r="F90" s="62">
        <v>10</v>
      </c>
      <c r="G90" s="62">
        <v>10</v>
      </c>
      <c r="H90" s="63"/>
      <c r="I90" s="63"/>
      <c r="J90" s="63"/>
      <c r="K90" s="63"/>
      <c r="L90" s="62">
        <v>10</v>
      </c>
      <c r="M90" s="62"/>
      <c r="N90" s="62"/>
      <c r="O90" s="62"/>
      <c r="P90" s="62"/>
      <c r="Q90" s="62">
        <v>10</v>
      </c>
    </row>
    <row r="91" ht="14.4" spans="1:17">
      <c r="A91" s="23"/>
      <c r="B91" s="23" t="s">
        <v>1089</v>
      </c>
      <c r="C91" s="23" t="str">
        <f t="shared" si="0"/>
        <v>A05010299  其他台、桌类</v>
      </c>
      <c r="D91" s="67" t="s">
        <v>731</v>
      </c>
      <c r="E91" s="24">
        <v>250</v>
      </c>
      <c r="F91" s="62">
        <v>25</v>
      </c>
      <c r="G91" s="62">
        <v>25</v>
      </c>
      <c r="H91" s="63"/>
      <c r="I91" s="63"/>
      <c r="J91" s="63"/>
      <c r="K91" s="63"/>
      <c r="L91" s="62">
        <v>25</v>
      </c>
      <c r="M91" s="62"/>
      <c r="N91" s="62"/>
      <c r="O91" s="62"/>
      <c r="P91" s="62"/>
      <c r="Q91" s="62">
        <v>25</v>
      </c>
    </row>
    <row r="92" ht="14.4" spans="1:17">
      <c r="A92" s="23"/>
      <c r="B92" s="23" t="s">
        <v>1090</v>
      </c>
      <c r="C92" s="23" t="str">
        <f t="shared" si="11"/>
        <v>A02020800  触控一体机</v>
      </c>
      <c r="D92" s="67" t="s">
        <v>731</v>
      </c>
      <c r="E92" s="24">
        <v>20</v>
      </c>
      <c r="F92" s="62">
        <v>60</v>
      </c>
      <c r="G92" s="62">
        <v>60</v>
      </c>
      <c r="H92" s="63"/>
      <c r="I92" s="63"/>
      <c r="J92" s="63"/>
      <c r="K92" s="63"/>
      <c r="L92" s="62">
        <v>60</v>
      </c>
      <c r="M92" s="62"/>
      <c r="N92" s="62"/>
      <c r="O92" s="62"/>
      <c r="P92" s="62"/>
      <c r="Q92" s="62">
        <v>60</v>
      </c>
    </row>
    <row r="93" ht="14.4" spans="1:17">
      <c r="A93" s="23"/>
      <c r="B93" s="23" t="s">
        <v>1055</v>
      </c>
      <c r="C93" s="23" t="str">
        <f>"A02090401"&amp;"  "&amp;"广播录放音设备"</f>
        <v>A02090401  广播录放音设备</v>
      </c>
      <c r="D93" s="67" t="s">
        <v>731</v>
      </c>
      <c r="E93" s="24">
        <v>1</v>
      </c>
      <c r="F93" s="62">
        <v>50</v>
      </c>
      <c r="G93" s="62">
        <v>50</v>
      </c>
      <c r="H93" s="63"/>
      <c r="I93" s="63"/>
      <c r="J93" s="63"/>
      <c r="K93" s="63"/>
      <c r="L93" s="62">
        <v>50</v>
      </c>
      <c r="M93" s="62"/>
      <c r="N93" s="62"/>
      <c r="O93" s="62"/>
      <c r="P93" s="62"/>
      <c r="Q93" s="62">
        <v>50</v>
      </c>
    </row>
    <row r="94" ht="14.4" spans="1:17">
      <c r="A94" s="66" t="s">
        <v>567</v>
      </c>
      <c r="B94" s="23"/>
      <c r="C94" s="23"/>
      <c r="D94" s="23"/>
      <c r="E94" s="23"/>
      <c r="F94" s="62">
        <v>59</v>
      </c>
      <c r="G94" s="62">
        <v>59</v>
      </c>
      <c r="H94" s="62"/>
      <c r="I94" s="62"/>
      <c r="J94" s="63"/>
      <c r="K94" s="63"/>
      <c r="L94" s="62">
        <v>59</v>
      </c>
      <c r="M94" s="62"/>
      <c r="N94" s="62"/>
      <c r="O94" s="62"/>
      <c r="P94" s="62"/>
      <c r="Q94" s="62">
        <v>59</v>
      </c>
    </row>
    <row r="95" ht="14.4" spans="1:17">
      <c r="A95" s="23"/>
      <c r="B95" s="23" t="s">
        <v>1081</v>
      </c>
      <c r="C95" s="23" t="str">
        <f t="shared" si="13"/>
        <v>A02021003  A4黑白打印机</v>
      </c>
      <c r="D95" s="67" t="s">
        <v>727</v>
      </c>
      <c r="E95" s="24">
        <v>5</v>
      </c>
      <c r="F95" s="62">
        <v>2.5</v>
      </c>
      <c r="G95" s="62">
        <v>2.5</v>
      </c>
      <c r="H95" s="63"/>
      <c r="I95" s="63"/>
      <c r="J95" s="63"/>
      <c r="K95" s="63"/>
      <c r="L95" s="62">
        <v>2.5</v>
      </c>
      <c r="M95" s="62"/>
      <c r="N95" s="62"/>
      <c r="O95" s="62"/>
      <c r="P95" s="62"/>
      <c r="Q95" s="62">
        <v>2.5</v>
      </c>
    </row>
    <row r="96" ht="14.4" spans="1:17">
      <c r="A96" s="23"/>
      <c r="B96" s="23" t="s">
        <v>1091</v>
      </c>
      <c r="C96" s="23" t="str">
        <f t="shared" si="3"/>
        <v>A02020400  多功能一体机</v>
      </c>
      <c r="D96" s="67" t="s">
        <v>727</v>
      </c>
      <c r="E96" s="24">
        <v>20</v>
      </c>
      <c r="F96" s="62">
        <v>10</v>
      </c>
      <c r="G96" s="62">
        <v>10</v>
      </c>
      <c r="H96" s="63"/>
      <c r="I96" s="63"/>
      <c r="J96" s="63"/>
      <c r="K96" s="63"/>
      <c r="L96" s="62">
        <v>10</v>
      </c>
      <c r="M96" s="62"/>
      <c r="N96" s="62"/>
      <c r="O96" s="62"/>
      <c r="P96" s="62"/>
      <c r="Q96" s="62">
        <v>10</v>
      </c>
    </row>
    <row r="97" ht="14.4" spans="1:17">
      <c r="A97" s="23"/>
      <c r="B97" s="23" t="s">
        <v>1092</v>
      </c>
      <c r="C97" s="23" t="str">
        <f>"A05010602"&amp;"  "&amp;"金属质架类"</f>
        <v>A05010602  金属质架类</v>
      </c>
      <c r="D97" s="67" t="s">
        <v>731</v>
      </c>
      <c r="E97" s="24">
        <v>120</v>
      </c>
      <c r="F97" s="62">
        <v>18</v>
      </c>
      <c r="G97" s="62">
        <v>18</v>
      </c>
      <c r="H97" s="63"/>
      <c r="I97" s="63"/>
      <c r="J97" s="63"/>
      <c r="K97" s="63"/>
      <c r="L97" s="62">
        <v>18</v>
      </c>
      <c r="M97" s="62"/>
      <c r="N97" s="62"/>
      <c r="O97" s="62"/>
      <c r="P97" s="62"/>
      <c r="Q97" s="62">
        <v>18</v>
      </c>
    </row>
    <row r="98" ht="14.4" spans="1:17">
      <c r="A98" s="23"/>
      <c r="B98" s="23" t="s">
        <v>1093</v>
      </c>
      <c r="C98" s="23" t="str">
        <f>"A02462600"&amp;"  "&amp;"健身设备"</f>
        <v>A02462600  健身设备</v>
      </c>
      <c r="D98" s="67" t="s">
        <v>1094</v>
      </c>
      <c r="E98" s="24">
        <v>2</v>
      </c>
      <c r="F98" s="62">
        <v>16</v>
      </c>
      <c r="G98" s="62">
        <v>16</v>
      </c>
      <c r="H98" s="63"/>
      <c r="I98" s="63"/>
      <c r="J98" s="63"/>
      <c r="K98" s="63"/>
      <c r="L98" s="62">
        <v>16</v>
      </c>
      <c r="M98" s="62"/>
      <c r="N98" s="62"/>
      <c r="O98" s="62"/>
      <c r="P98" s="62"/>
      <c r="Q98" s="62">
        <v>16</v>
      </c>
    </row>
    <row r="99" ht="14.4" spans="1:17">
      <c r="A99" s="23"/>
      <c r="B99" s="23" t="s">
        <v>1095</v>
      </c>
      <c r="C99" s="23" t="str">
        <f t="shared" si="16"/>
        <v>A02021201  速印机</v>
      </c>
      <c r="D99" s="67" t="s">
        <v>727</v>
      </c>
      <c r="E99" s="24">
        <v>1</v>
      </c>
      <c r="F99" s="62">
        <v>3.5</v>
      </c>
      <c r="G99" s="62">
        <v>3.5</v>
      </c>
      <c r="H99" s="63"/>
      <c r="I99" s="63"/>
      <c r="J99" s="63"/>
      <c r="K99" s="63"/>
      <c r="L99" s="62">
        <v>3.5</v>
      </c>
      <c r="M99" s="62"/>
      <c r="N99" s="62"/>
      <c r="O99" s="62"/>
      <c r="P99" s="62"/>
      <c r="Q99" s="62">
        <v>3.5</v>
      </c>
    </row>
    <row r="100" ht="14.4" spans="1:17">
      <c r="A100" s="23"/>
      <c r="B100" s="23" t="s">
        <v>1080</v>
      </c>
      <c r="C100" s="23" t="str">
        <f t="shared" si="2"/>
        <v>A05040101  复印纸</v>
      </c>
      <c r="D100" s="67" t="s">
        <v>724</v>
      </c>
      <c r="E100" s="24">
        <v>600</v>
      </c>
      <c r="F100" s="62">
        <v>9</v>
      </c>
      <c r="G100" s="62">
        <v>9</v>
      </c>
      <c r="H100" s="63"/>
      <c r="I100" s="63"/>
      <c r="J100" s="63"/>
      <c r="K100" s="63"/>
      <c r="L100" s="62">
        <v>9</v>
      </c>
      <c r="M100" s="62"/>
      <c r="N100" s="62"/>
      <c r="O100" s="62"/>
      <c r="P100" s="62"/>
      <c r="Q100" s="62">
        <v>9</v>
      </c>
    </row>
    <row r="101" ht="14.4" spans="1:17">
      <c r="A101" s="66" t="s">
        <v>605</v>
      </c>
      <c r="B101" s="23"/>
      <c r="C101" s="23"/>
      <c r="D101" s="23"/>
      <c r="E101" s="23"/>
      <c r="F101" s="62">
        <v>467.7</v>
      </c>
      <c r="G101" s="62">
        <v>2215.7</v>
      </c>
      <c r="H101" s="62"/>
      <c r="I101" s="62"/>
      <c r="J101" s="63"/>
      <c r="K101" s="63"/>
      <c r="L101" s="62">
        <v>2215.7</v>
      </c>
      <c r="M101" s="62"/>
      <c r="N101" s="62"/>
      <c r="O101" s="62"/>
      <c r="P101" s="62"/>
      <c r="Q101" s="62">
        <v>2215.7</v>
      </c>
    </row>
    <row r="102" ht="14.4" spans="1:17">
      <c r="A102" s="23"/>
      <c r="B102" s="23" t="s">
        <v>1096</v>
      </c>
      <c r="C102" s="23" t="str">
        <f t="shared" ref="C102:C111" si="17">"A07060102"&amp;"  "&amp;"碾磨谷物及谷物加工品"</f>
        <v>A07060102  碾磨谷物及谷物加工品</v>
      </c>
      <c r="D102" s="67" t="s">
        <v>1097</v>
      </c>
      <c r="E102" s="24">
        <v>117000</v>
      </c>
      <c r="F102" s="62">
        <v>117</v>
      </c>
      <c r="G102" s="62">
        <v>117</v>
      </c>
      <c r="H102" s="63"/>
      <c r="I102" s="63"/>
      <c r="J102" s="63"/>
      <c r="K102" s="63"/>
      <c r="L102" s="62">
        <v>117</v>
      </c>
      <c r="M102" s="62"/>
      <c r="N102" s="62"/>
      <c r="O102" s="62"/>
      <c r="P102" s="62"/>
      <c r="Q102" s="62">
        <v>117</v>
      </c>
    </row>
    <row r="103" ht="14.4" spans="1:17">
      <c r="A103" s="23"/>
      <c r="B103" s="23" t="s">
        <v>1098</v>
      </c>
      <c r="C103" s="23" t="str">
        <f t="shared" si="4"/>
        <v>A02010105  台式计算机</v>
      </c>
      <c r="D103" s="67" t="s">
        <v>727</v>
      </c>
      <c r="E103" s="24">
        <v>3</v>
      </c>
      <c r="F103" s="62">
        <v>3</v>
      </c>
      <c r="G103" s="62">
        <v>3</v>
      </c>
      <c r="H103" s="63"/>
      <c r="I103" s="63"/>
      <c r="J103" s="63"/>
      <c r="K103" s="63"/>
      <c r="L103" s="62">
        <v>3</v>
      </c>
      <c r="M103" s="62"/>
      <c r="N103" s="62"/>
      <c r="O103" s="62"/>
      <c r="P103" s="62"/>
      <c r="Q103" s="62">
        <v>3</v>
      </c>
    </row>
    <row r="104" ht="21.6" spans="1:17">
      <c r="A104" s="23"/>
      <c r="B104" s="23" t="s">
        <v>1099</v>
      </c>
      <c r="C104" s="23" t="str">
        <f t="shared" ref="C104:C106" si="18">"A07060199"&amp;"  "&amp;"其他农副食品，动、植物油制品"</f>
        <v>A07060199  其他农副食品，动、植物油制品</v>
      </c>
      <c r="D104" s="67" t="s">
        <v>1100</v>
      </c>
      <c r="E104" s="24">
        <v>500000</v>
      </c>
      <c r="F104" s="62">
        <v>127</v>
      </c>
      <c r="G104" s="62">
        <v>127</v>
      </c>
      <c r="H104" s="63"/>
      <c r="I104" s="63"/>
      <c r="J104" s="63"/>
      <c r="K104" s="63"/>
      <c r="L104" s="62">
        <v>127</v>
      </c>
      <c r="M104" s="62"/>
      <c r="N104" s="62"/>
      <c r="O104" s="62"/>
      <c r="P104" s="62"/>
      <c r="Q104" s="62">
        <v>127</v>
      </c>
    </row>
    <row r="105" ht="14.4" spans="1:17">
      <c r="A105" s="23"/>
      <c r="B105" s="23" t="s">
        <v>1101</v>
      </c>
      <c r="C105" s="23" t="str">
        <f>"A07060111"&amp;"  "&amp;"蔬菜加工品"</f>
        <v>A07060111  蔬菜加工品</v>
      </c>
      <c r="D105" s="67" t="s">
        <v>1097</v>
      </c>
      <c r="E105" s="24">
        <v>484000</v>
      </c>
      <c r="F105" s="62"/>
      <c r="G105" s="62">
        <v>242</v>
      </c>
      <c r="H105" s="63"/>
      <c r="I105" s="63"/>
      <c r="J105" s="63"/>
      <c r="K105" s="63"/>
      <c r="L105" s="62">
        <v>242</v>
      </c>
      <c r="M105" s="62"/>
      <c r="N105" s="62"/>
      <c r="O105" s="62"/>
      <c r="P105" s="62"/>
      <c r="Q105" s="62">
        <v>242</v>
      </c>
    </row>
    <row r="106" ht="21.6" spans="1:17">
      <c r="A106" s="23"/>
      <c r="B106" s="23" t="s">
        <v>1102</v>
      </c>
      <c r="C106" s="23" t="str">
        <f t="shared" si="18"/>
        <v>A07060199  其他农副食品，动、植物油制品</v>
      </c>
      <c r="D106" s="67" t="s">
        <v>1100</v>
      </c>
      <c r="E106" s="24">
        <v>50000</v>
      </c>
      <c r="F106" s="62">
        <v>30</v>
      </c>
      <c r="G106" s="62">
        <v>30</v>
      </c>
      <c r="H106" s="63"/>
      <c r="I106" s="63"/>
      <c r="J106" s="63"/>
      <c r="K106" s="63"/>
      <c r="L106" s="62">
        <v>30</v>
      </c>
      <c r="M106" s="62"/>
      <c r="N106" s="62"/>
      <c r="O106" s="62"/>
      <c r="P106" s="62"/>
      <c r="Q106" s="62">
        <v>30</v>
      </c>
    </row>
    <row r="107" ht="14.4" spans="1:17">
      <c r="A107" s="23"/>
      <c r="B107" s="23" t="s">
        <v>1043</v>
      </c>
      <c r="C107" s="23" t="str">
        <f t="shared" si="2"/>
        <v>A05040101  复印纸</v>
      </c>
      <c r="D107" s="67" t="s">
        <v>724</v>
      </c>
      <c r="E107" s="24">
        <v>100</v>
      </c>
      <c r="F107" s="62">
        <v>2</v>
      </c>
      <c r="G107" s="62">
        <v>2</v>
      </c>
      <c r="H107" s="63"/>
      <c r="I107" s="63"/>
      <c r="J107" s="63"/>
      <c r="K107" s="63"/>
      <c r="L107" s="62">
        <v>2</v>
      </c>
      <c r="M107" s="62"/>
      <c r="N107" s="62"/>
      <c r="O107" s="62"/>
      <c r="P107" s="62"/>
      <c r="Q107" s="62">
        <v>2</v>
      </c>
    </row>
    <row r="108" ht="14.4" spans="1:17">
      <c r="A108" s="23"/>
      <c r="B108" s="23" t="s">
        <v>1103</v>
      </c>
      <c r="C108" s="23" t="str">
        <f>"A07060107"&amp;"  "&amp;"畜禽肉"</f>
        <v>A07060107  畜禽肉</v>
      </c>
      <c r="D108" s="67" t="s">
        <v>1097</v>
      </c>
      <c r="E108" s="24">
        <v>250400</v>
      </c>
      <c r="F108" s="62"/>
      <c r="G108" s="62">
        <v>626</v>
      </c>
      <c r="H108" s="63"/>
      <c r="I108" s="63"/>
      <c r="J108" s="63"/>
      <c r="K108" s="63"/>
      <c r="L108" s="62">
        <v>626</v>
      </c>
      <c r="M108" s="62"/>
      <c r="N108" s="62"/>
      <c r="O108" s="62"/>
      <c r="P108" s="62"/>
      <c r="Q108" s="62">
        <v>626</v>
      </c>
    </row>
    <row r="109" ht="14.4" spans="1:17">
      <c r="A109" s="23"/>
      <c r="B109" s="23" t="s">
        <v>1104</v>
      </c>
      <c r="C109" s="23" t="str">
        <f t="shared" si="17"/>
        <v>A07060102  碾磨谷物及谷物加工品</v>
      </c>
      <c r="D109" s="67" t="s">
        <v>1097</v>
      </c>
      <c r="E109" s="24">
        <v>370000</v>
      </c>
      <c r="F109" s="62">
        <v>74</v>
      </c>
      <c r="G109" s="62">
        <v>74</v>
      </c>
      <c r="H109" s="63"/>
      <c r="I109" s="63"/>
      <c r="J109" s="63"/>
      <c r="K109" s="63"/>
      <c r="L109" s="62">
        <v>74</v>
      </c>
      <c r="M109" s="62"/>
      <c r="N109" s="62"/>
      <c r="O109" s="62"/>
      <c r="P109" s="62"/>
      <c r="Q109" s="62">
        <v>74</v>
      </c>
    </row>
    <row r="110" ht="14.4" spans="1:17">
      <c r="A110" s="23"/>
      <c r="B110" s="23" t="s">
        <v>1105</v>
      </c>
      <c r="C110" s="23" t="str">
        <f>"A07060204"&amp;"  "&amp;"乳制品"</f>
        <v>A07060204  乳制品</v>
      </c>
      <c r="D110" s="67" t="s">
        <v>731</v>
      </c>
      <c r="E110" s="24">
        <v>880000</v>
      </c>
      <c r="F110" s="62"/>
      <c r="G110" s="62">
        <v>880</v>
      </c>
      <c r="H110" s="63"/>
      <c r="I110" s="63"/>
      <c r="J110" s="63"/>
      <c r="K110" s="63"/>
      <c r="L110" s="62">
        <v>880</v>
      </c>
      <c r="M110" s="62"/>
      <c r="N110" s="62"/>
      <c r="O110" s="62"/>
      <c r="P110" s="62"/>
      <c r="Q110" s="62">
        <v>880</v>
      </c>
    </row>
    <row r="111" ht="14.4" spans="1:17">
      <c r="A111" s="23"/>
      <c r="B111" s="23" t="s">
        <v>1106</v>
      </c>
      <c r="C111" s="23" t="str">
        <f t="shared" si="17"/>
        <v>A07060102  碾磨谷物及谷物加工品</v>
      </c>
      <c r="D111" s="67" t="s">
        <v>1097</v>
      </c>
      <c r="E111" s="24">
        <v>5400</v>
      </c>
      <c r="F111" s="62">
        <v>2.7</v>
      </c>
      <c r="G111" s="62">
        <v>2.7</v>
      </c>
      <c r="H111" s="63"/>
      <c r="I111" s="63"/>
      <c r="J111" s="63"/>
      <c r="K111" s="63"/>
      <c r="L111" s="62">
        <v>2.7</v>
      </c>
      <c r="M111" s="62"/>
      <c r="N111" s="62"/>
      <c r="O111" s="62"/>
      <c r="P111" s="62"/>
      <c r="Q111" s="62">
        <v>2.7</v>
      </c>
    </row>
    <row r="112" ht="14.4" spans="1:17">
      <c r="A112" s="23"/>
      <c r="B112" s="23" t="s">
        <v>1107</v>
      </c>
      <c r="C112" s="23" t="str">
        <f>"A07060105"&amp;"  "&amp;"植物油及其制品"</f>
        <v>A07060105  植物油及其制品</v>
      </c>
      <c r="D112" s="67" t="s">
        <v>1108</v>
      </c>
      <c r="E112" s="24">
        <v>112000</v>
      </c>
      <c r="F112" s="62">
        <v>112</v>
      </c>
      <c r="G112" s="62">
        <v>112</v>
      </c>
      <c r="H112" s="63"/>
      <c r="I112" s="63"/>
      <c r="J112" s="63"/>
      <c r="K112" s="63"/>
      <c r="L112" s="62">
        <v>112</v>
      </c>
      <c r="M112" s="62"/>
      <c r="N112" s="62"/>
      <c r="O112" s="62"/>
      <c r="P112" s="62"/>
      <c r="Q112" s="62">
        <v>112</v>
      </c>
    </row>
    <row r="113" ht="14.4" spans="1:17">
      <c r="A113" s="66" t="s">
        <v>516</v>
      </c>
      <c r="B113" s="23"/>
      <c r="C113" s="23"/>
      <c r="D113" s="23"/>
      <c r="E113" s="23"/>
      <c r="F113" s="62">
        <v>58.8875</v>
      </c>
      <c r="G113" s="62">
        <v>58.8875</v>
      </c>
      <c r="H113" s="62">
        <v>58.8875</v>
      </c>
      <c r="I113" s="62"/>
      <c r="J113" s="63"/>
      <c r="K113" s="63"/>
      <c r="L113" s="62"/>
      <c r="M113" s="62"/>
      <c r="N113" s="62"/>
      <c r="O113" s="62"/>
      <c r="P113" s="62"/>
      <c r="Q113" s="62"/>
    </row>
    <row r="114" ht="14.4" spans="1:17">
      <c r="A114" s="23"/>
      <c r="B114" s="23" t="s">
        <v>1109</v>
      </c>
      <c r="C114" s="23" t="str">
        <f t="shared" si="6"/>
        <v>A02020100  复印机</v>
      </c>
      <c r="D114" s="67" t="s">
        <v>727</v>
      </c>
      <c r="E114" s="24">
        <v>1</v>
      </c>
      <c r="F114" s="62">
        <v>4</v>
      </c>
      <c r="G114" s="62">
        <v>4</v>
      </c>
      <c r="H114" s="63">
        <v>4</v>
      </c>
      <c r="I114" s="63"/>
      <c r="J114" s="63"/>
      <c r="K114" s="63"/>
      <c r="L114" s="62"/>
      <c r="M114" s="62"/>
      <c r="N114" s="62"/>
      <c r="O114" s="62"/>
      <c r="P114" s="62"/>
      <c r="Q114" s="62"/>
    </row>
    <row r="115" ht="14.4" spans="1:17">
      <c r="A115" s="23"/>
      <c r="B115" s="23" t="s">
        <v>1110</v>
      </c>
      <c r="C115" s="23" t="str">
        <f>"C1804010201"&amp;"  "&amp;"机动车保险服务"</f>
        <v>C1804010201  机动车保险服务</v>
      </c>
      <c r="D115" s="67" t="s">
        <v>1111</v>
      </c>
      <c r="E115" s="24">
        <v>1</v>
      </c>
      <c r="F115" s="62">
        <v>0.2</v>
      </c>
      <c r="G115" s="62">
        <v>0.2</v>
      </c>
      <c r="H115" s="63">
        <v>0.2</v>
      </c>
      <c r="I115" s="63"/>
      <c r="J115" s="63"/>
      <c r="K115" s="63"/>
      <c r="L115" s="62"/>
      <c r="M115" s="62"/>
      <c r="N115" s="62"/>
      <c r="O115" s="62"/>
      <c r="P115" s="62"/>
      <c r="Q115" s="62"/>
    </row>
    <row r="116" ht="14.4" spans="1:17">
      <c r="A116" s="23"/>
      <c r="B116" s="23" t="s">
        <v>1112</v>
      </c>
      <c r="C116" s="23" t="str">
        <f t="shared" si="15"/>
        <v>A02021004  A4彩色打印机</v>
      </c>
      <c r="D116" s="67" t="s">
        <v>727</v>
      </c>
      <c r="E116" s="24">
        <v>1</v>
      </c>
      <c r="F116" s="62">
        <v>0.2</v>
      </c>
      <c r="G116" s="62">
        <v>0.2</v>
      </c>
      <c r="H116" s="63">
        <v>0.2</v>
      </c>
      <c r="I116" s="63"/>
      <c r="J116" s="63"/>
      <c r="K116" s="63"/>
      <c r="L116" s="62"/>
      <c r="M116" s="62"/>
      <c r="N116" s="62"/>
      <c r="O116" s="62"/>
      <c r="P116" s="62"/>
      <c r="Q116" s="62"/>
    </row>
    <row r="117" ht="14.4" spans="1:17">
      <c r="A117" s="23"/>
      <c r="B117" s="23" t="s">
        <v>728</v>
      </c>
      <c r="C117" s="23" t="str">
        <f t="shared" si="4"/>
        <v>A02010105  台式计算机</v>
      </c>
      <c r="D117" s="67" t="s">
        <v>727</v>
      </c>
      <c r="E117" s="24">
        <v>4</v>
      </c>
      <c r="F117" s="62">
        <v>3.2</v>
      </c>
      <c r="G117" s="62">
        <v>3.2</v>
      </c>
      <c r="H117" s="63">
        <v>3.2</v>
      </c>
      <c r="I117" s="63"/>
      <c r="J117" s="63"/>
      <c r="K117" s="63"/>
      <c r="L117" s="62"/>
      <c r="M117" s="62"/>
      <c r="N117" s="62"/>
      <c r="O117" s="62"/>
      <c r="P117" s="62"/>
      <c r="Q117" s="62"/>
    </row>
    <row r="118" ht="14.4" spans="1:17">
      <c r="A118" s="23"/>
      <c r="B118" s="23" t="s">
        <v>1043</v>
      </c>
      <c r="C118" s="23" t="str">
        <f t="shared" si="2"/>
        <v>A05040101  复印纸</v>
      </c>
      <c r="D118" s="67" t="s">
        <v>1113</v>
      </c>
      <c r="E118" s="24">
        <v>275</v>
      </c>
      <c r="F118" s="62">
        <v>3.9875</v>
      </c>
      <c r="G118" s="62">
        <v>3.9875</v>
      </c>
      <c r="H118" s="63">
        <v>3.9875</v>
      </c>
      <c r="I118" s="63"/>
      <c r="J118" s="63"/>
      <c r="K118" s="63"/>
      <c r="L118" s="62"/>
      <c r="M118" s="62"/>
      <c r="N118" s="62"/>
      <c r="O118" s="62"/>
      <c r="P118" s="62"/>
      <c r="Q118" s="62"/>
    </row>
    <row r="119" ht="14.4" spans="1:17">
      <c r="A119" s="23"/>
      <c r="B119" s="23" t="s">
        <v>1090</v>
      </c>
      <c r="C119" s="23" t="str">
        <f t="shared" si="11"/>
        <v>A02020800  触控一体机</v>
      </c>
      <c r="D119" s="67" t="s">
        <v>727</v>
      </c>
      <c r="E119" s="24">
        <v>10</v>
      </c>
      <c r="F119" s="62">
        <v>30</v>
      </c>
      <c r="G119" s="62">
        <v>30</v>
      </c>
      <c r="H119" s="63">
        <v>30</v>
      </c>
      <c r="I119" s="63"/>
      <c r="J119" s="63"/>
      <c r="K119" s="63"/>
      <c r="L119" s="62"/>
      <c r="M119" s="62"/>
      <c r="N119" s="62"/>
      <c r="O119" s="62"/>
      <c r="P119" s="62"/>
      <c r="Q119" s="62"/>
    </row>
    <row r="120" ht="14.4" spans="1:17">
      <c r="A120" s="23"/>
      <c r="B120" s="23" t="s">
        <v>1114</v>
      </c>
      <c r="C120" s="23" t="str">
        <f>"C21040001"&amp;"  "&amp;"物业管理服务"</f>
        <v>C21040001  物业管理服务</v>
      </c>
      <c r="D120" s="67" t="s">
        <v>666</v>
      </c>
      <c r="E120" s="24">
        <v>1</v>
      </c>
      <c r="F120" s="62">
        <v>17.3</v>
      </c>
      <c r="G120" s="62">
        <v>17.3</v>
      </c>
      <c r="H120" s="63">
        <v>17.3</v>
      </c>
      <c r="I120" s="63"/>
      <c r="J120" s="63"/>
      <c r="K120" s="63"/>
      <c r="L120" s="62"/>
      <c r="M120" s="62"/>
      <c r="N120" s="62"/>
      <c r="O120" s="62"/>
      <c r="P120" s="62"/>
      <c r="Q120" s="62"/>
    </row>
    <row r="121" ht="14.4" spans="1:17">
      <c r="A121" s="66" t="s">
        <v>571</v>
      </c>
      <c r="B121" s="23"/>
      <c r="C121" s="23"/>
      <c r="D121" s="23"/>
      <c r="E121" s="23"/>
      <c r="F121" s="62">
        <v>8.7</v>
      </c>
      <c r="G121" s="62">
        <v>8.7</v>
      </c>
      <c r="H121" s="62"/>
      <c r="I121" s="62"/>
      <c r="J121" s="63"/>
      <c r="K121" s="63"/>
      <c r="L121" s="62">
        <v>8.7</v>
      </c>
      <c r="M121" s="62"/>
      <c r="N121" s="62"/>
      <c r="O121" s="62"/>
      <c r="P121" s="62"/>
      <c r="Q121" s="62">
        <v>8.7</v>
      </c>
    </row>
    <row r="122" ht="14.4" spans="1:17">
      <c r="A122" s="23"/>
      <c r="B122" s="23" t="s">
        <v>1115</v>
      </c>
      <c r="C122" s="23" t="str">
        <f>"A05010304"&amp;"  "&amp;"教学、实验椅凳"</f>
        <v>A05010304  教学、实验椅凳</v>
      </c>
      <c r="D122" s="67" t="s">
        <v>1116</v>
      </c>
      <c r="E122" s="24">
        <v>50</v>
      </c>
      <c r="F122" s="62">
        <v>1.2</v>
      </c>
      <c r="G122" s="62">
        <v>1.2</v>
      </c>
      <c r="H122" s="63"/>
      <c r="I122" s="63"/>
      <c r="J122" s="63"/>
      <c r="K122" s="63"/>
      <c r="L122" s="62">
        <v>1.2</v>
      </c>
      <c r="M122" s="62"/>
      <c r="N122" s="62"/>
      <c r="O122" s="62"/>
      <c r="P122" s="62"/>
      <c r="Q122" s="62">
        <v>1.2</v>
      </c>
    </row>
    <row r="123" ht="14.4" spans="1:17">
      <c r="A123" s="23"/>
      <c r="B123" s="23" t="s">
        <v>1043</v>
      </c>
      <c r="C123" s="23" t="str">
        <f t="shared" si="2"/>
        <v>A05040101  复印纸</v>
      </c>
      <c r="D123" s="67" t="s">
        <v>724</v>
      </c>
      <c r="E123" s="24">
        <v>500</v>
      </c>
      <c r="F123" s="62">
        <v>7.5</v>
      </c>
      <c r="G123" s="62">
        <v>7.5</v>
      </c>
      <c r="H123" s="63"/>
      <c r="I123" s="63"/>
      <c r="J123" s="63"/>
      <c r="K123" s="63"/>
      <c r="L123" s="62">
        <v>7.5</v>
      </c>
      <c r="M123" s="62"/>
      <c r="N123" s="62"/>
      <c r="O123" s="62"/>
      <c r="P123" s="62"/>
      <c r="Q123" s="62">
        <v>7.5</v>
      </c>
    </row>
    <row r="124" ht="14.4" spans="1:17">
      <c r="A124" s="66" t="s">
        <v>581</v>
      </c>
      <c r="B124" s="23"/>
      <c r="C124" s="23"/>
      <c r="D124" s="23"/>
      <c r="E124" s="23"/>
      <c r="F124" s="62">
        <v>100</v>
      </c>
      <c r="G124" s="62">
        <v>100</v>
      </c>
      <c r="H124" s="62"/>
      <c r="I124" s="62"/>
      <c r="J124" s="63"/>
      <c r="K124" s="63"/>
      <c r="L124" s="62">
        <v>100</v>
      </c>
      <c r="M124" s="62"/>
      <c r="N124" s="62"/>
      <c r="O124" s="62"/>
      <c r="P124" s="62"/>
      <c r="Q124" s="62">
        <v>100</v>
      </c>
    </row>
    <row r="125" ht="14.4" spans="1:17">
      <c r="A125" s="23"/>
      <c r="B125" s="23" t="s">
        <v>1117</v>
      </c>
      <c r="C125" s="23" t="str">
        <f>"A02080899"&amp;"  "&amp;"其他视频会议系统设备"</f>
        <v>A02080899  其他视频会议系统设备</v>
      </c>
      <c r="D125" s="67" t="s">
        <v>1078</v>
      </c>
      <c r="E125" s="24">
        <v>1</v>
      </c>
      <c r="F125" s="62">
        <v>4</v>
      </c>
      <c r="G125" s="62">
        <v>4</v>
      </c>
      <c r="H125" s="63"/>
      <c r="I125" s="63"/>
      <c r="J125" s="63"/>
      <c r="K125" s="63"/>
      <c r="L125" s="62">
        <v>4</v>
      </c>
      <c r="M125" s="62"/>
      <c r="N125" s="62"/>
      <c r="O125" s="62"/>
      <c r="P125" s="62"/>
      <c r="Q125" s="62">
        <v>4</v>
      </c>
    </row>
    <row r="126" ht="14.4" spans="1:17">
      <c r="A126" s="23"/>
      <c r="B126" s="23" t="s">
        <v>1118</v>
      </c>
      <c r="C126" s="23" t="str">
        <f t="shared" si="16"/>
        <v>A02021201  速印机</v>
      </c>
      <c r="D126" s="67" t="s">
        <v>727</v>
      </c>
      <c r="E126" s="24">
        <v>1</v>
      </c>
      <c r="F126" s="62">
        <v>6</v>
      </c>
      <c r="G126" s="62">
        <v>6</v>
      </c>
      <c r="H126" s="63"/>
      <c r="I126" s="63"/>
      <c r="J126" s="63"/>
      <c r="K126" s="63"/>
      <c r="L126" s="62">
        <v>6</v>
      </c>
      <c r="M126" s="62"/>
      <c r="N126" s="62"/>
      <c r="O126" s="62"/>
      <c r="P126" s="62"/>
      <c r="Q126" s="62">
        <v>6</v>
      </c>
    </row>
    <row r="127" ht="14.4" spans="1:17">
      <c r="A127" s="23"/>
      <c r="B127" s="23" t="s">
        <v>1119</v>
      </c>
      <c r="C127" s="23" t="str">
        <f>"A02091107"&amp;"  "&amp;"视频监控设备"</f>
        <v>A02091107  视频监控设备</v>
      </c>
      <c r="D127" s="67" t="s">
        <v>1078</v>
      </c>
      <c r="E127" s="24">
        <v>1</v>
      </c>
      <c r="F127" s="62">
        <v>60</v>
      </c>
      <c r="G127" s="62">
        <v>60</v>
      </c>
      <c r="H127" s="63"/>
      <c r="I127" s="63"/>
      <c r="J127" s="63"/>
      <c r="K127" s="63"/>
      <c r="L127" s="62">
        <v>60</v>
      </c>
      <c r="M127" s="62"/>
      <c r="N127" s="62"/>
      <c r="O127" s="62"/>
      <c r="P127" s="62"/>
      <c r="Q127" s="62">
        <v>60</v>
      </c>
    </row>
    <row r="128" ht="14.4" spans="1:17">
      <c r="A128" s="23"/>
      <c r="B128" s="23" t="s">
        <v>1120</v>
      </c>
      <c r="C128" s="23" t="str">
        <f>"A05049900"&amp;"  "&amp;"其他办公用品"</f>
        <v>A05049900  其他办公用品</v>
      </c>
      <c r="D128" s="67" t="s">
        <v>1078</v>
      </c>
      <c r="E128" s="24">
        <v>1</v>
      </c>
      <c r="F128" s="62">
        <v>30</v>
      </c>
      <c r="G128" s="62">
        <v>30</v>
      </c>
      <c r="H128" s="63"/>
      <c r="I128" s="63"/>
      <c r="J128" s="63"/>
      <c r="K128" s="63"/>
      <c r="L128" s="62">
        <v>30</v>
      </c>
      <c r="M128" s="62"/>
      <c r="N128" s="62"/>
      <c r="O128" s="62"/>
      <c r="P128" s="62"/>
      <c r="Q128" s="62">
        <v>30</v>
      </c>
    </row>
    <row r="129" ht="14.4" spans="1:17">
      <c r="A129" s="66" t="s">
        <v>264</v>
      </c>
      <c r="B129" s="23"/>
      <c r="C129" s="23"/>
      <c r="D129" s="23"/>
      <c r="E129" s="23"/>
      <c r="F129" s="62"/>
      <c r="G129" s="62">
        <v>6.26</v>
      </c>
      <c r="H129" s="62">
        <v>6.26</v>
      </c>
      <c r="I129" s="62"/>
      <c r="J129" s="63"/>
      <c r="K129" s="63"/>
      <c r="L129" s="62"/>
      <c r="M129" s="62"/>
      <c r="N129" s="62"/>
      <c r="O129" s="62"/>
      <c r="P129" s="62"/>
      <c r="Q129" s="62"/>
    </row>
    <row r="130" ht="14.4" spans="1:17">
      <c r="A130" s="23"/>
      <c r="B130" s="23" t="s">
        <v>1121</v>
      </c>
      <c r="C130" s="23" t="str">
        <f>"C02020000"&amp;"  "&amp;"初等教育服务"</f>
        <v>C02020000  初等教育服务</v>
      </c>
      <c r="D130" s="67" t="s">
        <v>779</v>
      </c>
      <c r="E130" s="24">
        <v>56000</v>
      </c>
      <c r="F130" s="62"/>
      <c r="G130" s="62">
        <v>5.6</v>
      </c>
      <c r="H130" s="63">
        <v>5.6</v>
      </c>
      <c r="I130" s="63"/>
      <c r="J130" s="63"/>
      <c r="K130" s="63"/>
      <c r="L130" s="62"/>
      <c r="M130" s="62"/>
      <c r="N130" s="62"/>
      <c r="O130" s="62"/>
      <c r="P130" s="62"/>
      <c r="Q130" s="62"/>
    </row>
    <row r="131" ht="14.4" spans="1:17">
      <c r="A131" s="23"/>
      <c r="B131" s="23" t="s">
        <v>1122</v>
      </c>
      <c r="C131" s="23" t="str">
        <f>"C05010400"&amp;"  "&amp;"养老服务"</f>
        <v>C05010400  养老服务</v>
      </c>
      <c r="D131" s="67" t="s">
        <v>779</v>
      </c>
      <c r="E131" s="24">
        <v>6600</v>
      </c>
      <c r="F131" s="62"/>
      <c r="G131" s="62">
        <v>0.66</v>
      </c>
      <c r="H131" s="63">
        <v>0.66</v>
      </c>
      <c r="I131" s="63"/>
      <c r="J131" s="63"/>
      <c r="K131" s="63"/>
      <c r="L131" s="62"/>
      <c r="M131" s="62"/>
      <c r="N131" s="62"/>
      <c r="O131" s="62"/>
      <c r="P131" s="62"/>
      <c r="Q131" s="62"/>
    </row>
    <row r="132" ht="14.4" spans="1:17">
      <c r="A132" s="66" t="s">
        <v>585</v>
      </c>
      <c r="B132" s="23"/>
      <c r="C132" s="23"/>
      <c r="D132" s="23"/>
      <c r="E132" s="23"/>
      <c r="F132" s="62"/>
      <c r="G132" s="62">
        <v>3</v>
      </c>
      <c r="H132" s="62">
        <v>3</v>
      </c>
      <c r="I132" s="62"/>
      <c r="J132" s="63"/>
      <c r="K132" s="63"/>
      <c r="L132" s="62"/>
      <c r="M132" s="62"/>
      <c r="N132" s="62"/>
      <c r="O132" s="62"/>
      <c r="P132" s="62"/>
      <c r="Q132" s="62"/>
    </row>
    <row r="133" ht="14.4" spans="1:17">
      <c r="A133" s="23"/>
      <c r="B133" s="23" t="s">
        <v>1123</v>
      </c>
      <c r="C133" s="23" t="str">
        <f>"A02430100"&amp;"  "&amp;"固定翼飞机"</f>
        <v>A02430100  固定翼飞机</v>
      </c>
      <c r="D133" s="67" t="s">
        <v>731</v>
      </c>
      <c r="E133" s="24">
        <v>6</v>
      </c>
      <c r="F133" s="62"/>
      <c r="G133" s="62">
        <v>3</v>
      </c>
      <c r="H133" s="63">
        <v>3</v>
      </c>
      <c r="I133" s="63"/>
      <c r="J133" s="63"/>
      <c r="K133" s="63"/>
      <c r="L133" s="62"/>
      <c r="M133" s="62"/>
      <c r="N133" s="62"/>
      <c r="O133" s="62"/>
      <c r="P133" s="62"/>
      <c r="Q133" s="62"/>
    </row>
    <row r="134" ht="14.4" spans="1:17">
      <c r="A134" s="24" t="s">
        <v>29</v>
      </c>
      <c r="B134" s="24"/>
      <c r="C134" s="24"/>
      <c r="D134" s="67"/>
      <c r="E134" s="67"/>
      <c r="F134" s="62">
        <v>1945.5355</v>
      </c>
      <c r="G134" s="62">
        <v>3751.9155</v>
      </c>
      <c r="H134" s="62">
        <v>68.1475</v>
      </c>
      <c r="I134" s="62"/>
      <c r="J134" s="62"/>
      <c r="K134" s="62"/>
      <c r="L134" s="62">
        <v>3683.768</v>
      </c>
      <c r="M134" s="62"/>
      <c r="N134" s="62"/>
      <c r="O134" s="62">
        <v>41.96</v>
      </c>
      <c r="P134" s="62"/>
      <c r="Q134" s="62">
        <v>3641.808</v>
      </c>
    </row>
  </sheetData>
  <mergeCells count="17">
    <mergeCell ref="A2:M2"/>
    <mergeCell ref="A3:Q3"/>
    <mergeCell ref="A4:M4"/>
    <mergeCell ref="G5:Q5"/>
    <mergeCell ref="L6:Q6"/>
    <mergeCell ref="A134:E134"/>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2"/>
  <sheetViews>
    <sheetView showZeros="0" workbookViewId="0">
      <pane ySplit="1" topLeftCell="A2" activePane="bottomLeft" state="frozen"/>
      <selection/>
      <selection pane="bottomLeft" activeCell="C17" sqref="C17"/>
    </sheetView>
  </sheetViews>
  <sheetFormatPr defaultColWidth="8.85185185185185" defaultRowHeight="15" customHeight="1"/>
  <cols>
    <col min="1" max="1" width="35.1296296296296" customWidth="1"/>
    <col min="2" max="2" width="28.2777777777778" customWidth="1"/>
    <col min="3" max="6" width="28.4166666666667" customWidth="1"/>
    <col min="7" max="7" width="16.2777777777778" customWidth="1"/>
    <col min="8" max="12" width="16.4166666666667" customWidth="1"/>
    <col min="13" max="17" width="16.2777777777778" customWidth="1"/>
  </cols>
  <sheetData>
    <row r="1" customHeight="1" spans="1:17">
      <c r="A1" s="58"/>
      <c r="B1" s="58"/>
      <c r="C1" s="58"/>
      <c r="D1" s="58"/>
      <c r="E1" s="58"/>
      <c r="F1" s="58"/>
      <c r="G1" s="58"/>
      <c r="H1" s="58"/>
      <c r="I1" s="58"/>
      <c r="J1" s="58"/>
      <c r="K1" s="58"/>
      <c r="L1" s="58"/>
      <c r="M1" s="58"/>
      <c r="N1" s="58"/>
      <c r="O1" s="58"/>
      <c r="P1" s="58"/>
      <c r="Q1" s="58"/>
    </row>
    <row r="2" customHeight="1" spans="1:17">
      <c r="A2" s="20"/>
      <c r="B2" s="20"/>
      <c r="C2" s="20"/>
      <c r="D2" s="20"/>
      <c r="E2" s="20"/>
      <c r="F2" s="20"/>
      <c r="G2" s="20"/>
      <c r="H2" s="20"/>
      <c r="I2" s="20"/>
      <c r="J2" s="20"/>
      <c r="K2" s="20"/>
      <c r="L2" s="20"/>
      <c r="M2" s="20"/>
      <c r="N2" s="20"/>
      <c r="O2" s="20"/>
      <c r="P2" s="20"/>
      <c r="Q2" s="20" t="s">
        <v>1124</v>
      </c>
    </row>
    <row r="3" ht="45" customHeight="1" spans="1:17">
      <c r="A3" s="59" t="s">
        <v>1125</v>
      </c>
      <c r="B3" s="59"/>
      <c r="C3" s="59"/>
      <c r="D3" s="59"/>
      <c r="E3" s="59"/>
      <c r="F3" s="59"/>
      <c r="G3" s="59"/>
      <c r="H3" s="59"/>
      <c r="I3" s="59"/>
      <c r="J3" s="59"/>
      <c r="K3" s="59"/>
      <c r="L3" s="59"/>
      <c r="M3" s="59"/>
      <c r="N3" s="59"/>
      <c r="O3" s="59"/>
      <c r="P3" s="59"/>
      <c r="Q3" s="59"/>
    </row>
    <row r="4" ht="20.25" customHeight="1" spans="1:17">
      <c r="A4" s="19" t="str">
        <f>"单位名称："&amp;"澄江市教育体育局"</f>
        <v>单位名称：澄江市教育体育局</v>
      </c>
      <c r="B4" s="19"/>
      <c r="C4" s="19"/>
      <c r="D4" s="19"/>
      <c r="E4" s="19"/>
      <c r="F4" s="19"/>
      <c r="G4" s="19"/>
      <c r="H4" s="19"/>
      <c r="I4" s="19"/>
      <c r="J4" s="19"/>
      <c r="K4" s="19"/>
      <c r="L4" s="20"/>
      <c r="M4" s="20"/>
      <c r="N4" s="20"/>
      <c r="O4" s="20"/>
      <c r="P4" s="20"/>
      <c r="Q4" s="20" t="s">
        <v>26</v>
      </c>
    </row>
    <row r="5" ht="27.15" customHeight="1" spans="1:17">
      <c r="A5" s="60" t="s">
        <v>1012</v>
      </c>
      <c r="B5" s="60" t="s">
        <v>1126</v>
      </c>
      <c r="C5" s="60" t="s">
        <v>1127</v>
      </c>
      <c r="D5" s="60" t="s">
        <v>1128</v>
      </c>
      <c r="E5" s="60" t="s">
        <v>1129</v>
      </c>
      <c r="F5" s="60" t="s">
        <v>1130</v>
      </c>
      <c r="G5" s="60" t="s">
        <v>224</v>
      </c>
      <c r="H5" s="60"/>
      <c r="I5" s="60"/>
      <c r="J5" s="60"/>
      <c r="K5" s="60"/>
      <c r="L5" s="60"/>
      <c r="M5" s="60"/>
      <c r="N5" s="60"/>
      <c r="O5" s="60"/>
      <c r="P5" s="60"/>
      <c r="Q5" s="60"/>
    </row>
    <row r="6" ht="23.4" customHeight="1" spans="1:17">
      <c r="A6" s="60" t="s">
        <v>1018</v>
      </c>
      <c r="B6" s="60"/>
      <c r="C6" s="60" t="s">
        <v>1127</v>
      </c>
      <c r="D6" s="60" t="s">
        <v>1128</v>
      </c>
      <c r="E6" s="60" t="s">
        <v>1129</v>
      </c>
      <c r="F6" s="60" t="s">
        <v>1131</v>
      </c>
      <c r="G6" s="60" t="s">
        <v>29</v>
      </c>
      <c r="H6" s="60" t="s">
        <v>32</v>
      </c>
      <c r="I6" s="60" t="s">
        <v>1019</v>
      </c>
      <c r="J6" s="60" t="s">
        <v>1020</v>
      </c>
      <c r="K6" s="60" t="s">
        <v>35</v>
      </c>
      <c r="L6" s="60" t="s">
        <v>36</v>
      </c>
      <c r="M6" s="60"/>
      <c r="N6" s="60"/>
      <c r="O6" s="60"/>
      <c r="P6" s="60"/>
      <c r="Q6" s="60"/>
    </row>
    <row r="7" ht="28.65" customHeight="1" spans="1:17">
      <c r="A7" s="60"/>
      <c r="B7" s="60"/>
      <c r="C7" s="60"/>
      <c r="D7" s="60"/>
      <c r="E7" s="60"/>
      <c r="F7" s="60"/>
      <c r="G7" s="60"/>
      <c r="H7" s="60" t="s">
        <v>31</v>
      </c>
      <c r="I7" s="60"/>
      <c r="J7" s="60"/>
      <c r="K7" s="60"/>
      <c r="L7" s="60" t="s">
        <v>31</v>
      </c>
      <c r="M7" s="60" t="s">
        <v>37</v>
      </c>
      <c r="N7" s="60" t="s">
        <v>38</v>
      </c>
      <c r="O7" s="64" t="s">
        <v>39</v>
      </c>
      <c r="P7" s="64" t="s">
        <v>40</v>
      </c>
      <c r="Q7" s="64" t="s">
        <v>41</v>
      </c>
    </row>
    <row r="8" ht="20.25" customHeight="1" spans="1:17">
      <c r="A8" s="61">
        <v>1</v>
      </c>
      <c r="B8" s="61">
        <v>2</v>
      </c>
      <c r="C8" s="61">
        <v>3</v>
      </c>
      <c r="D8" s="61">
        <v>4</v>
      </c>
      <c r="E8" s="61">
        <v>5</v>
      </c>
      <c r="F8" s="61">
        <v>6</v>
      </c>
      <c r="G8" s="61">
        <v>7</v>
      </c>
      <c r="H8" s="61">
        <v>8</v>
      </c>
      <c r="I8" s="61">
        <v>9</v>
      </c>
      <c r="J8" s="61">
        <v>10</v>
      </c>
      <c r="K8" s="61">
        <v>11</v>
      </c>
      <c r="L8" s="61">
        <v>12</v>
      </c>
      <c r="M8" s="61">
        <v>13</v>
      </c>
      <c r="N8" s="61">
        <v>14</v>
      </c>
      <c r="O8" s="61">
        <v>15</v>
      </c>
      <c r="P8" s="61">
        <v>16</v>
      </c>
      <c r="Q8" s="61">
        <v>17</v>
      </c>
    </row>
    <row r="9" ht="20.25" customHeight="1" spans="1:17">
      <c r="A9" s="23"/>
      <c r="B9" s="23"/>
      <c r="C9" s="23"/>
      <c r="D9" s="24"/>
      <c r="E9" s="24"/>
      <c r="F9" s="62"/>
      <c r="G9" s="63"/>
      <c r="H9" s="63"/>
      <c r="I9" s="63"/>
      <c r="J9" s="63"/>
      <c r="K9" s="63"/>
      <c r="L9" s="63"/>
      <c r="M9" s="63"/>
      <c r="N9" s="63"/>
      <c r="O9" s="63"/>
      <c r="P9" s="63"/>
      <c r="Q9" s="63"/>
    </row>
    <row r="10" ht="20.25" customHeight="1" spans="1:17">
      <c r="A10" s="23"/>
      <c r="B10" s="23"/>
      <c r="C10" s="23"/>
      <c r="D10" s="23"/>
      <c r="E10" s="23"/>
      <c r="F10" s="23"/>
      <c r="G10" s="63"/>
      <c r="H10" s="63"/>
      <c r="I10" s="63"/>
      <c r="J10" s="63"/>
      <c r="K10" s="63"/>
      <c r="L10" s="63"/>
      <c r="M10" s="63"/>
      <c r="N10" s="63"/>
      <c r="O10" s="63"/>
      <c r="P10" s="63"/>
      <c r="Q10" s="63"/>
    </row>
    <row r="11" ht="20.25" customHeight="1" spans="1:17">
      <c r="A11" s="24" t="s">
        <v>29</v>
      </c>
      <c r="B11" s="24"/>
      <c r="C11" s="24"/>
      <c r="D11" s="24"/>
      <c r="E11" s="24"/>
      <c r="F11" s="24"/>
      <c r="G11" s="63"/>
      <c r="H11" s="63"/>
      <c r="I11" s="63"/>
      <c r="J11" s="63"/>
      <c r="K11" s="63"/>
      <c r="L11" s="63"/>
      <c r="M11" s="63"/>
      <c r="N11" s="63"/>
      <c r="O11" s="63"/>
      <c r="P11" s="63"/>
      <c r="Q11" s="63"/>
    </row>
    <row r="12" customHeight="1" spans="1:1">
      <c r="A12" t="s">
        <v>1132</v>
      </c>
    </row>
  </sheetData>
  <mergeCells count="17">
    <mergeCell ref="A2:L2"/>
    <mergeCell ref="A3:Q3"/>
    <mergeCell ref="A4:K4"/>
    <mergeCell ref="G5:Q5"/>
    <mergeCell ref="L6:Q6"/>
    <mergeCell ref="A11:F11"/>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0"/>
  <sheetViews>
    <sheetView showZeros="0" workbookViewId="0">
      <pane ySplit="1" topLeftCell="A2" activePane="bottomLeft" state="frozen"/>
      <selection/>
      <selection pane="bottomLeft" activeCell="E15" sqref="E15"/>
    </sheetView>
  </sheetViews>
  <sheetFormatPr defaultColWidth="9.48148148148148" defaultRowHeight="14.25" customHeight="1"/>
  <cols>
    <col min="1" max="1" width="39.1111111111111" style="30" customWidth="1"/>
    <col min="2" max="10" width="19.1111111111111" style="30" customWidth="1"/>
    <col min="11" max="16380" width="9.48148148148148" style="29" customWidth="1"/>
    <col min="16381" max="16384" width="9.48148148148148" style="29"/>
  </cols>
  <sheetData>
    <row r="1" s="29" customFormat="1" ht="13.5" customHeight="1" spans="1:10">
      <c r="A1" s="31"/>
      <c r="B1" s="31"/>
      <c r="C1" s="31"/>
      <c r="D1" s="32"/>
      <c r="E1" s="30"/>
      <c r="F1" s="30"/>
      <c r="G1" s="30"/>
      <c r="H1" s="30"/>
      <c r="I1" s="30"/>
      <c r="J1" s="55" t="s">
        <v>1133</v>
      </c>
    </row>
    <row r="2" s="29" customFormat="1" ht="44.25" customHeight="1" spans="1:10">
      <c r="A2" s="33" t="s">
        <v>1134</v>
      </c>
      <c r="B2" s="34"/>
      <c r="C2" s="34"/>
      <c r="D2" s="34"/>
      <c r="E2" s="34"/>
      <c r="F2" s="34"/>
      <c r="G2" s="34"/>
      <c r="H2" s="34"/>
      <c r="I2" s="34"/>
      <c r="J2" s="34"/>
    </row>
    <row r="3" s="29" customFormat="1" ht="18" customHeight="1" spans="1:10">
      <c r="A3" s="35" t="s">
        <v>1135</v>
      </c>
      <c r="B3" s="36"/>
      <c r="C3" s="36"/>
      <c r="D3" s="37"/>
      <c r="E3" s="38"/>
      <c r="F3" s="38"/>
      <c r="G3" s="38"/>
      <c r="H3" s="38"/>
      <c r="I3" s="30"/>
      <c r="J3" s="55" t="s">
        <v>26</v>
      </c>
    </row>
    <row r="4" s="29" customFormat="1" ht="19.5" customHeight="1" spans="1:10">
      <c r="A4" s="39" t="s">
        <v>1136</v>
      </c>
      <c r="B4" s="40" t="s">
        <v>224</v>
      </c>
      <c r="C4" s="41"/>
      <c r="D4" s="41"/>
      <c r="E4" s="42" t="s">
        <v>1137</v>
      </c>
      <c r="F4" s="43"/>
      <c r="G4" s="43"/>
      <c r="H4" s="43"/>
      <c r="I4" s="43"/>
      <c r="J4" s="43"/>
    </row>
    <row r="5" s="29" customFormat="1" ht="40.5" customHeight="1" spans="1:10">
      <c r="A5" s="44"/>
      <c r="B5" s="45" t="s">
        <v>29</v>
      </c>
      <c r="C5" s="46" t="s">
        <v>32</v>
      </c>
      <c r="D5" s="47" t="s">
        <v>1019</v>
      </c>
      <c r="E5" s="44" t="s">
        <v>1138</v>
      </c>
      <c r="F5" s="44" t="s">
        <v>1139</v>
      </c>
      <c r="G5" s="44" t="s">
        <v>1140</v>
      </c>
      <c r="H5" s="44" t="s">
        <v>1141</v>
      </c>
      <c r="I5" s="44" t="s">
        <v>1142</v>
      </c>
      <c r="J5" s="45" t="s">
        <v>1143</v>
      </c>
    </row>
    <row r="6" s="29" customFormat="1" ht="19.5" customHeight="1" spans="1:10">
      <c r="A6" s="48">
        <v>1</v>
      </c>
      <c r="B6" s="48">
        <v>2</v>
      </c>
      <c r="C6" s="48">
        <v>3</v>
      </c>
      <c r="D6" s="49">
        <v>4</v>
      </c>
      <c r="E6" s="48">
        <v>5</v>
      </c>
      <c r="F6" s="48">
        <v>6</v>
      </c>
      <c r="G6" s="49">
        <v>7</v>
      </c>
      <c r="H6" s="48">
        <v>8</v>
      </c>
      <c r="I6" s="40">
        <v>9</v>
      </c>
      <c r="J6" s="56">
        <v>10</v>
      </c>
    </row>
    <row r="7" s="29" customFormat="1" ht="19.5" customHeight="1" spans="1:10">
      <c r="A7" s="50" t="s">
        <v>1144</v>
      </c>
      <c r="B7" s="51" t="s">
        <v>1144</v>
      </c>
      <c r="C7" s="51" t="s">
        <v>1144</v>
      </c>
      <c r="D7" s="52" t="s">
        <v>1144</v>
      </c>
      <c r="E7" s="51" t="s">
        <v>1144</v>
      </c>
      <c r="F7" s="51" t="s">
        <v>1144</v>
      </c>
      <c r="G7" s="51" t="s">
        <v>1144</v>
      </c>
      <c r="H7" s="51" t="s">
        <v>1144</v>
      </c>
      <c r="I7" s="51" t="s">
        <v>1144</v>
      </c>
      <c r="J7" s="57" t="s">
        <v>1144</v>
      </c>
    </row>
    <row r="8" s="29" customFormat="1" ht="19.5" customHeight="1" spans="1:10">
      <c r="A8" s="53" t="s">
        <v>1144</v>
      </c>
      <c r="B8" s="51" t="s">
        <v>1144</v>
      </c>
      <c r="C8" s="51" t="s">
        <v>1144</v>
      </c>
      <c r="D8" s="52" t="s">
        <v>1144</v>
      </c>
      <c r="E8" s="51" t="s">
        <v>1144</v>
      </c>
      <c r="F8" s="51" t="s">
        <v>1144</v>
      </c>
      <c r="G8" s="51" t="s">
        <v>1144</v>
      </c>
      <c r="H8" s="51" t="s">
        <v>1144</v>
      </c>
      <c r="I8" s="51" t="s">
        <v>1144</v>
      </c>
      <c r="J8" s="51" t="s">
        <v>1144</v>
      </c>
    </row>
    <row r="9" s="29" customFormat="1" ht="19.5" customHeight="1" spans="1:10">
      <c r="A9" s="54" t="s">
        <v>29</v>
      </c>
      <c r="B9" s="51" t="s">
        <v>1144</v>
      </c>
      <c r="C9" s="51" t="s">
        <v>1144</v>
      </c>
      <c r="D9" s="52" t="s">
        <v>1144</v>
      </c>
      <c r="E9" s="51" t="s">
        <v>1144</v>
      </c>
      <c r="F9" s="51" t="s">
        <v>1144</v>
      </c>
      <c r="G9" s="51" t="s">
        <v>1144</v>
      </c>
      <c r="H9" s="51" t="s">
        <v>1144</v>
      </c>
      <c r="I9" s="51" t="s">
        <v>1144</v>
      </c>
      <c r="J9" s="51" t="s">
        <v>1144</v>
      </c>
    </row>
    <row r="10" s="29" customFormat="1" customHeight="1" spans="1:10">
      <c r="A10" s="30" t="s">
        <v>1145</v>
      </c>
      <c r="B10" s="30"/>
      <c r="C10" s="30"/>
      <c r="D10" s="30"/>
      <c r="E10" s="30"/>
      <c r="F10" s="30"/>
      <c r="G10" s="30"/>
      <c r="H10" s="30"/>
      <c r="I10" s="30"/>
      <c r="J10" s="30"/>
    </row>
  </sheetData>
  <mergeCells count="5">
    <mergeCell ref="A2:J2"/>
    <mergeCell ref="A3:H3"/>
    <mergeCell ref="B4:D4"/>
    <mergeCell ref="E4:J4"/>
    <mergeCell ref="A4:A5"/>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D18" sqref="D18"/>
    </sheetView>
  </sheetViews>
  <sheetFormatPr defaultColWidth="8.85185185185185" defaultRowHeight="15" customHeight="1"/>
  <cols>
    <col min="1" max="10" width="28.5740740740741" customWidth="1"/>
  </cols>
  <sheetData>
    <row r="1" customHeight="1" spans="1:10">
      <c r="A1" s="1"/>
      <c r="B1" s="1"/>
      <c r="C1" s="1"/>
      <c r="D1" s="1"/>
      <c r="E1" s="1"/>
      <c r="F1" s="1"/>
      <c r="G1" s="1"/>
      <c r="H1" s="1"/>
      <c r="I1" s="1"/>
      <c r="J1" s="1"/>
    </row>
    <row r="2" ht="18.75" customHeight="1" spans="1:10">
      <c r="A2" s="19"/>
      <c r="B2" s="19"/>
      <c r="C2" s="19"/>
      <c r="D2" s="19"/>
      <c r="E2" s="19"/>
      <c r="F2" s="19"/>
      <c r="G2" s="19"/>
      <c r="H2" s="19"/>
      <c r="I2" s="19"/>
      <c r="J2" s="20" t="s">
        <v>1146</v>
      </c>
    </row>
    <row r="3" ht="52.05" customHeight="1" spans="1:10">
      <c r="A3" s="26" t="s">
        <v>1147</v>
      </c>
      <c r="B3" s="27"/>
      <c r="C3" s="27"/>
      <c r="D3" s="27"/>
      <c r="E3" s="27"/>
      <c r="F3" s="27"/>
      <c r="G3" s="27"/>
      <c r="H3" s="27"/>
      <c r="I3" s="27"/>
      <c r="J3" s="27"/>
    </row>
    <row r="4" ht="21.3" customHeight="1" spans="1:10">
      <c r="A4" s="19" t="str">
        <f>"单位名称："&amp;"澄江市教育体育局"</f>
        <v>单位名称：澄江市教育体育局</v>
      </c>
      <c r="B4" s="19"/>
      <c r="C4" s="19"/>
      <c r="D4" s="28"/>
      <c r="E4" s="28"/>
      <c r="F4" s="28"/>
      <c r="G4" s="28"/>
      <c r="H4" s="28"/>
      <c r="I4" s="28"/>
      <c r="J4" s="28"/>
    </row>
    <row r="5" ht="27.15" customHeight="1" spans="1:10">
      <c r="A5" s="22" t="s">
        <v>613</v>
      </c>
      <c r="B5" s="22" t="s">
        <v>614</v>
      </c>
      <c r="C5" s="22" t="s">
        <v>615</v>
      </c>
      <c r="D5" s="22" t="s">
        <v>616</v>
      </c>
      <c r="E5" s="22" t="s">
        <v>617</v>
      </c>
      <c r="F5" s="22" t="s">
        <v>618</v>
      </c>
      <c r="G5" s="22" t="s">
        <v>619</v>
      </c>
      <c r="H5" s="22" t="s">
        <v>620</v>
      </c>
      <c r="I5" s="22" t="s">
        <v>621</v>
      </c>
      <c r="J5" s="22" t="s">
        <v>622</v>
      </c>
    </row>
    <row r="6" ht="18.75" customHeight="1" spans="1:10">
      <c r="A6" s="22" t="s">
        <v>42</v>
      </c>
      <c r="B6" s="22" t="s">
        <v>43</v>
      </c>
      <c r="C6" s="22" t="s">
        <v>44</v>
      </c>
      <c r="D6" s="22" t="s">
        <v>45</v>
      </c>
      <c r="E6" s="22" t="s">
        <v>46</v>
      </c>
      <c r="F6" s="22" t="s">
        <v>47</v>
      </c>
      <c r="G6" s="22" t="s">
        <v>48</v>
      </c>
      <c r="H6" s="22" t="s">
        <v>49</v>
      </c>
      <c r="I6" s="22" t="s">
        <v>50</v>
      </c>
      <c r="J6" s="22" t="s">
        <v>106</v>
      </c>
    </row>
    <row r="7" ht="18.75" customHeight="1" spans="1:10">
      <c r="A7" s="23"/>
      <c r="B7" s="23"/>
      <c r="C7" s="23"/>
      <c r="D7" s="23"/>
      <c r="E7" s="23"/>
      <c r="F7" s="23"/>
      <c r="G7" s="23"/>
      <c r="H7" s="23"/>
      <c r="I7" s="23"/>
      <c r="J7" s="23"/>
    </row>
    <row r="8" ht="18.75" customHeight="1" spans="1:10">
      <c r="A8" s="23"/>
      <c r="B8" s="23"/>
      <c r="C8" s="23"/>
      <c r="D8" s="23"/>
      <c r="E8" s="23"/>
      <c r="F8" s="23"/>
      <c r="G8" s="23"/>
      <c r="H8" s="23"/>
      <c r="I8" s="23"/>
      <c r="J8" s="23"/>
    </row>
    <row r="9" customHeight="1" spans="1:1">
      <c r="A9" t="s">
        <v>1148</v>
      </c>
    </row>
  </sheetData>
  <mergeCells count="2">
    <mergeCell ref="A3:J3"/>
    <mergeCell ref="A4:C4"/>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229"/>
  <sheetViews>
    <sheetView showZeros="0" workbookViewId="0">
      <pane ySplit="1" topLeftCell="A167" activePane="bottomLeft" state="frozen"/>
      <selection/>
      <selection pane="bottomLeft" activeCell="I11" sqref="I11"/>
    </sheetView>
  </sheetViews>
  <sheetFormatPr defaultColWidth="8.85185185185185" defaultRowHeight="15" customHeight="1" outlineLevelCol="7"/>
  <cols>
    <col min="1" max="3" width="28.5740740740741" customWidth="1"/>
    <col min="4" max="4" width="32.8888888888889" customWidth="1"/>
    <col min="5" max="8" width="28.5740740740741" customWidth="1"/>
  </cols>
  <sheetData>
    <row r="1" customHeight="1" spans="1:8">
      <c r="A1" s="1"/>
      <c r="B1" s="1"/>
      <c r="C1" s="1"/>
      <c r="D1" s="1"/>
      <c r="E1" s="1"/>
      <c r="F1" s="1"/>
      <c r="G1" s="1"/>
      <c r="H1" s="1"/>
    </row>
    <row r="2" ht="18.75" customHeight="1" spans="1:8">
      <c r="A2" s="19"/>
      <c r="B2" s="19"/>
      <c r="C2" s="19"/>
      <c r="D2" s="19"/>
      <c r="E2" s="19"/>
      <c r="F2" s="19"/>
      <c r="G2" s="19"/>
      <c r="H2" s="20" t="s">
        <v>1149</v>
      </c>
    </row>
    <row r="3" ht="41.4" customHeight="1" spans="1:8">
      <c r="A3" s="21" t="s">
        <v>1150</v>
      </c>
      <c r="B3" s="21"/>
      <c r="C3" s="21"/>
      <c r="D3" s="21"/>
      <c r="E3" s="21"/>
      <c r="F3" s="21"/>
      <c r="G3" s="21"/>
      <c r="H3" s="21"/>
    </row>
    <row r="4" ht="18.75" customHeight="1" spans="1:8">
      <c r="A4" s="19" t="str">
        <f>"单位名称："&amp;"澄江市教育体育局"</f>
        <v>单位名称：澄江市教育体育局</v>
      </c>
      <c r="B4" s="19"/>
      <c r="C4" s="19"/>
      <c r="D4" s="19"/>
      <c r="E4" s="19"/>
      <c r="F4" s="19"/>
      <c r="G4" s="19"/>
      <c r="H4" s="19"/>
    </row>
    <row r="5" ht="18.75" customHeight="1" spans="1:8">
      <c r="A5" s="22" t="s">
        <v>1008</v>
      </c>
      <c r="B5" s="22" t="s">
        <v>1151</v>
      </c>
      <c r="C5" s="22" t="s">
        <v>1152</v>
      </c>
      <c r="D5" s="22" t="s">
        <v>1153</v>
      </c>
      <c r="E5" s="22" t="s">
        <v>1015</v>
      </c>
      <c r="F5" s="22" t="s">
        <v>1154</v>
      </c>
      <c r="G5" s="22"/>
      <c r="H5" s="22"/>
    </row>
    <row r="6" ht="18.75" customHeight="1" spans="1:8">
      <c r="A6" s="22"/>
      <c r="B6" s="22"/>
      <c r="C6" s="22"/>
      <c r="D6" s="22"/>
      <c r="E6" s="22"/>
      <c r="F6" s="22" t="s">
        <v>1016</v>
      </c>
      <c r="G6" s="22" t="s">
        <v>1155</v>
      </c>
      <c r="H6" s="22" t="s">
        <v>1156</v>
      </c>
    </row>
    <row r="7" ht="18.75" customHeight="1" spans="1:8">
      <c r="A7" s="22" t="s">
        <v>42</v>
      </c>
      <c r="B7" s="22" t="s">
        <v>43</v>
      </c>
      <c r="C7" s="22" t="s">
        <v>44</v>
      </c>
      <c r="D7" s="22" t="s">
        <v>45</v>
      </c>
      <c r="E7" s="22" t="s">
        <v>46</v>
      </c>
      <c r="F7" s="22" t="s">
        <v>47</v>
      </c>
      <c r="G7" s="22" t="s">
        <v>48</v>
      </c>
      <c r="H7" s="22" t="s">
        <v>49</v>
      </c>
    </row>
    <row r="8" ht="18.75" customHeight="1" spans="1:8">
      <c r="A8" s="23" t="s">
        <v>52</v>
      </c>
      <c r="B8" s="23"/>
      <c r="C8" s="23"/>
      <c r="D8" s="23"/>
      <c r="E8" s="24"/>
      <c r="F8" s="24"/>
      <c r="G8" s="17"/>
      <c r="H8" s="17">
        <v>13193846</v>
      </c>
    </row>
    <row r="9" ht="18.75" customHeight="1" spans="1:8">
      <c r="A9" s="25" t="s">
        <v>52</v>
      </c>
      <c r="B9" s="23" t="s">
        <v>1157</v>
      </c>
      <c r="C9" s="23" t="s">
        <v>1158</v>
      </c>
      <c r="D9" s="23" t="s">
        <v>1159</v>
      </c>
      <c r="E9" s="24" t="s">
        <v>727</v>
      </c>
      <c r="F9" s="24">
        <v>2</v>
      </c>
      <c r="G9" s="17">
        <v>1000</v>
      </c>
      <c r="H9" s="17">
        <v>2000</v>
      </c>
    </row>
    <row r="10" ht="18.75" customHeight="1" spans="1:8">
      <c r="A10" s="25" t="s">
        <v>52</v>
      </c>
      <c r="B10" s="23" t="s">
        <v>1157</v>
      </c>
      <c r="C10" s="23" t="s">
        <v>1160</v>
      </c>
      <c r="D10" s="23" t="s">
        <v>1161</v>
      </c>
      <c r="E10" s="24" t="s">
        <v>727</v>
      </c>
      <c r="F10" s="24">
        <v>1</v>
      </c>
      <c r="G10" s="17">
        <v>3000</v>
      </c>
      <c r="H10" s="17">
        <v>3000</v>
      </c>
    </row>
    <row r="11" ht="18.75" customHeight="1" spans="1:8">
      <c r="A11" s="25" t="s">
        <v>55</v>
      </c>
      <c r="B11" s="23" t="s">
        <v>1157</v>
      </c>
      <c r="C11" s="23" t="s">
        <v>1162</v>
      </c>
      <c r="D11" s="23" t="s">
        <v>1066</v>
      </c>
      <c r="E11" s="24" t="s">
        <v>727</v>
      </c>
      <c r="F11" s="24">
        <v>1</v>
      </c>
      <c r="G11" s="17">
        <v>2000</v>
      </c>
      <c r="H11" s="17">
        <v>2000</v>
      </c>
    </row>
    <row r="12" ht="18.75" customHeight="1" spans="1:8">
      <c r="A12" s="25" t="s">
        <v>55</v>
      </c>
      <c r="B12" s="23" t="s">
        <v>1157</v>
      </c>
      <c r="C12" s="23" t="s">
        <v>1163</v>
      </c>
      <c r="D12" s="23" t="s">
        <v>1164</v>
      </c>
      <c r="E12" s="24" t="s">
        <v>727</v>
      </c>
      <c r="F12" s="24">
        <v>1</v>
      </c>
      <c r="G12" s="17">
        <v>40000</v>
      </c>
      <c r="H12" s="17">
        <v>40000</v>
      </c>
    </row>
    <row r="13" ht="18.75" customHeight="1" spans="1:8">
      <c r="A13" s="25" t="s">
        <v>55</v>
      </c>
      <c r="B13" s="23" t="s">
        <v>1157</v>
      </c>
      <c r="C13" s="23" t="s">
        <v>1165</v>
      </c>
      <c r="D13" s="23" t="s">
        <v>728</v>
      </c>
      <c r="E13" s="24" t="s">
        <v>727</v>
      </c>
      <c r="F13" s="24">
        <v>4</v>
      </c>
      <c r="G13" s="17">
        <v>6000</v>
      </c>
      <c r="H13" s="17">
        <v>24000</v>
      </c>
    </row>
    <row r="14" ht="18.75" customHeight="1" spans="1:8">
      <c r="A14" s="25" t="s">
        <v>55</v>
      </c>
      <c r="B14" s="23" t="s">
        <v>1157</v>
      </c>
      <c r="C14" s="23" t="s">
        <v>1166</v>
      </c>
      <c r="D14" s="23" t="s">
        <v>1167</v>
      </c>
      <c r="E14" s="24" t="s">
        <v>727</v>
      </c>
      <c r="F14" s="24">
        <v>10</v>
      </c>
      <c r="G14" s="17">
        <v>30000</v>
      </c>
      <c r="H14" s="17">
        <v>300000</v>
      </c>
    </row>
    <row r="15" ht="18.75" customHeight="1" spans="1:8">
      <c r="A15" s="25" t="s">
        <v>57</v>
      </c>
      <c r="B15" s="23" t="s">
        <v>1157</v>
      </c>
      <c r="C15" s="23" t="s">
        <v>1168</v>
      </c>
      <c r="D15" s="23" t="s">
        <v>726</v>
      </c>
      <c r="E15" s="24" t="s">
        <v>727</v>
      </c>
      <c r="F15" s="24">
        <v>5</v>
      </c>
      <c r="G15" s="17">
        <v>9000</v>
      </c>
      <c r="H15" s="17">
        <v>45000</v>
      </c>
    </row>
    <row r="16" ht="18.75" customHeight="1" spans="1:8">
      <c r="A16" s="25" t="s">
        <v>57</v>
      </c>
      <c r="B16" s="23" t="s">
        <v>1157</v>
      </c>
      <c r="C16" s="23" t="s">
        <v>1169</v>
      </c>
      <c r="D16" s="23" t="s">
        <v>1170</v>
      </c>
      <c r="E16" s="24" t="s">
        <v>893</v>
      </c>
      <c r="F16" s="24">
        <v>2</v>
      </c>
      <c r="G16" s="17">
        <v>3000</v>
      </c>
      <c r="H16" s="17">
        <v>6000</v>
      </c>
    </row>
    <row r="17" ht="18.75" customHeight="1" spans="1:8">
      <c r="A17" s="25" t="s">
        <v>57</v>
      </c>
      <c r="B17" s="23" t="s">
        <v>1157</v>
      </c>
      <c r="C17" s="23" t="s">
        <v>1163</v>
      </c>
      <c r="D17" s="23" t="s">
        <v>1085</v>
      </c>
      <c r="E17" s="24" t="s">
        <v>727</v>
      </c>
      <c r="F17" s="24">
        <v>1</v>
      </c>
      <c r="G17" s="17">
        <v>20000</v>
      </c>
      <c r="H17" s="17">
        <v>20000</v>
      </c>
    </row>
    <row r="18" ht="18.75" customHeight="1" spans="1:8">
      <c r="A18" s="25" t="s">
        <v>57</v>
      </c>
      <c r="B18" s="23" t="s">
        <v>1171</v>
      </c>
      <c r="C18" s="23" t="s">
        <v>1172</v>
      </c>
      <c r="D18" s="23" t="s">
        <v>1173</v>
      </c>
      <c r="E18" s="24" t="s">
        <v>893</v>
      </c>
      <c r="F18" s="24">
        <v>3</v>
      </c>
      <c r="G18" s="17">
        <v>2000</v>
      </c>
      <c r="H18" s="17">
        <v>6000</v>
      </c>
    </row>
    <row r="19" ht="18.75" customHeight="1" spans="1:8">
      <c r="A19" s="25" t="s">
        <v>57</v>
      </c>
      <c r="B19" s="23" t="s">
        <v>1171</v>
      </c>
      <c r="C19" s="23" t="s">
        <v>1174</v>
      </c>
      <c r="D19" s="23" t="s">
        <v>732</v>
      </c>
      <c r="E19" s="24" t="s">
        <v>731</v>
      </c>
      <c r="F19" s="24">
        <v>540</v>
      </c>
      <c r="G19" s="17">
        <v>500</v>
      </c>
      <c r="H19" s="17">
        <v>270000</v>
      </c>
    </row>
    <row r="20" ht="18.75" customHeight="1" spans="1:8">
      <c r="A20" s="25" t="s">
        <v>57</v>
      </c>
      <c r="B20" s="23" t="s">
        <v>1157</v>
      </c>
      <c r="C20" s="23" t="s">
        <v>1166</v>
      </c>
      <c r="D20" s="23" t="s">
        <v>730</v>
      </c>
      <c r="E20" s="24" t="s">
        <v>731</v>
      </c>
      <c r="F20" s="24">
        <v>20</v>
      </c>
      <c r="G20" s="17">
        <v>30000</v>
      </c>
      <c r="H20" s="17">
        <v>600000</v>
      </c>
    </row>
    <row r="21" ht="18.75" customHeight="1" spans="1:8">
      <c r="A21" s="25" t="s">
        <v>57</v>
      </c>
      <c r="B21" s="23" t="s">
        <v>1171</v>
      </c>
      <c r="C21" s="23" t="s">
        <v>1175</v>
      </c>
      <c r="D21" s="23" t="s">
        <v>1062</v>
      </c>
      <c r="E21" s="24" t="s">
        <v>731</v>
      </c>
      <c r="F21" s="24">
        <v>5</v>
      </c>
      <c r="G21" s="17">
        <v>2000</v>
      </c>
      <c r="H21" s="17">
        <v>10000</v>
      </c>
    </row>
    <row r="22" ht="18.75" customHeight="1" spans="1:8">
      <c r="A22" s="25" t="s">
        <v>57</v>
      </c>
      <c r="B22" s="23" t="s">
        <v>1157</v>
      </c>
      <c r="C22" s="23" t="s">
        <v>1176</v>
      </c>
      <c r="D22" s="23" t="s">
        <v>1177</v>
      </c>
      <c r="E22" s="24" t="s">
        <v>727</v>
      </c>
      <c r="F22" s="24">
        <v>7</v>
      </c>
      <c r="G22" s="17">
        <v>6000</v>
      </c>
      <c r="H22" s="17">
        <v>42000</v>
      </c>
    </row>
    <row r="23" ht="18.75" customHeight="1" spans="1:8">
      <c r="A23" s="25" t="s">
        <v>57</v>
      </c>
      <c r="B23" s="23" t="s">
        <v>1171</v>
      </c>
      <c r="C23" s="23" t="s">
        <v>1178</v>
      </c>
      <c r="D23" s="23" t="s">
        <v>1058</v>
      </c>
      <c r="E23" s="24" t="s">
        <v>893</v>
      </c>
      <c r="F23" s="24">
        <v>20</v>
      </c>
      <c r="G23" s="17">
        <v>800</v>
      </c>
      <c r="H23" s="17">
        <v>16000</v>
      </c>
    </row>
    <row r="24" ht="18.75" customHeight="1" spans="1:8">
      <c r="A24" s="25" t="s">
        <v>57</v>
      </c>
      <c r="B24" s="23" t="s">
        <v>1157</v>
      </c>
      <c r="C24" s="23" t="s">
        <v>1179</v>
      </c>
      <c r="D24" s="23" t="s">
        <v>1063</v>
      </c>
      <c r="E24" s="24" t="s">
        <v>727</v>
      </c>
      <c r="F24" s="24">
        <v>5</v>
      </c>
      <c r="G24" s="17">
        <v>2000</v>
      </c>
      <c r="H24" s="17">
        <v>10000</v>
      </c>
    </row>
    <row r="25" ht="18.75" customHeight="1" spans="1:8">
      <c r="A25" s="25" t="s">
        <v>57</v>
      </c>
      <c r="B25" s="23" t="s">
        <v>1180</v>
      </c>
      <c r="C25" s="23" t="s">
        <v>1181</v>
      </c>
      <c r="D25" s="23" t="s">
        <v>1182</v>
      </c>
      <c r="E25" s="24" t="s">
        <v>1078</v>
      </c>
      <c r="F25" s="24">
        <v>1</v>
      </c>
      <c r="G25" s="17">
        <v>100000</v>
      </c>
      <c r="H25" s="17">
        <v>100000</v>
      </c>
    </row>
    <row r="26" ht="18.75" customHeight="1" spans="1:8">
      <c r="A26" s="25" t="s">
        <v>57</v>
      </c>
      <c r="B26" s="23" t="s">
        <v>1157</v>
      </c>
      <c r="C26" s="23" t="s">
        <v>1183</v>
      </c>
      <c r="D26" s="23" t="s">
        <v>1184</v>
      </c>
      <c r="E26" s="24" t="s">
        <v>731</v>
      </c>
      <c r="F26" s="24">
        <v>1</v>
      </c>
      <c r="G26" s="17">
        <v>5000</v>
      </c>
      <c r="H26" s="17">
        <v>5000</v>
      </c>
    </row>
    <row r="27" ht="18.75" customHeight="1" spans="1:8">
      <c r="A27" s="25" t="s">
        <v>57</v>
      </c>
      <c r="B27" s="23" t="s">
        <v>1171</v>
      </c>
      <c r="C27" s="23" t="s">
        <v>1185</v>
      </c>
      <c r="D27" s="23" t="s">
        <v>1186</v>
      </c>
      <c r="E27" s="24" t="s">
        <v>893</v>
      </c>
      <c r="F27" s="24">
        <v>5</v>
      </c>
      <c r="G27" s="17">
        <v>1200</v>
      </c>
      <c r="H27" s="17">
        <v>6000</v>
      </c>
    </row>
    <row r="28" ht="18.75" customHeight="1" spans="1:8">
      <c r="A28" s="25" t="s">
        <v>57</v>
      </c>
      <c r="B28" s="23" t="s">
        <v>1171</v>
      </c>
      <c r="C28" s="23" t="s">
        <v>1187</v>
      </c>
      <c r="D28" s="23" t="s">
        <v>736</v>
      </c>
      <c r="E28" s="24" t="s">
        <v>731</v>
      </c>
      <c r="F28" s="24">
        <v>50</v>
      </c>
      <c r="G28" s="17">
        <v>1000</v>
      </c>
      <c r="H28" s="17">
        <v>50000</v>
      </c>
    </row>
    <row r="29" ht="18.75" customHeight="1" spans="1:8">
      <c r="A29" s="25" t="s">
        <v>57</v>
      </c>
      <c r="B29" s="23" t="s">
        <v>1157</v>
      </c>
      <c r="C29" s="23" t="s">
        <v>1188</v>
      </c>
      <c r="D29" s="23" t="s">
        <v>737</v>
      </c>
      <c r="E29" s="24" t="s">
        <v>738</v>
      </c>
      <c r="F29" s="24">
        <v>110</v>
      </c>
      <c r="G29" s="17">
        <v>1000</v>
      </c>
      <c r="H29" s="17">
        <v>110000</v>
      </c>
    </row>
    <row r="30" ht="18.75" customHeight="1" spans="1:8">
      <c r="A30" s="25" t="s">
        <v>57</v>
      </c>
      <c r="B30" s="23" t="s">
        <v>1157</v>
      </c>
      <c r="C30" s="23" t="s">
        <v>1189</v>
      </c>
      <c r="D30" s="23" t="s">
        <v>1066</v>
      </c>
      <c r="E30" s="24" t="s">
        <v>727</v>
      </c>
      <c r="F30" s="24">
        <v>20</v>
      </c>
      <c r="G30" s="17">
        <v>1500</v>
      </c>
      <c r="H30" s="17">
        <v>30000</v>
      </c>
    </row>
    <row r="31" ht="18.75" customHeight="1" spans="1:8">
      <c r="A31" s="25" t="s">
        <v>57</v>
      </c>
      <c r="B31" s="23" t="s">
        <v>1157</v>
      </c>
      <c r="C31" s="23" t="s">
        <v>1165</v>
      </c>
      <c r="D31" s="23" t="s">
        <v>728</v>
      </c>
      <c r="E31" s="24" t="s">
        <v>727</v>
      </c>
      <c r="F31" s="24">
        <v>28</v>
      </c>
      <c r="G31" s="17">
        <v>6000</v>
      </c>
      <c r="H31" s="17">
        <v>168000</v>
      </c>
    </row>
    <row r="32" ht="18.75" customHeight="1" spans="1:8">
      <c r="A32" s="25" t="s">
        <v>57</v>
      </c>
      <c r="B32" s="23" t="s">
        <v>1171</v>
      </c>
      <c r="C32" s="23" t="s">
        <v>1190</v>
      </c>
      <c r="D32" s="23" t="s">
        <v>1057</v>
      </c>
      <c r="E32" s="24" t="s">
        <v>731</v>
      </c>
      <c r="F32" s="24">
        <v>50</v>
      </c>
      <c r="G32" s="17">
        <v>350</v>
      </c>
      <c r="H32" s="17">
        <v>17500</v>
      </c>
    </row>
    <row r="33" ht="18.75" customHeight="1" spans="1:8">
      <c r="A33" s="25" t="s">
        <v>57</v>
      </c>
      <c r="B33" s="23" t="s">
        <v>1157</v>
      </c>
      <c r="C33" s="23" t="s">
        <v>1158</v>
      </c>
      <c r="D33" s="23" t="s">
        <v>1159</v>
      </c>
      <c r="E33" s="24" t="s">
        <v>727</v>
      </c>
      <c r="F33" s="24">
        <v>2</v>
      </c>
      <c r="G33" s="17">
        <v>1000</v>
      </c>
      <c r="H33" s="17">
        <v>2000</v>
      </c>
    </row>
    <row r="34" ht="18.75" customHeight="1" spans="1:8">
      <c r="A34" s="25" t="s">
        <v>57</v>
      </c>
      <c r="B34" s="23" t="s">
        <v>1157</v>
      </c>
      <c r="C34" s="23" t="s">
        <v>1191</v>
      </c>
      <c r="D34" s="23" t="s">
        <v>1192</v>
      </c>
      <c r="E34" s="24" t="s">
        <v>727</v>
      </c>
      <c r="F34" s="24">
        <v>1</v>
      </c>
      <c r="G34" s="17">
        <v>8000</v>
      </c>
      <c r="H34" s="17">
        <v>8000</v>
      </c>
    </row>
    <row r="35" ht="18.75" customHeight="1" spans="1:8">
      <c r="A35" s="25" t="s">
        <v>57</v>
      </c>
      <c r="B35" s="23" t="s">
        <v>1171</v>
      </c>
      <c r="C35" s="23" t="s">
        <v>1172</v>
      </c>
      <c r="D35" s="23" t="s">
        <v>1053</v>
      </c>
      <c r="E35" s="24" t="s">
        <v>731</v>
      </c>
      <c r="F35" s="24">
        <v>50</v>
      </c>
      <c r="G35" s="17">
        <v>1000</v>
      </c>
      <c r="H35" s="17">
        <v>50000</v>
      </c>
    </row>
    <row r="36" ht="18.75" customHeight="1" spans="1:8">
      <c r="A36" s="25" t="s">
        <v>57</v>
      </c>
      <c r="B36" s="23" t="s">
        <v>1157</v>
      </c>
      <c r="C36" s="23" t="s">
        <v>1193</v>
      </c>
      <c r="D36" s="23" t="s">
        <v>1194</v>
      </c>
      <c r="E36" s="24" t="s">
        <v>731</v>
      </c>
      <c r="F36" s="24">
        <v>2</v>
      </c>
      <c r="G36" s="17">
        <v>500000</v>
      </c>
      <c r="H36" s="17">
        <v>1000000</v>
      </c>
    </row>
    <row r="37" ht="18.75" customHeight="1" spans="1:8">
      <c r="A37" s="25" t="s">
        <v>57</v>
      </c>
      <c r="B37" s="23" t="s">
        <v>1157</v>
      </c>
      <c r="C37" s="23" t="s">
        <v>1195</v>
      </c>
      <c r="D37" s="23" t="s">
        <v>1064</v>
      </c>
      <c r="E37" s="24" t="s">
        <v>731</v>
      </c>
      <c r="F37" s="24">
        <v>2</v>
      </c>
      <c r="G37" s="17">
        <v>20000</v>
      </c>
      <c r="H37" s="17">
        <v>40000</v>
      </c>
    </row>
    <row r="38" ht="18.75" customHeight="1" spans="1:8">
      <c r="A38" s="25" t="s">
        <v>57</v>
      </c>
      <c r="B38" s="23" t="s">
        <v>1157</v>
      </c>
      <c r="C38" s="23" t="s">
        <v>1196</v>
      </c>
      <c r="D38" s="23" t="s">
        <v>1061</v>
      </c>
      <c r="E38" s="24" t="s">
        <v>731</v>
      </c>
      <c r="F38" s="24">
        <v>1</v>
      </c>
      <c r="G38" s="17">
        <v>100000</v>
      </c>
      <c r="H38" s="17">
        <v>100000</v>
      </c>
    </row>
    <row r="39" ht="18.75" customHeight="1" spans="1:8">
      <c r="A39" s="25" t="s">
        <v>57</v>
      </c>
      <c r="B39" s="23" t="s">
        <v>1171</v>
      </c>
      <c r="C39" s="23" t="s">
        <v>1197</v>
      </c>
      <c r="D39" s="23" t="s">
        <v>1198</v>
      </c>
      <c r="E39" s="24" t="s">
        <v>731</v>
      </c>
      <c r="F39" s="24">
        <v>250</v>
      </c>
      <c r="G39" s="17">
        <v>500</v>
      </c>
      <c r="H39" s="17">
        <v>125000</v>
      </c>
    </row>
    <row r="40" ht="18.75" customHeight="1" spans="1:8">
      <c r="A40" s="25" t="s">
        <v>57</v>
      </c>
      <c r="B40" s="23" t="s">
        <v>1157</v>
      </c>
      <c r="C40" s="23" t="s">
        <v>1196</v>
      </c>
      <c r="D40" s="23" t="s">
        <v>1069</v>
      </c>
      <c r="E40" s="24" t="s">
        <v>731</v>
      </c>
      <c r="F40" s="24">
        <v>1</v>
      </c>
      <c r="G40" s="17">
        <v>50000</v>
      </c>
      <c r="H40" s="17">
        <v>50000</v>
      </c>
    </row>
    <row r="41" ht="18.75" customHeight="1" spans="1:8">
      <c r="A41" s="25" t="s">
        <v>57</v>
      </c>
      <c r="B41" s="23" t="s">
        <v>1157</v>
      </c>
      <c r="C41" s="23" t="s">
        <v>1199</v>
      </c>
      <c r="D41" s="23" t="s">
        <v>1055</v>
      </c>
      <c r="E41" s="24" t="s">
        <v>731</v>
      </c>
      <c r="F41" s="24">
        <v>2</v>
      </c>
      <c r="G41" s="17">
        <v>200000</v>
      </c>
      <c r="H41" s="17">
        <v>400000</v>
      </c>
    </row>
    <row r="42" ht="18.75" customHeight="1" spans="1:8">
      <c r="A42" s="25" t="s">
        <v>57</v>
      </c>
      <c r="B42" s="23" t="s">
        <v>1157</v>
      </c>
      <c r="C42" s="23" t="s">
        <v>1200</v>
      </c>
      <c r="D42" s="23" t="s">
        <v>1065</v>
      </c>
      <c r="E42" s="24" t="s">
        <v>893</v>
      </c>
      <c r="F42" s="24">
        <v>5</v>
      </c>
      <c r="G42" s="17">
        <v>500</v>
      </c>
      <c r="H42" s="17">
        <v>2500</v>
      </c>
    </row>
    <row r="43" ht="18.75" customHeight="1" spans="1:8">
      <c r="A43" s="25" t="s">
        <v>57</v>
      </c>
      <c r="B43" s="23" t="s">
        <v>1157</v>
      </c>
      <c r="C43" s="23" t="s">
        <v>1201</v>
      </c>
      <c r="D43" s="23" t="s">
        <v>1059</v>
      </c>
      <c r="E43" s="24" t="s">
        <v>731</v>
      </c>
      <c r="F43" s="24">
        <v>2</v>
      </c>
      <c r="G43" s="17">
        <v>5000</v>
      </c>
      <c r="H43" s="17">
        <v>10000</v>
      </c>
    </row>
    <row r="44" ht="18.75" customHeight="1" spans="1:8">
      <c r="A44" s="25" t="s">
        <v>57</v>
      </c>
      <c r="B44" s="23" t="s">
        <v>1157</v>
      </c>
      <c r="C44" s="23" t="s">
        <v>1196</v>
      </c>
      <c r="D44" s="23" t="s">
        <v>1067</v>
      </c>
      <c r="E44" s="24" t="s">
        <v>731</v>
      </c>
      <c r="F44" s="24">
        <v>1</v>
      </c>
      <c r="G44" s="17">
        <v>50000</v>
      </c>
      <c r="H44" s="17">
        <v>50000</v>
      </c>
    </row>
    <row r="45" ht="18.75" customHeight="1" spans="1:8">
      <c r="A45" s="25" t="s">
        <v>57</v>
      </c>
      <c r="B45" s="23" t="s">
        <v>1157</v>
      </c>
      <c r="C45" s="23" t="s">
        <v>1202</v>
      </c>
      <c r="D45" s="23" t="s">
        <v>1060</v>
      </c>
      <c r="E45" s="24" t="s">
        <v>731</v>
      </c>
      <c r="F45" s="24">
        <v>1</v>
      </c>
      <c r="G45" s="17">
        <v>50000</v>
      </c>
      <c r="H45" s="17">
        <v>50000</v>
      </c>
    </row>
    <row r="46" ht="18.75" customHeight="1" spans="1:8">
      <c r="A46" s="25" t="s">
        <v>59</v>
      </c>
      <c r="B46" s="23" t="s">
        <v>1157</v>
      </c>
      <c r="C46" s="23" t="s">
        <v>1163</v>
      </c>
      <c r="D46" s="23" t="s">
        <v>1085</v>
      </c>
      <c r="E46" s="24" t="s">
        <v>727</v>
      </c>
      <c r="F46" s="24">
        <v>5</v>
      </c>
      <c r="G46" s="17">
        <v>9000</v>
      </c>
      <c r="H46" s="17">
        <v>45000</v>
      </c>
    </row>
    <row r="47" ht="18.75" customHeight="1" spans="1:8">
      <c r="A47" s="25" t="s">
        <v>59</v>
      </c>
      <c r="B47" s="23" t="s">
        <v>1171</v>
      </c>
      <c r="C47" s="23" t="s">
        <v>1174</v>
      </c>
      <c r="D47" s="23" t="s">
        <v>732</v>
      </c>
      <c r="E47" s="24" t="s">
        <v>731</v>
      </c>
      <c r="F47" s="24">
        <v>600</v>
      </c>
      <c r="G47" s="17">
        <v>330</v>
      </c>
      <c r="H47" s="17">
        <v>198000</v>
      </c>
    </row>
    <row r="48" ht="18.75" customHeight="1" spans="1:8">
      <c r="A48" s="25" t="s">
        <v>59</v>
      </c>
      <c r="B48" s="23" t="s">
        <v>1157</v>
      </c>
      <c r="C48" s="23" t="s">
        <v>1166</v>
      </c>
      <c r="D48" s="23" t="s">
        <v>1203</v>
      </c>
      <c r="E48" s="24" t="s">
        <v>731</v>
      </c>
      <c r="F48" s="24">
        <v>14</v>
      </c>
      <c r="G48" s="17">
        <v>30000</v>
      </c>
      <c r="H48" s="17">
        <v>420000</v>
      </c>
    </row>
    <row r="49" ht="18.75" customHeight="1" spans="1:8">
      <c r="A49" s="25" t="s">
        <v>59</v>
      </c>
      <c r="B49" s="23" t="s">
        <v>1157</v>
      </c>
      <c r="C49" s="23" t="s">
        <v>1165</v>
      </c>
      <c r="D49" s="23" t="s">
        <v>728</v>
      </c>
      <c r="E49" s="24" t="s">
        <v>727</v>
      </c>
      <c r="F49" s="24">
        <v>170</v>
      </c>
      <c r="G49" s="17">
        <v>3500</v>
      </c>
      <c r="H49" s="17">
        <v>595000</v>
      </c>
    </row>
    <row r="50" ht="18.75" customHeight="1" spans="1:8">
      <c r="A50" s="25" t="s">
        <v>59</v>
      </c>
      <c r="B50" s="23" t="s">
        <v>1157</v>
      </c>
      <c r="C50" s="23" t="s">
        <v>1204</v>
      </c>
      <c r="D50" s="23" t="s">
        <v>1205</v>
      </c>
      <c r="E50" s="24" t="s">
        <v>727</v>
      </c>
      <c r="F50" s="24">
        <v>13</v>
      </c>
      <c r="G50" s="17">
        <v>3000</v>
      </c>
      <c r="H50" s="17">
        <v>39000</v>
      </c>
    </row>
    <row r="51" ht="18.75" customHeight="1" spans="1:8">
      <c r="A51" s="25" t="s">
        <v>59</v>
      </c>
      <c r="B51" s="23" t="s">
        <v>1171</v>
      </c>
      <c r="C51" s="23" t="s">
        <v>1190</v>
      </c>
      <c r="D51" s="23" t="s">
        <v>1057</v>
      </c>
      <c r="E51" s="24" t="s">
        <v>1116</v>
      </c>
      <c r="F51" s="24">
        <v>75</v>
      </c>
      <c r="G51" s="17">
        <v>800</v>
      </c>
      <c r="H51" s="17">
        <v>60000</v>
      </c>
    </row>
    <row r="52" ht="18.75" customHeight="1" spans="1:8">
      <c r="A52" s="25" t="s">
        <v>61</v>
      </c>
      <c r="B52" s="23" t="s">
        <v>1157</v>
      </c>
      <c r="C52" s="23" t="s">
        <v>1204</v>
      </c>
      <c r="D52" s="23" t="s">
        <v>1206</v>
      </c>
      <c r="E52" s="24" t="s">
        <v>727</v>
      </c>
      <c r="F52" s="24">
        <v>2</v>
      </c>
      <c r="G52" s="17">
        <v>1500</v>
      </c>
      <c r="H52" s="17">
        <v>3000</v>
      </c>
    </row>
    <row r="53" ht="18.75" customHeight="1" spans="1:8">
      <c r="A53" s="25" t="s">
        <v>61</v>
      </c>
      <c r="B53" s="23" t="s">
        <v>1171</v>
      </c>
      <c r="C53" s="23" t="s">
        <v>1207</v>
      </c>
      <c r="D53" s="23" t="s">
        <v>1208</v>
      </c>
      <c r="E53" s="24" t="s">
        <v>1023</v>
      </c>
      <c r="F53" s="24">
        <v>10</v>
      </c>
      <c r="G53" s="17">
        <v>2000</v>
      </c>
      <c r="H53" s="17">
        <v>20000</v>
      </c>
    </row>
    <row r="54" ht="18.75" customHeight="1" spans="1:8">
      <c r="A54" s="25" t="s">
        <v>61</v>
      </c>
      <c r="B54" s="23" t="s">
        <v>1157</v>
      </c>
      <c r="C54" s="23" t="s">
        <v>1209</v>
      </c>
      <c r="D54" s="23" t="s">
        <v>1210</v>
      </c>
      <c r="E54" s="24" t="s">
        <v>727</v>
      </c>
      <c r="F54" s="24">
        <v>1</v>
      </c>
      <c r="G54" s="17">
        <v>15000</v>
      </c>
      <c r="H54" s="17">
        <v>15000</v>
      </c>
    </row>
    <row r="55" ht="18.75" customHeight="1" spans="1:8">
      <c r="A55" s="25" t="s">
        <v>61</v>
      </c>
      <c r="B55" s="23" t="s">
        <v>1157</v>
      </c>
      <c r="C55" s="23" t="s">
        <v>1211</v>
      </c>
      <c r="D55" s="23" t="s">
        <v>1212</v>
      </c>
      <c r="E55" s="24" t="s">
        <v>727</v>
      </c>
      <c r="F55" s="24">
        <v>1</v>
      </c>
      <c r="G55" s="17">
        <v>20000</v>
      </c>
      <c r="H55" s="17">
        <v>20000</v>
      </c>
    </row>
    <row r="56" ht="18.75" customHeight="1" spans="1:8">
      <c r="A56" s="25" t="s">
        <v>61</v>
      </c>
      <c r="B56" s="23" t="s">
        <v>1171</v>
      </c>
      <c r="C56" s="23" t="s">
        <v>1207</v>
      </c>
      <c r="D56" s="23" t="s">
        <v>1213</v>
      </c>
      <c r="E56" s="24" t="s">
        <v>893</v>
      </c>
      <c r="F56" s="24">
        <v>12</v>
      </c>
      <c r="G56" s="17">
        <v>2500</v>
      </c>
      <c r="H56" s="17">
        <v>30000</v>
      </c>
    </row>
    <row r="57" ht="18.75" customHeight="1" spans="1:8">
      <c r="A57" s="25" t="s">
        <v>61</v>
      </c>
      <c r="B57" s="23" t="s">
        <v>1157</v>
      </c>
      <c r="C57" s="23" t="s">
        <v>1204</v>
      </c>
      <c r="D57" s="23" t="s">
        <v>1214</v>
      </c>
      <c r="E57" s="24" t="s">
        <v>727</v>
      </c>
      <c r="F57" s="24">
        <v>5</v>
      </c>
      <c r="G57" s="17">
        <v>3000</v>
      </c>
      <c r="H57" s="17">
        <v>15000</v>
      </c>
    </row>
    <row r="58" ht="18.75" customHeight="1" spans="1:8">
      <c r="A58" s="25" t="s">
        <v>63</v>
      </c>
      <c r="B58" s="23" t="s">
        <v>1157</v>
      </c>
      <c r="C58" s="23" t="s">
        <v>1162</v>
      </c>
      <c r="D58" s="23" t="s">
        <v>1215</v>
      </c>
      <c r="E58" s="24" t="s">
        <v>727</v>
      </c>
      <c r="F58" s="24">
        <v>3</v>
      </c>
      <c r="G58" s="17">
        <v>4000</v>
      </c>
      <c r="H58" s="17">
        <v>12000</v>
      </c>
    </row>
    <row r="59" ht="18.75" customHeight="1" spans="1:8">
      <c r="A59" s="25" t="s">
        <v>63</v>
      </c>
      <c r="B59" s="23" t="s">
        <v>1157</v>
      </c>
      <c r="C59" s="23" t="s">
        <v>1165</v>
      </c>
      <c r="D59" s="23" t="s">
        <v>1216</v>
      </c>
      <c r="E59" s="24" t="s">
        <v>727</v>
      </c>
      <c r="F59" s="24">
        <v>12</v>
      </c>
      <c r="G59" s="17">
        <v>5000</v>
      </c>
      <c r="H59" s="17">
        <v>60000</v>
      </c>
    </row>
    <row r="60" ht="18.75" customHeight="1" spans="1:8">
      <c r="A60" s="25" t="s">
        <v>65</v>
      </c>
      <c r="B60" s="23" t="s">
        <v>1157</v>
      </c>
      <c r="C60" s="23" t="s">
        <v>1189</v>
      </c>
      <c r="D60" s="23" t="s">
        <v>1217</v>
      </c>
      <c r="E60" s="24" t="s">
        <v>727</v>
      </c>
      <c r="F60" s="24">
        <v>5</v>
      </c>
      <c r="G60" s="17">
        <v>1500</v>
      </c>
      <c r="H60" s="17">
        <v>7500</v>
      </c>
    </row>
    <row r="61" ht="18.75" customHeight="1" spans="1:8">
      <c r="A61" s="25" t="s">
        <v>65</v>
      </c>
      <c r="B61" s="23" t="s">
        <v>1157</v>
      </c>
      <c r="C61" s="23" t="s">
        <v>1204</v>
      </c>
      <c r="D61" s="23" t="s">
        <v>1218</v>
      </c>
      <c r="E61" s="24" t="s">
        <v>727</v>
      </c>
      <c r="F61" s="24">
        <v>5</v>
      </c>
      <c r="G61" s="17">
        <v>3000</v>
      </c>
      <c r="H61" s="17">
        <v>15000</v>
      </c>
    </row>
    <row r="62" ht="18.75" customHeight="1" spans="1:8">
      <c r="A62" s="25" t="s">
        <v>65</v>
      </c>
      <c r="B62" s="23" t="s">
        <v>1157</v>
      </c>
      <c r="C62" s="23" t="s">
        <v>1168</v>
      </c>
      <c r="D62" s="23" t="s">
        <v>726</v>
      </c>
      <c r="E62" s="24" t="s">
        <v>727</v>
      </c>
      <c r="F62" s="24">
        <v>10</v>
      </c>
      <c r="G62" s="17">
        <v>5000</v>
      </c>
      <c r="H62" s="17">
        <v>50000</v>
      </c>
    </row>
    <row r="63" ht="18.75" customHeight="1" spans="1:8">
      <c r="A63" s="25" t="s">
        <v>65</v>
      </c>
      <c r="B63" s="23" t="s">
        <v>1171</v>
      </c>
      <c r="C63" s="23" t="s">
        <v>1190</v>
      </c>
      <c r="D63" s="23" t="s">
        <v>1057</v>
      </c>
      <c r="E63" s="24" t="s">
        <v>731</v>
      </c>
      <c r="F63" s="24">
        <v>5</v>
      </c>
      <c r="G63" s="17">
        <v>800</v>
      </c>
      <c r="H63" s="17">
        <v>4000</v>
      </c>
    </row>
    <row r="64" ht="18.75" customHeight="1" spans="1:8">
      <c r="A64" s="25" t="s">
        <v>65</v>
      </c>
      <c r="B64" s="23" t="s">
        <v>1171</v>
      </c>
      <c r="C64" s="23" t="s">
        <v>1187</v>
      </c>
      <c r="D64" s="23" t="s">
        <v>736</v>
      </c>
      <c r="E64" s="24" t="s">
        <v>731</v>
      </c>
      <c r="F64" s="24">
        <v>5</v>
      </c>
      <c r="G64" s="17">
        <v>2000</v>
      </c>
      <c r="H64" s="17">
        <v>10000</v>
      </c>
    </row>
    <row r="65" ht="18.75" customHeight="1" spans="1:8">
      <c r="A65" s="25" t="s">
        <v>67</v>
      </c>
      <c r="B65" s="23" t="s">
        <v>1171</v>
      </c>
      <c r="C65" s="23" t="s">
        <v>1197</v>
      </c>
      <c r="D65" s="23" t="s">
        <v>1087</v>
      </c>
      <c r="E65" s="24" t="s">
        <v>731</v>
      </c>
      <c r="F65" s="24">
        <v>1600</v>
      </c>
      <c r="G65" s="17">
        <v>600</v>
      </c>
      <c r="H65" s="17">
        <v>960000</v>
      </c>
    </row>
    <row r="66" ht="18.75" customHeight="1" spans="1:8">
      <c r="A66" s="25" t="s">
        <v>67</v>
      </c>
      <c r="B66" s="23" t="s">
        <v>1157</v>
      </c>
      <c r="C66" s="23" t="s">
        <v>1163</v>
      </c>
      <c r="D66" s="23" t="s">
        <v>1219</v>
      </c>
      <c r="E66" s="24" t="s">
        <v>727</v>
      </c>
      <c r="F66" s="24">
        <v>1</v>
      </c>
      <c r="G66" s="17">
        <v>80000</v>
      </c>
      <c r="H66" s="17">
        <v>80000</v>
      </c>
    </row>
    <row r="67" ht="18.75" customHeight="1" spans="1:8">
      <c r="A67" s="25" t="s">
        <v>67</v>
      </c>
      <c r="B67" s="23" t="s">
        <v>1157</v>
      </c>
      <c r="C67" s="23" t="s">
        <v>1209</v>
      </c>
      <c r="D67" s="23" t="s">
        <v>1220</v>
      </c>
      <c r="E67" s="24" t="s">
        <v>727</v>
      </c>
      <c r="F67" s="24">
        <v>1</v>
      </c>
      <c r="G67" s="17">
        <v>15000</v>
      </c>
      <c r="H67" s="17">
        <v>15000</v>
      </c>
    </row>
    <row r="68" ht="18.75" customHeight="1" spans="1:8">
      <c r="A68" s="25" t="s">
        <v>67</v>
      </c>
      <c r="B68" s="23" t="s">
        <v>1157</v>
      </c>
      <c r="C68" s="23" t="s">
        <v>1165</v>
      </c>
      <c r="D68" s="23" t="s">
        <v>1216</v>
      </c>
      <c r="E68" s="24" t="s">
        <v>727</v>
      </c>
      <c r="F68" s="24">
        <v>90</v>
      </c>
      <c r="G68" s="17">
        <v>6000</v>
      </c>
      <c r="H68" s="17">
        <v>540000</v>
      </c>
    </row>
    <row r="69" ht="18.75" customHeight="1" spans="1:8">
      <c r="A69" s="25" t="s">
        <v>67</v>
      </c>
      <c r="B69" s="23" t="s">
        <v>1157</v>
      </c>
      <c r="C69" s="23" t="s">
        <v>1162</v>
      </c>
      <c r="D69" s="23" t="s">
        <v>1215</v>
      </c>
      <c r="E69" s="24" t="s">
        <v>727</v>
      </c>
      <c r="F69" s="24">
        <v>2</v>
      </c>
      <c r="G69" s="17">
        <v>4000</v>
      </c>
      <c r="H69" s="17">
        <v>8000</v>
      </c>
    </row>
    <row r="70" ht="18.75" customHeight="1" spans="1:8">
      <c r="A70" s="25" t="s">
        <v>67</v>
      </c>
      <c r="B70" s="23" t="s">
        <v>1171</v>
      </c>
      <c r="C70" s="23" t="s">
        <v>1190</v>
      </c>
      <c r="D70" s="23" t="s">
        <v>1057</v>
      </c>
      <c r="E70" s="24" t="s">
        <v>1023</v>
      </c>
      <c r="F70" s="24">
        <v>60</v>
      </c>
      <c r="G70" s="17">
        <v>800</v>
      </c>
      <c r="H70" s="17">
        <v>48000</v>
      </c>
    </row>
    <row r="71" ht="18.75" customHeight="1" spans="1:8">
      <c r="A71" s="25" t="s">
        <v>67</v>
      </c>
      <c r="B71" s="23" t="s">
        <v>1157</v>
      </c>
      <c r="C71" s="23" t="s">
        <v>1168</v>
      </c>
      <c r="D71" s="23" t="s">
        <v>726</v>
      </c>
      <c r="E71" s="24" t="s">
        <v>727</v>
      </c>
      <c r="F71" s="24">
        <v>20</v>
      </c>
      <c r="G71" s="17">
        <v>9000</v>
      </c>
      <c r="H71" s="17">
        <v>180000</v>
      </c>
    </row>
    <row r="72" ht="18.75" customHeight="1" spans="1:8">
      <c r="A72" s="25" t="s">
        <v>69</v>
      </c>
      <c r="B72" s="23" t="s">
        <v>1157</v>
      </c>
      <c r="C72" s="23" t="s">
        <v>1163</v>
      </c>
      <c r="D72" s="23" t="s">
        <v>1221</v>
      </c>
      <c r="E72" s="24" t="s">
        <v>727</v>
      </c>
      <c r="F72" s="24">
        <v>2</v>
      </c>
      <c r="G72" s="17">
        <v>20000</v>
      </c>
      <c r="H72" s="17">
        <v>40000</v>
      </c>
    </row>
    <row r="73" ht="18.75" customHeight="1" spans="1:8">
      <c r="A73" s="25" t="s">
        <v>69</v>
      </c>
      <c r="B73" s="23" t="s">
        <v>1171</v>
      </c>
      <c r="C73" s="23" t="s">
        <v>1222</v>
      </c>
      <c r="D73" s="23" t="s">
        <v>1223</v>
      </c>
      <c r="E73" s="24" t="s">
        <v>1116</v>
      </c>
      <c r="F73" s="24">
        <v>50</v>
      </c>
      <c r="G73" s="17">
        <v>240</v>
      </c>
      <c r="H73" s="17">
        <v>12000</v>
      </c>
    </row>
    <row r="74" ht="18.75" customHeight="1" spans="1:8">
      <c r="A74" s="25" t="s">
        <v>69</v>
      </c>
      <c r="B74" s="23" t="s">
        <v>1157</v>
      </c>
      <c r="C74" s="23" t="s">
        <v>1166</v>
      </c>
      <c r="D74" s="23" t="s">
        <v>730</v>
      </c>
      <c r="E74" s="24" t="s">
        <v>731</v>
      </c>
      <c r="F74" s="24">
        <v>5</v>
      </c>
      <c r="G74" s="17">
        <v>32000</v>
      </c>
      <c r="H74" s="17">
        <v>160000</v>
      </c>
    </row>
    <row r="75" ht="18.75" customHeight="1" spans="1:8">
      <c r="A75" s="25" t="s">
        <v>69</v>
      </c>
      <c r="B75" s="23" t="s">
        <v>1171</v>
      </c>
      <c r="C75" s="23" t="s">
        <v>1222</v>
      </c>
      <c r="D75" s="23" t="s">
        <v>1224</v>
      </c>
      <c r="E75" s="24" t="s">
        <v>731</v>
      </c>
      <c r="F75" s="24">
        <v>400</v>
      </c>
      <c r="G75" s="17">
        <v>130</v>
      </c>
      <c r="H75" s="17">
        <v>52000</v>
      </c>
    </row>
    <row r="76" ht="18.75" customHeight="1" spans="1:8">
      <c r="A76" s="25" t="s">
        <v>69</v>
      </c>
      <c r="B76" s="23" t="s">
        <v>1157</v>
      </c>
      <c r="C76" s="23" t="s">
        <v>1225</v>
      </c>
      <c r="D76" s="23" t="s">
        <v>1226</v>
      </c>
      <c r="E76" s="24" t="s">
        <v>727</v>
      </c>
      <c r="F76" s="24">
        <v>10</v>
      </c>
      <c r="G76" s="17">
        <v>1300</v>
      </c>
      <c r="H76" s="17">
        <v>13000</v>
      </c>
    </row>
    <row r="77" ht="18.75" customHeight="1" spans="1:8">
      <c r="A77" s="25" t="s">
        <v>71</v>
      </c>
      <c r="B77" s="23" t="s">
        <v>1171</v>
      </c>
      <c r="C77" s="23" t="s">
        <v>1227</v>
      </c>
      <c r="D77" s="23" t="s">
        <v>1228</v>
      </c>
      <c r="E77" s="24" t="s">
        <v>727</v>
      </c>
      <c r="F77" s="24">
        <v>4</v>
      </c>
      <c r="G77" s="17">
        <v>600</v>
      </c>
      <c r="H77" s="17">
        <v>2400</v>
      </c>
    </row>
    <row r="78" ht="18.75" customHeight="1" spans="1:8">
      <c r="A78" s="25" t="s">
        <v>71</v>
      </c>
      <c r="B78" s="23" t="s">
        <v>1157</v>
      </c>
      <c r="C78" s="23" t="s">
        <v>1229</v>
      </c>
      <c r="D78" s="23" t="s">
        <v>1230</v>
      </c>
      <c r="E78" s="24" t="s">
        <v>727</v>
      </c>
      <c r="F78" s="24">
        <v>6</v>
      </c>
      <c r="G78" s="17">
        <v>6000</v>
      </c>
      <c r="H78" s="17">
        <v>36000</v>
      </c>
    </row>
    <row r="79" ht="18.75" customHeight="1" spans="1:8">
      <c r="A79" s="25" t="s">
        <v>71</v>
      </c>
      <c r="B79" s="23" t="s">
        <v>1157</v>
      </c>
      <c r="C79" s="23" t="s">
        <v>1231</v>
      </c>
      <c r="D79" s="23" t="s">
        <v>1232</v>
      </c>
      <c r="E79" s="24" t="s">
        <v>727</v>
      </c>
      <c r="F79" s="24">
        <v>2</v>
      </c>
      <c r="G79" s="17">
        <v>1500</v>
      </c>
      <c r="H79" s="17">
        <v>3000</v>
      </c>
    </row>
    <row r="80" ht="18.75" customHeight="1" spans="1:8">
      <c r="A80" s="25" t="s">
        <v>71</v>
      </c>
      <c r="B80" s="23" t="s">
        <v>1157</v>
      </c>
      <c r="C80" s="23" t="s">
        <v>1231</v>
      </c>
      <c r="D80" s="23" t="s">
        <v>1232</v>
      </c>
      <c r="E80" s="24" t="s">
        <v>727</v>
      </c>
      <c r="F80" s="24">
        <v>2</v>
      </c>
      <c r="G80" s="17">
        <v>4000</v>
      </c>
      <c r="H80" s="17">
        <v>8000</v>
      </c>
    </row>
    <row r="81" ht="18.75" customHeight="1" spans="1:8">
      <c r="A81" s="25" t="s">
        <v>73</v>
      </c>
      <c r="B81" s="23" t="s">
        <v>1171</v>
      </c>
      <c r="C81" s="23" t="s">
        <v>1172</v>
      </c>
      <c r="D81" s="23" t="s">
        <v>1233</v>
      </c>
      <c r="E81" s="24" t="s">
        <v>727</v>
      </c>
      <c r="F81" s="24">
        <v>135</v>
      </c>
      <c r="G81" s="17">
        <v>800</v>
      </c>
      <c r="H81" s="17">
        <v>108000</v>
      </c>
    </row>
    <row r="82" ht="18.75" customHeight="1" spans="1:8">
      <c r="A82" s="25" t="s">
        <v>73</v>
      </c>
      <c r="B82" s="23" t="s">
        <v>1157</v>
      </c>
      <c r="C82" s="23" t="s">
        <v>1204</v>
      </c>
      <c r="D82" s="23" t="s">
        <v>1205</v>
      </c>
      <c r="E82" s="24" t="s">
        <v>727</v>
      </c>
      <c r="F82" s="24">
        <v>10</v>
      </c>
      <c r="G82" s="17">
        <v>3000</v>
      </c>
      <c r="H82" s="17">
        <v>30000</v>
      </c>
    </row>
    <row r="83" ht="18.75" customHeight="1" spans="1:8">
      <c r="A83" s="25" t="s">
        <v>73</v>
      </c>
      <c r="B83" s="23" t="s">
        <v>1157</v>
      </c>
      <c r="C83" s="23" t="s">
        <v>1191</v>
      </c>
      <c r="D83" s="23" t="s">
        <v>1234</v>
      </c>
      <c r="E83" s="24" t="s">
        <v>727</v>
      </c>
      <c r="F83" s="24">
        <v>1</v>
      </c>
      <c r="G83" s="17">
        <v>3000</v>
      </c>
      <c r="H83" s="17">
        <v>3000</v>
      </c>
    </row>
    <row r="84" ht="18.75" customHeight="1" spans="1:8">
      <c r="A84" s="25" t="s">
        <v>73</v>
      </c>
      <c r="B84" s="23" t="s">
        <v>1157</v>
      </c>
      <c r="C84" s="23" t="s">
        <v>1163</v>
      </c>
      <c r="D84" s="23" t="s">
        <v>1235</v>
      </c>
      <c r="E84" s="24" t="s">
        <v>727</v>
      </c>
      <c r="F84" s="24">
        <v>1</v>
      </c>
      <c r="G84" s="17">
        <v>55000</v>
      </c>
      <c r="H84" s="17">
        <v>55000</v>
      </c>
    </row>
    <row r="85" ht="18.75" customHeight="1" spans="1:8">
      <c r="A85" s="25" t="s">
        <v>73</v>
      </c>
      <c r="B85" s="23" t="s">
        <v>1157</v>
      </c>
      <c r="C85" s="23" t="s">
        <v>1236</v>
      </c>
      <c r="D85" s="23" t="s">
        <v>1237</v>
      </c>
      <c r="E85" s="24" t="s">
        <v>727</v>
      </c>
      <c r="F85" s="24">
        <v>2</v>
      </c>
      <c r="G85" s="17">
        <v>4000</v>
      </c>
      <c r="H85" s="17">
        <v>8000</v>
      </c>
    </row>
    <row r="86" ht="18.75" customHeight="1" spans="1:8">
      <c r="A86" s="25" t="s">
        <v>73</v>
      </c>
      <c r="B86" s="23" t="s">
        <v>1157</v>
      </c>
      <c r="C86" s="23" t="s">
        <v>1238</v>
      </c>
      <c r="D86" s="23" t="s">
        <v>1239</v>
      </c>
      <c r="E86" s="24" t="s">
        <v>727</v>
      </c>
      <c r="F86" s="24">
        <v>3</v>
      </c>
      <c r="G86" s="17">
        <v>4000</v>
      </c>
      <c r="H86" s="17">
        <v>12000</v>
      </c>
    </row>
    <row r="87" ht="18.75" customHeight="1" spans="1:8">
      <c r="A87" s="25" t="s">
        <v>73</v>
      </c>
      <c r="B87" s="23" t="s">
        <v>1157</v>
      </c>
      <c r="C87" s="23" t="s">
        <v>1165</v>
      </c>
      <c r="D87" s="23" t="s">
        <v>1216</v>
      </c>
      <c r="E87" s="24" t="s">
        <v>727</v>
      </c>
      <c r="F87" s="24">
        <v>20</v>
      </c>
      <c r="G87" s="17">
        <v>5000</v>
      </c>
      <c r="H87" s="17">
        <v>100000</v>
      </c>
    </row>
    <row r="88" ht="18.75" customHeight="1" spans="1:8">
      <c r="A88" s="25" t="s">
        <v>73</v>
      </c>
      <c r="B88" s="23" t="s">
        <v>1171</v>
      </c>
      <c r="C88" s="23" t="s">
        <v>1197</v>
      </c>
      <c r="D88" s="23" t="s">
        <v>1240</v>
      </c>
      <c r="E88" s="24" t="s">
        <v>731</v>
      </c>
      <c r="F88" s="24">
        <v>800</v>
      </c>
      <c r="G88" s="17">
        <v>400</v>
      </c>
      <c r="H88" s="17">
        <v>320000</v>
      </c>
    </row>
    <row r="89" ht="18.75" customHeight="1" spans="1:8">
      <c r="A89" s="25" t="s">
        <v>73</v>
      </c>
      <c r="B89" s="23" t="s">
        <v>1157</v>
      </c>
      <c r="C89" s="23" t="s">
        <v>1162</v>
      </c>
      <c r="D89" s="23" t="s">
        <v>1241</v>
      </c>
      <c r="E89" s="24" t="s">
        <v>727</v>
      </c>
      <c r="F89" s="24">
        <v>2</v>
      </c>
      <c r="G89" s="17">
        <v>3000</v>
      </c>
      <c r="H89" s="17">
        <v>6000</v>
      </c>
    </row>
    <row r="90" ht="18.75" customHeight="1" spans="1:8">
      <c r="A90" s="25" t="s">
        <v>73</v>
      </c>
      <c r="B90" s="23" t="s">
        <v>1157</v>
      </c>
      <c r="C90" s="23" t="s">
        <v>1242</v>
      </c>
      <c r="D90" s="23" t="s">
        <v>1243</v>
      </c>
      <c r="E90" s="24" t="s">
        <v>832</v>
      </c>
      <c r="F90" s="24">
        <v>30</v>
      </c>
      <c r="G90" s="17">
        <v>2000</v>
      </c>
      <c r="H90" s="17">
        <v>60000</v>
      </c>
    </row>
    <row r="91" ht="18.75" customHeight="1" spans="1:8">
      <c r="A91" s="25" t="s">
        <v>75</v>
      </c>
      <c r="B91" s="23" t="s">
        <v>1171</v>
      </c>
      <c r="C91" s="23" t="s">
        <v>1174</v>
      </c>
      <c r="D91" s="23" t="s">
        <v>1087</v>
      </c>
      <c r="E91" s="24" t="s">
        <v>731</v>
      </c>
      <c r="F91" s="24">
        <v>1200</v>
      </c>
      <c r="G91" s="17">
        <v>400</v>
      </c>
      <c r="H91" s="17">
        <v>480000</v>
      </c>
    </row>
    <row r="92" ht="18.75" customHeight="1" spans="1:8">
      <c r="A92" s="25" t="s">
        <v>75</v>
      </c>
      <c r="B92" s="23" t="s">
        <v>1157</v>
      </c>
      <c r="C92" s="23" t="s">
        <v>1244</v>
      </c>
      <c r="D92" s="23" t="s">
        <v>1086</v>
      </c>
      <c r="E92" s="24" t="s">
        <v>727</v>
      </c>
      <c r="F92" s="24">
        <v>2</v>
      </c>
      <c r="G92" s="17">
        <v>50000</v>
      </c>
      <c r="H92" s="17">
        <v>100000</v>
      </c>
    </row>
    <row r="93" ht="18.75" customHeight="1" spans="1:8">
      <c r="A93" s="25" t="s">
        <v>75</v>
      </c>
      <c r="B93" s="23" t="s">
        <v>1171</v>
      </c>
      <c r="C93" s="23" t="s">
        <v>1207</v>
      </c>
      <c r="D93" s="23" t="s">
        <v>1245</v>
      </c>
      <c r="E93" s="24" t="s">
        <v>731</v>
      </c>
      <c r="F93" s="24">
        <v>250</v>
      </c>
      <c r="G93" s="17">
        <v>1000</v>
      </c>
      <c r="H93" s="17">
        <v>250000</v>
      </c>
    </row>
    <row r="94" ht="18.75" customHeight="1" spans="1:8">
      <c r="A94" s="25" t="s">
        <v>75</v>
      </c>
      <c r="B94" s="23" t="s">
        <v>1157</v>
      </c>
      <c r="C94" s="23" t="s">
        <v>1163</v>
      </c>
      <c r="D94" s="23" t="s">
        <v>1085</v>
      </c>
      <c r="E94" s="24" t="s">
        <v>727</v>
      </c>
      <c r="F94" s="24">
        <v>2</v>
      </c>
      <c r="G94" s="17">
        <v>20000</v>
      </c>
      <c r="H94" s="17">
        <v>40000</v>
      </c>
    </row>
    <row r="95" ht="18.75" customHeight="1" spans="1:8">
      <c r="A95" s="25" t="s">
        <v>75</v>
      </c>
      <c r="B95" s="23" t="s">
        <v>1157</v>
      </c>
      <c r="C95" s="23" t="s">
        <v>1166</v>
      </c>
      <c r="D95" s="23" t="s">
        <v>1090</v>
      </c>
      <c r="E95" s="24" t="s">
        <v>731</v>
      </c>
      <c r="F95" s="24">
        <v>30</v>
      </c>
      <c r="G95" s="17">
        <v>20000</v>
      </c>
      <c r="H95" s="17">
        <v>600000</v>
      </c>
    </row>
    <row r="96" ht="18.75" customHeight="1" spans="1:8">
      <c r="A96" s="25" t="s">
        <v>75</v>
      </c>
      <c r="B96" s="23" t="s">
        <v>1171</v>
      </c>
      <c r="C96" s="23" t="s">
        <v>1187</v>
      </c>
      <c r="D96" s="23" t="s">
        <v>1246</v>
      </c>
      <c r="E96" s="24" t="s">
        <v>731</v>
      </c>
      <c r="F96" s="24">
        <v>50</v>
      </c>
      <c r="G96" s="17">
        <v>2000</v>
      </c>
      <c r="H96" s="17">
        <v>100000</v>
      </c>
    </row>
    <row r="97" ht="18.75" customHeight="1" spans="1:8">
      <c r="A97" s="25" t="s">
        <v>75</v>
      </c>
      <c r="B97" s="23" t="s">
        <v>1157</v>
      </c>
      <c r="C97" s="23" t="s">
        <v>1247</v>
      </c>
      <c r="D97" s="23" t="s">
        <v>1055</v>
      </c>
      <c r="E97" s="24" t="s">
        <v>731</v>
      </c>
      <c r="F97" s="24">
        <v>1</v>
      </c>
      <c r="G97" s="17">
        <v>500000</v>
      </c>
      <c r="H97" s="17">
        <v>500000</v>
      </c>
    </row>
    <row r="98" ht="18.75" customHeight="1" spans="1:8">
      <c r="A98" s="25" t="s">
        <v>77</v>
      </c>
      <c r="B98" s="23" t="s">
        <v>1157</v>
      </c>
      <c r="C98" s="23" t="s">
        <v>1248</v>
      </c>
      <c r="D98" s="23" t="s">
        <v>1249</v>
      </c>
      <c r="E98" s="24" t="s">
        <v>735</v>
      </c>
      <c r="F98" s="24">
        <v>1</v>
      </c>
      <c r="G98" s="17">
        <v>40000</v>
      </c>
      <c r="H98" s="17">
        <v>40000</v>
      </c>
    </row>
    <row r="99" ht="18.75" customHeight="1" spans="1:8">
      <c r="A99" s="25" t="s">
        <v>77</v>
      </c>
      <c r="B99" s="23" t="s">
        <v>1157</v>
      </c>
      <c r="C99" s="23" t="s">
        <v>1244</v>
      </c>
      <c r="D99" s="23" t="s">
        <v>1235</v>
      </c>
      <c r="E99" s="24" t="s">
        <v>727</v>
      </c>
      <c r="F99" s="24">
        <v>1</v>
      </c>
      <c r="G99" s="17">
        <v>60000</v>
      </c>
      <c r="H99" s="17">
        <v>60000</v>
      </c>
    </row>
    <row r="100" ht="18.75" customHeight="1" spans="1:8">
      <c r="A100" s="25" t="s">
        <v>77</v>
      </c>
      <c r="B100" s="23" t="s">
        <v>1157</v>
      </c>
      <c r="C100" s="23" t="s">
        <v>1195</v>
      </c>
      <c r="D100" s="23" t="s">
        <v>1250</v>
      </c>
      <c r="E100" s="24" t="s">
        <v>735</v>
      </c>
      <c r="F100" s="24">
        <v>1</v>
      </c>
      <c r="G100" s="17">
        <v>600000</v>
      </c>
      <c r="H100" s="17">
        <v>600000</v>
      </c>
    </row>
    <row r="101" ht="18.75" customHeight="1" spans="1:8">
      <c r="A101" s="25" t="s">
        <v>77</v>
      </c>
      <c r="B101" s="23" t="s">
        <v>1171</v>
      </c>
      <c r="C101" s="23" t="s">
        <v>1251</v>
      </c>
      <c r="D101" s="23" t="s">
        <v>1252</v>
      </c>
      <c r="E101" s="24" t="s">
        <v>735</v>
      </c>
      <c r="F101" s="24">
        <v>1</v>
      </c>
      <c r="G101" s="17">
        <v>300000</v>
      </c>
      <c r="H101" s="17">
        <v>300000</v>
      </c>
    </row>
    <row r="102" ht="18.75" customHeight="1" spans="1:8">
      <c r="A102" s="25" t="s">
        <v>79</v>
      </c>
      <c r="B102" s="23" t="s">
        <v>1157</v>
      </c>
      <c r="C102" s="23" t="s">
        <v>1165</v>
      </c>
      <c r="D102" s="23" t="s">
        <v>1253</v>
      </c>
      <c r="E102" s="24" t="s">
        <v>727</v>
      </c>
      <c r="F102" s="24">
        <v>2</v>
      </c>
      <c r="G102" s="17">
        <v>6000</v>
      </c>
      <c r="H102" s="17">
        <v>12000</v>
      </c>
    </row>
    <row r="103" ht="18.75" customHeight="1" spans="1:8">
      <c r="A103" s="25" t="s">
        <v>81</v>
      </c>
      <c r="B103" s="23" t="s">
        <v>1157</v>
      </c>
      <c r="C103" s="23" t="s">
        <v>1201</v>
      </c>
      <c r="D103" s="23" t="s">
        <v>1041</v>
      </c>
      <c r="E103" s="24" t="s">
        <v>1037</v>
      </c>
      <c r="F103" s="24">
        <v>1</v>
      </c>
      <c r="G103" s="17">
        <v>14900</v>
      </c>
      <c r="H103" s="17">
        <v>14900</v>
      </c>
    </row>
    <row r="104" ht="18.75" customHeight="1" spans="1:8">
      <c r="A104" s="25" t="s">
        <v>81</v>
      </c>
      <c r="B104" s="23" t="s">
        <v>1157</v>
      </c>
      <c r="C104" s="23" t="s">
        <v>1254</v>
      </c>
      <c r="D104" s="23" t="s">
        <v>1044</v>
      </c>
      <c r="E104" s="24" t="s">
        <v>731</v>
      </c>
      <c r="F104" s="24">
        <v>1</v>
      </c>
      <c r="G104" s="17">
        <v>100000</v>
      </c>
      <c r="H104" s="17">
        <v>100000</v>
      </c>
    </row>
    <row r="105" ht="18.75" customHeight="1" spans="1:8">
      <c r="A105" s="25" t="s">
        <v>81</v>
      </c>
      <c r="B105" s="23" t="s">
        <v>1157</v>
      </c>
      <c r="C105" s="23" t="s">
        <v>1255</v>
      </c>
      <c r="D105" s="23" t="s">
        <v>1040</v>
      </c>
      <c r="E105" s="24" t="s">
        <v>731</v>
      </c>
      <c r="F105" s="24">
        <v>3</v>
      </c>
      <c r="G105" s="17">
        <v>10000</v>
      </c>
      <c r="H105" s="17">
        <v>30000</v>
      </c>
    </row>
    <row r="106" ht="18.75" customHeight="1" spans="1:8">
      <c r="A106" s="25" t="s">
        <v>81</v>
      </c>
      <c r="B106" s="23" t="s">
        <v>1157</v>
      </c>
      <c r="C106" s="23" t="s">
        <v>1256</v>
      </c>
      <c r="D106" s="23" t="s">
        <v>1039</v>
      </c>
      <c r="E106" s="24" t="s">
        <v>1037</v>
      </c>
      <c r="F106" s="24">
        <v>1</v>
      </c>
      <c r="G106" s="17">
        <v>100000</v>
      </c>
      <c r="H106" s="17">
        <v>100000</v>
      </c>
    </row>
    <row r="107" ht="18.75" customHeight="1" spans="1:8">
      <c r="A107" s="25" t="s">
        <v>81</v>
      </c>
      <c r="B107" s="23" t="s">
        <v>1157</v>
      </c>
      <c r="C107" s="23" t="s">
        <v>1163</v>
      </c>
      <c r="D107" s="23" t="s">
        <v>1038</v>
      </c>
      <c r="E107" s="24" t="s">
        <v>727</v>
      </c>
      <c r="F107" s="24">
        <v>1</v>
      </c>
      <c r="G107" s="17">
        <v>20000</v>
      </c>
      <c r="H107" s="17">
        <v>20000</v>
      </c>
    </row>
    <row r="108" ht="18.75" customHeight="1" spans="1:8">
      <c r="A108" s="25" t="s">
        <v>81</v>
      </c>
      <c r="B108" s="23" t="s">
        <v>1157</v>
      </c>
      <c r="C108" s="23" t="s">
        <v>1201</v>
      </c>
      <c r="D108" s="23" t="s">
        <v>1047</v>
      </c>
      <c r="E108" s="24" t="s">
        <v>1037</v>
      </c>
      <c r="F108" s="24">
        <v>5</v>
      </c>
      <c r="G108" s="17">
        <v>2500</v>
      </c>
      <c r="H108" s="17">
        <v>12500</v>
      </c>
    </row>
    <row r="109" ht="18.75" customHeight="1" spans="1:8">
      <c r="A109" s="25" t="s">
        <v>81</v>
      </c>
      <c r="B109" s="23" t="s">
        <v>1157</v>
      </c>
      <c r="C109" s="23" t="s">
        <v>1257</v>
      </c>
      <c r="D109" s="23" t="s">
        <v>1035</v>
      </c>
      <c r="E109" s="24" t="s">
        <v>727</v>
      </c>
      <c r="F109" s="24">
        <v>3</v>
      </c>
      <c r="G109" s="17">
        <v>6000</v>
      </c>
      <c r="H109" s="17">
        <v>18000</v>
      </c>
    </row>
    <row r="110" ht="18.75" customHeight="1" spans="1:8">
      <c r="A110" s="25" t="s">
        <v>81</v>
      </c>
      <c r="B110" s="23" t="s">
        <v>1157</v>
      </c>
      <c r="C110" s="23" t="s">
        <v>1166</v>
      </c>
      <c r="D110" s="23" t="s">
        <v>1048</v>
      </c>
      <c r="E110" s="24" t="s">
        <v>727</v>
      </c>
      <c r="F110" s="24">
        <v>2</v>
      </c>
      <c r="G110" s="17">
        <v>20000</v>
      </c>
      <c r="H110" s="17">
        <v>40000</v>
      </c>
    </row>
    <row r="111" ht="18.75" customHeight="1" spans="1:8">
      <c r="A111" s="25" t="s">
        <v>81</v>
      </c>
      <c r="B111" s="23" t="s">
        <v>1157</v>
      </c>
      <c r="C111" s="23" t="s">
        <v>1201</v>
      </c>
      <c r="D111" s="23" t="s">
        <v>1036</v>
      </c>
      <c r="E111" s="24" t="s">
        <v>1037</v>
      </c>
      <c r="F111" s="24">
        <v>10</v>
      </c>
      <c r="G111" s="17">
        <v>4400</v>
      </c>
      <c r="H111" s="17">
        <v>44000</v>
      </c>
    </row>
    <row r="112" ht="18.75" customHeight="1" spans="1:8">
      <c r="A112" s="25" t="s">
        <v>81</v>
      </c>
      <c r="B112" s="23" t="s">
        <v>1157</v>
      </c>
      <c r="C112" s="23" t="s">
        <v>1201</v>
      </c>
      <c r="D112" s="23" t="s">
        <v>1042</v>
      </c>
      <c r="E112" s="24" t="s">
        <v>1037</v>
      </c>
      <c r="F112" s="24">
        <v>8</v>
      </c>
      <c r="G112" s="17">
        <v>3200</v>
      </c>
      <c r="H112" s="17">
        <v>25600</v>
      </c>
    </row>
    <row r="113" ht="18.75" customHeight="1" spans="1:8">
      <c r="A113" s="25" t="s">
        <v>85</v>
      </c>
      <c r="B113" s="23" t="s">
        <v>1157</v>
      </c>
      <c r="C113" s="23" t="s">
        <v>1258</v>
      </c>
      <c r="D113" s="23" t="s">
        <v>1259</v>
      </c>
      <c r="E113" s="24" t="s">
        <v>727</v>
      </c>
      <c r="F113" s="24">
        <v>2</v>
      </c>
      <c r="G113" s="17">
        <v>4000</v>
      </c>
      <c r="H113" s="17">
        <v>8000</v>
      </c>
    </row>
    <row r="114" ht="18.75" customHeight="1" spans="1:8">
      <c r="A114" s="25" t="s">
        <v>85</v>
      </c>
      <c r="B114" s="23" t="s">
        <v>1157</v>
      </c>
      <c r="C114" s="23" t="s">
        <v>1165</v>
      </c>
      <c r="D114" s="23" t="s">
        <v>1260</v>
      </c>
      <c r="E114" s="24" t="s">
        <v>727</v>
      </c>
      <c r="F114" s="24">
        <v>3</v>
      </c>
      <c r="G114" s="17">
        <v>6000</v>
      </c>
      <c r="H114" s="17">
        <v>18000</v>
      </c>
    </row>
    <row r="115" ht="18.75" customHeight="1" spans="1:8">
      <c r="A115" s="25" t="s">
        <v>85</v>
      </c>
      <c r="B115" s="23" t="s">
        <v>1157</v>
      </c>
      <c r="C115" s="23" t="s">
        <v>1261</v>
      </c>
      <c r="D115" s="23" t="s">
        <v>1262</v>
      </c>
      <c r="E115" s="24" t="s">
        <v>727</v>
      </c>
      <c r="F115" s="24">
        <v>2</v>
      </c>
      <c r="G115" s="17">
        <v>4000</v>
      </c>
      <c r="H115" s="17">
        <v>8000</v>
      </c>
    </row>
    <row r="116" ht="18.75" customHeight="1" spans="1:8">
      <c r="A116" s="25" t="s">
        <v>89</v>
      </c>
      <c r="B116" s="23" t="s">
        <v>1157</v>
      </c>
      <c r="C116" s="23" t="s">
        <v>1165</v>
      </c>
      <c r="D116" s="23" t="s">
        <v>1216</v>
      </c>
      <c r="E116" s="24" t="s">
        <v>727</v>
      </c>
      <c r="F116" s="24">
        <v>3</v>
      </c>
      <c r="G116" s="17">
        <v>6000</v>
      </c>
      <c r="H116" s="17">
        <v>18000</v>
      </c>
    </row>
    <row r="117" ht="18.75" customHeight="1" spans="1:8">
      <c r="A117" s="25" t="s">
        <v>89</v>
      </c>
      <c r="B117" s="23" t="s">
        <v>1171</v>
      </c>
      <c r="C117" s="23" t="s">
        <v>1187</v>
      </c>
      <c r="D117" s="23" t="s">
        <v>736</v>
      </c>
      <c r="E117" s="24" t="s">
        <v>1023</v>
      </c>
      <c r="F117" s="24">
        <v>2</v>
      </c>
      <c r="G117" s="17">
        <v>1500</v>
      </c>
      <c r="H117" s="17">
        <v>3000</v>
      </c>
    </row>
    <row r="118" ht="18.75" customHeight="1" spans="1:8">
      <c r="A118" s="25" t="s">
        <v>89</v>
      </c>
      <c r="B118" s="23" t="s">
        <v>1171</v>
      </c>
      <c r="C118" s="23" t="s">
        <v>1174</v>
      </c>
      <c r="D118" s="23" t="s">
        <v>1263</v>
      </c>
      <c r="E118" s="24" t="s">
        <v>1023</v>
      </c>
      <c r="F118" s="24">
        <v>18</v>
      </c>
      <c r="G118" s="17">
        <v>1000</v>
      </c>
      <c r="H118" s="17">
        <v>18000</v>
      </c>
    </row>
    <row r="119" ht="18.75" customHeight="1" spans="1:8">
      <c r="A119" s="25" t="s">
        <v>89</v>
      </c>
      <c r="B119" s="23" t="s">
        <v>1157</v>
      </c>
      <c r="C119" s="23" t="s">
        <v>1264</v>
      </c>
      <c r="D119" s="23" t="s">
        <v>1265</v>
      </c>
      <c r="E119" s="24" t="s">
        <v>727</v>
      </c>
      <c r="F119" s="24">
        <v>1</v>
      </c>
      <c r="G119" s="17">
        <v>7000</v>
      </c>
      <c r="H119" s="17">
        <v>7000</v>
      </c>
    </row>
    <row r="120" ht="18.75" customHeight="1" spans="1:8">
      <c r="A120" s="25" t="s">
        <v>91</v>
      </c>
      <c r="B120" s="23" t="s">
        <v>1171</v>
      </c>
      <c r="C120" s="23" t="s">
        <v>1174</v>
      </c>
      <c r="D120" s="23" t="s">
        <v>1266</v>
      </c>
      <c r="E120" s="24" t="s">
        <v>1023</v>
      </c>
      <c r="F120" s="24">
        <v>2</v>
      </c>
      <c r="G120" s="17">
        <v>1855</v>
      </c>
      <c r="H120" s="17">
        <v>3710</v>
      </c>
    </row>
    <row r="121" ht="18.75" customHeight="1" spans="1:8">
      <c r="A121" s="25" t="s">
        <v>91</v>
      </c>
      <c r="B121" s="23" t="s">
        <v>1171</v>
      </c>
      <c r="C121" s="23" t="s">
        <v>1222</v>
      </c>
      <c r="D121" s="23" t="s">
        <v>1267</v>
      </c>
      <c r="E121" s="24" t="s">
        <v>893</v>
      </c>
      <c r="F121" s="24">
        <v>12</v>
      </c>
      <c r="G121" s="17">
        <v>105</v>
      </c>
      <c r="H121" s="17">
        <v>1260</v>
      </c>
    </row>
    <row r="122" ht="18.75" customHeight="1" spans="1:8">
      <c r="A122" s="25" t="s">
        <v>91</v>
      </c>
      <c r="B122" s="23" t="s">
        <v>1171</v>
      </c>
      <c r="C122" s="23" t="s">
        <v>1222</v>
      </c>
      <c r="D122" s="23" t="s">
        <v>1268</v>
      </c>
      <c r="E122" s="24" t="s">
        <v>893</v>
      </c>
      <c r="F122" s="24">
        <v>80</v>
      </c>
      <c r="G122" s="17">
        <v>74</v>
      </c>
      <c r="H122" s="17">
        <v>5920</v>
      </c>
    </row>
    <row r="123" ht="18.75" customHeight="1" spans="1:8">
      <c r="A123" s="25" t="s">
        <v>91</v>
      </c>
      <c r="B123" s="23" t="s">
        <v>1171</v>
      </c>
      <c r="C123" s="23" t="s">
        <v>1222</v>
      </c>
      <c r="D123" s="23" t="s">
        <v>1269</v>
      </c>
      <c r="E123" s="24" t="s">
        <v>893</v>
      </c>
      <c r="F123" s="24">
        <v>40</v>
      </c>
      <c r="G123" s="17">
        <v>130</v>
      </c>
      <c r="H123" s="17">
        <v>5200</v>
      </c>
    </row>
    <row r="124" ht="18.75" customHeight="1" spans="1:8">
      <c r="A124" s="25" t="s">
        <v>91</v>
      </c>
      <c r="B124" s="23" t="s">
        <v>1171</v>
      </c>
      <c r="C124" s="23" t="s">
        <v>1174</v>
      </c>
      <c r="D124" s="23" t="s">
        <v>1270</v>
      </c>
      <c r="E124" s="24" t="s">
        <v>1023</v>
      </c>
      <c r="F124" s="24">
        <v>6</v>
      </c>
      <c r="G124" s="17">
        <v>1230</v>
      </c>
      <c r="H124" s="17">
        <v>7380</v>
      </c>
    </row>
    <row r="125" ht="18.75" customHeight="1" spans="1:8">
      <c r="A125" s="25" t="s">
        <v>91</v>
      </c>
      <c r="B125" s="23" t="s">
        <v>1171</v>
      </c>
      <c r="C125" s="23" t="s">
        <v>1172</v>
      </c>
      <c r="D125" s="23" t="s">
        <v>1271</v>
      </c>
      <c r="E125" s="24" t="s">
        <v>893</v>
      </c>
      <c r="F125" s="24">
        <v>1</v>
      </c>
      <c r="G125" s="17">
        <v>950</v>
      </c>
      <c r="H125" s="17">
        <v>950</v>
      </c>
    </row>
    <row r="126" ht="18.75" customHeight="1" spans="1:8">
      <c r="A126" s="25" t="s">
        <v>91</v>
      </c>
      <c r="B126" s="23" t="s">
        <v>1171</v>
      </c>
      <c r="C126" s="23" t="s">
        <v>1222</v>
      </c>
      <c r="D126" s="23" t="s">
        <v>1272</v>
      </c>
      <c r="E126" s="24" t="s">
        <v>893</v>
      </c>
      <c r="F126" s="24">
        <v>30</v>
      </c>
      <c r="G126" s="17">
        <v>160</v>
      </c>
      <c r="H126" s="17">
        <v>4800</v>
      </c>
    </row>
    <row r="127" ht="18.75" customHeight="1" spans="1:8">
      <c r="A127" s="25" t="s">
        <v>91</v>
      </c>
      <c r="B127" s="23" t="s">
        <v>1171</v>
      </c>
      <c r="C127" s="23" t="s">
        <v>1222</v>
      </c>
      <c r="D127" s="23" t="s">
        <v>1273</v>
      </c>
      <c r="E127" s="24" t="s">
        <v>893</v>
      </c>
      <c r="F127" s="24">
        <v>36</v>
      </c>
      <c r="G127" s="17">
        <v>160</v>
      </c>
      <c r="H127" s="17">
        <v>5760</v>
      </c>
    </row>
    <row r="128" ht="18.75" customHeight="1" spans="1:8">
      <c r="A128" s="25" t="s">
        <v>91</v>
      </c>
      <c r="B128" s="23" t="s">
        <v>1171</v>
      </c>
      <c r="C128" s="23" t="s">
        <v>1172</v>
      </c>
      <c r="D128" s="23" t="s">
        <v>1274</v>
      </c>
      <c r="E128" s="24" t="s">
        <v>1275</v>
      </c>
      <c r="F128" s="24">
        <v>8</v>
      </c>
      <c r="G128" s="17">
        <v>1160</v>
      </c>
      <c r="H128" s="17">
        <v>9280</v>
      </c>
    </row>
    <row r="129" ht="18.75" customHeight="1" spans="1:8">
      <c r="A129" s="25" t="s">
        <v>91</v>
      </c>
      <c r="B129" s="23" t="s">
        <v>1171</v>
      </c>
      <c r="C129" s="23" t="s">
        <v>1222</v>
      </c>
      <c r="D129" s="23" t="s">
        <v>1276</v>
      </c>
      <c r="E129" s="24" t="s">
        <v>893</v>
      </c>
      <c r="F129" s="24">
        <v>25</v>
      </c>
      <c r="G129" s="17">
        <v>64</v>
      </c>
      <c r="H129" s="17">
        <v>1600</v>
      </c>
    </row>
    <row r="130" ht="18.75" customHeight="1" spans="1:8">
      <c r="A130" s="25" t="s">
        <v>91</v>
      </c>
      <c r="B130" s="23" t="s">
        <v>1171</v>
      </c>
      <c r="C130" s="23" t="s">
        <v>1172</v>
      </c>
      <c r="D130" s="23" t="s">
        <v>1277</v>
      </c>
      <c r="E130" s="24" t="s">
        <v>1275</v>
      </c>
      <c r="F130" s="24">
        <v>4</v>
      </c>
      <c r="G130" s="17">
        <v>700</v>
      </c>
      <c r="H130" s="17">
        <v>2800</v>
      </c>
    </row>
    <row r="131" ht="18.75" customHeight="1" spans="1:8">
      <c r="A131" s="25" t="s">
        <v>91</v>
      </c>
      <c r="B131" s="23" t="s">
        <v>1171</v>
      </c>
      <c r="C131" s="23" t="s">
        <v>1174</v>
      </c>
      <c r="D131" s="23" t="s">
        <v>1278</v>
      </c>
      <c r="E131" s="24" t="s">
        <v>731</v>
      </c>
      <c r="F131" s="24">
        <v>5</v>
      </c>
      <c r="G131" s="17">
        <v>1500</v>
      </c>
      <c r="H131" s="17">
        <v>7500</v>
      </c>
    </row>
    <row r="132" ht="18.75" customHeight="1" spans="1:8">
      <c r="A132" s="25" t="s">
        <v>91</v>
      </c>
      <c r="B132" s="23" t="s">
        <v>1171</v>
      </c>
      <c r="C132" s="23" t="s">
        <v>1174</v>
      </c>
      <c r="D132" s="23" t="s">
        <v>1279</v>
      </c>
      <c r="E132" s="24" t="s">
        <v>1023</v>
      </c>
      <c r="F132" s="24">
        <v>8</v>
      </c>
      <c r="G132" s="17">
        <v>720</v>
      </c>
      <c r="H132" s="17">
        <v>5760</v>
      </c>
    </row>
    <row r="133" ht="18.75" customHeight="1" spans="1:8">
      <c r="A133" s="25" t="s">
        <v>91</v>
      </c>
      <c r="B133" s="23" t="s">
        <v>1171</v>
      </c>
      <c r="C133" s="23" t="s">
        <v>1172</v>
      </c>
      <c r="D133" s="23" t="s">
        <v>1280</v>
      </c>
      <c r="E133" s="24" t="s">
        <v>1275</v>
      </c>
      <c r="F133" s="24">
        <v>4</v>
      </c>
      <c r="G133" s="17">
        <v>650</v>
      </c>
      <c r="H133" s="17">
        <v>2600</v>
      </c>
    </row>
    <row r="134" ht="18.75" customHeight="1" spans="1:8">
      <c r="A134" s="25" t="s">
        <v>91</v>
      </c>
      <c r="B134" s="23" t="s">
        <v>1171</v>
      </c>
      <c r="C134" s="23" t="s">
        <v>1174</v>
      </c>
      <c r="D134" s="23" t="s">
        <v>1281</v>
      </c>
      <c r="E134" s="24" t="s">
        <v>893</v>
      </c>
      <c r="F134" s="24">
        <v>20</v>
      </c>
      <c r="G134" s="17">
        <v>160</v>
      </c>
      <c r="H134" s="17">
        <v>3200</v>
      </c>
    </row>
    <row r="135" ht="18.75" customHeight="1" spans="1:8">
      <c r="A135" s="25" t="s">
        <v>91</v>
      </c>
      <c r="B135" s="23" t="s">
        <v>1171</v>
      </c>
      <c r="C135" s="23" t="s">
        <v>1174</v>
      </c>
      <c r="D135" s="23" t="s">
        <v>1282</v>
      </c>
      <c r="E135" s="24" t="s">
        <v>1275</v>
      </c>
      <c r="F135" s="24">
        <v>2</v>
      </c>
      <c r="G135" s="17">
        <v>1850</v>
      </c>
      <c r="H135" s="17">
        <v>3700</v>
      </c>
    </row>
    <row r="136" ht="18.75" customHeight="1" spans="1:8">
      <c r="A136" s="25" t="s">
        <v>91</v>
      </c>
      <c r="B136" s="23" t="s">
        <v>1171</v>
      </c>
      <c r="C136" s="23" t="s">
        <v>1222</v>
      </c>
      <c r="D136" s="23" t="s">
        <v>1283</v>
      </c>
      <c r="E136" s="24" t="s">
        <v>893</v>
      </c>
      <c r="F136" s="24">
        <v>30</v>
      </c>
      <c r="G136" s="17">
        <v>64</v>
      </c>
      <c r="H136" s="17">
        <v>1920</v>
      </c>
    </row>
    <row r="137" ht="18.75" customHeight="1" spans="1:8">
      <c r="A137" s="25" t="s">
        <v>91</v>
      </c>
      <c r="B137" s="23" t="s">
        <v>1171</v>
      </c>
      <c r="C137" s="23" t="s">
        <v>1174</v>
      </c>
      <c r="D137" s="23" t="s">
        <v>1284</v>
      </c>
      <c r="E137" s="24" t="s">
        <v>1023</v>
      </c>
      <c r="F137" s="24">
        <v>2</v>
      </c>
      <c r="G137" s="17">
        <v>1650</v>
      </c>
      <c r="H137" s="17">
        <v>3300</v>
      </c>
    </row>
    <row r="138" ht="18.75" customHeight="1" spans="1:8">
      <c r="A138" s="25" t="s">
        <v>91</v>
      </c>
      <c r="B138" s="23" t="s">
        <v>1171</v>
      </c>
      <c r="C138" s="23" t="s">
        <v>1222</v>
      </c>
      <c r="D138" s="23" t="s">
        <v>1285</v>
      </c>
      <c r="E138" s="24" t="s">
        <v>893</v>
      </c>
      <c r="F138" s="24">
        <v>20</v>
      </c>
      <c r="G138" s="17">
        <v>160</v>
      </c>
      <c r="H138" s="17">
        <v>3200</v>
      </c>
    </row>
    <row r="139" ht="18.75" customHeight="1" spans="1:8">
      <c r="A139" s="25" t="s">
        <v>91</v>
      </c>
      <c r="B139" s="23" t="s">
        <v>1171</v>
      </c>
      <c r="C139" s="23" t="s">
        <v>1174</v>
      </c>
      <c r="D139" s="23" t="s">
        <v>1286</v>
      </c>
      <c r="E139" s="24" t="s">
        <v>731</v>
      </c>
      <c r="F139" s="24">
        <v>6</v>
      </c>
      <c r="G139" s="17">
        <v>1500</v>
      </c>
      <c r="H139" s="17">
        <v>9000</v>
      </c>
    </row>
    <row r="140" ht="18.75" customHeight="1" spans="1:8">
      <c r="A140" s="25" t="s">
        <v>91</v>
      </c>
      <c r="B140" s="23" t="s">
        <v>1171</v>
      </c>
      <c r="C140" s="23" t="s">
        <v>1172</v>
      </c>
      <c r="D140" s="23" t="s">
        <v>1287</v>
      </c>
      <c r="E140" s="24" t="s">
        <v>1275</v>
      </c>
      <c r="F140" s="24">
        <v>300</v>
      </c>
      <c r="G140" s="17">
        <v>800</v>
      </c>
      <c r="H140" s="17">
        <v>240000</v>
      </c>
    </row>
    <row r="141" ht="18.75" customHeight="1" spans="1:8">
      <c r="A141" s="25" t="s">
        <v>91</v>
      </c>
      <c r="B141" s="23" t="s">
        <v>1171</v>
      </c>
      <c r="C141" s="23" t="s">
        <v>1172</v>
      </c>
      <c r="D141" s="23" t="s">
        <v>1288</v>
      </c>
      <c r="E141" s="24" t="s">
        <v>1275</v>
      </c>
      <c r="F141" s="24">
        <v>4</v>
      </c>
      <c r="G141" s="17">
        <v>650</v>
      </c>
      <c r="H141" s="17">
        <v>2600</v>
      </c>
    </row>
    <row r="142" ht="18.75" customHeight="1" spans="1:8">
      <c r="A142" s="25" t="s">
        <v>91</v>
      </c>
      <c r="B142" s="23" t="s">
        <v>1171</v>
      </c>
      <c r="C142" s="23" t="s">
        <v>1174</v>
      </c>
      <c r="D142" s="23" t="s">
        <v>1289</v>
      </c>
      <c r="E142" s="24" t="s">
        <v>1023</v>
      </c>
      <c r="F142" s="24">
        <v>4</v>
      </c>
      <c r="G142" s="17">
        <v>1650</v>
      </c>
      <c r="H142" s="17">
        <v>6600</v>
      </c>
    </row>
    <row r="143" ht="18.75" customHeight="1" spans="1:8">
      <c r="A143" s="25" t="s">
        <v>91</v>
      </c>
      <c r="B143" s="23" t="s">
        <v>1171</v>
      </c>
      <c r="C143" s="23" t="s">
        <v>1172</v>
      </c>
      <c r="D143" s="23" t="s">
        <v>1290</v>
      </c>
      <c r="E143" s="24" t="s">
        <v>1275</v>
      </c>
      <c r="F143" s="24">
        <v>2</v>
      </c>
      <c r="G143" s="17">
        <v>705</v>
      </c>
      <c r="H143" s="17">
        <v>1410</v>
      </c>
    </row>
    <row r="144" ht="18.75" customHeight="1" spans="1:8">
      <c r="A144" s="25" t="s">
        <v>91</v>
      </c>
      <c r="B144" s="23" t="s">
        <v>1171</v>
      </c>
      <c r="C144" s="23" t="s">
        <v>1174</v>
      </c>
      <c r="D144" s="23" t="s">
        <v>1291</v>
      </c>
      <c r="E144" s="24" t="s">
        <v>1023</v>
      </c>
      <c r="F144" s="24">
        <v>2</v>
      </c>
      <c r="G144" s="17">
        <v>1650</v>
      </c>
      <c r="H144" s="17">
        <v>3300</v>
      </c>
    </row>
    <row r="145" ht="18.75" customHeight="1" spans="1:8">
      <c r="A145" s="25" t="s">
        <v>91</v>
      </c>
      <c r="B145" s="23" t="s">
        <v>1171</v>
      </c>
      <c r="C145" s="23" t="s">
        <v>1174</v>
      </c>
      <c r="D145" s="23" t="s">
        <v>1292</v>
      </c>
      <c r="E145" s="24" t="s">
        <v>1023</v>
      </c>
      <c r="F145" s="24">
        <v>1</v>
      </c>
      <c r="G145" s="17">
        <v>2100</v>
      </c>
      <c r="H145" s="17">
        <v>2100</v>
      </c>
    </row>
    <row r="146" ht="18.75" customHeight="1" spans="1:8">
      <c r="A146" s="25" t="s">
        <v>91</v>
      </c>
      <c r="B146" s="23" t="s">
        <v>1171</v>
      </c>
      <c r="C146" s="23" t="s">
        <v>1174</v>
      </c>
      <c r="D146" s="23" t="s">
        <v>1293</v>
      </c>
      <c r="E146" s="24" t="s">
        <v>731</v>
      </c>
      <c r="F146" s="24">
        <v>6</v>
      </c>
      <c r="G146" s="17">
        <v>1500</v>
      </c>
      <c r="H146" s="17">
        <v>9000</v>
      </c>
    </row>
    <row r="147" ht="18.75" customHeight="1" spans="1:8">
      <c r="A147" s="25" t="s">
        <v>91</v>
      </c>
      <c r="B147" s="23" t="s">
        <v>1171</v>
      </c>
      <c r="C147" s="23" t="s">
        <v>1174</v>
      </c>
      <c r="D147" s="23" t="s">
        <v>1294</v>
      </c>
      <c r="E147" s="24" t="s">
        <v>1023</v>
      </c>
      <c r="F147" s="24">
        <v>2</v>
      </c>
      <c r="G147" s="17">
        <v>2400</v>
      </c>
      <c r="H147" s="17">
        <v>4800</v>
      </c>
    </row>
    <row r="148" ht="18.75" customHeight="1" spans="1:8">
      <c r="A148" s="25" t="s">
        <v>91</v>
      </c>
      <c r="B148" s="23" t="s">
        <v>1171</v>
      </c>
      <c r="C148" s="23" t="s">
        <v>1174</v>
      </c>
      <c r="D148" s="23" t="s">
        <v>1295</v>
      </c>
      <c r="E148" s="24" t="s">
        <v>893</v>
      </c>
      <c r="F148" s="24">
        <v>4</v>
      </c>
      <c r="G148" s="17">
        <v>1100</v>
      </c>
      <c r="H148" s="17">
        <v>4400</v>
      </c>
    </row>
    <row r="149" ht="18.75" customHeight="1" spans="1:8">
      <c r="A149" s="25" t="s">
        <v>91</v>
      </c>
      <c r="B149" s="23" t="s">
        <v>1171</v>
      </c>
      <c r="C149" s="23" t="s">
        <v>1174</v>
      </c>
      <c r="D149" s="23" t="s">
        <v>1296</v>
      </c>
      <c r="E149" s="24" t="s">
        <v>893</v>
      </c>
      <c r="F149" s="24">
        <v>9</v>
      </c>
      <c r="G149" s="17">
        <v>700</v>
      </c>
      <c r="H149" s="17">
        <v>6300</v>
      </c>
    </row>
    <row r="150" ht="18.75" customHeight="1" spans="1:8">
      <c r="A150" s="25" t="s">
        <v>91</v>
      </c>
      <c r="B150" s="23" t="s">
        <v>1171</v>
      </c>
      <c r="C150" s="23" t="s">
        <v>1222</v>
      </c>
      <c r="D150" s="23" t="s">
        <v>1297</v>
      </c>
      <c r="E150" s="24" t="s">
        <v>893</v>
      </c>
      <c r="F150" s="24">
        <v>40</v>
      </c>
      <c r="G150" s="17">
        <v>64</v>
      </c>
      <c r="H150" s="17">
        <v>2560</v>
      </c>
    </row>
    <row r="151" ht="18.75" customHeight="1" spans="1:8">
      <c r="A151" s="25" t="s">
        <v>91</v>
      </c>
      <c r="B151" s="23" t="s">
        <v>1171</v>
      </c>
      <c r="C151" s="23" t="s">
        <v>1174</v>
      </c>
      <c r="D151" s="23" t="s">
        <v>1298</v>
      </c>
      <c r="E151" s="24" t="s">
        <v>1023</v>
      </c>
      <c r="F151" s="24">
        <v>2</v>
      </c>
      <c r="G151" s="17">
        <v>1110</v>
      </c>
      <c r="H151" s="17">
        <v>2220</v>
      </c>
    </row>
    <row r="152" ht="18.75" customHeight="1" spans="1:8">
      <c r="A152" s="25" t="s">
        <v>91</v>
      </c>
      <c r="B152" s="23" t="s">
        <v>1171</v>
      </c>
      <c r="C152" s="23" t="s">
        <v>1174</v>
      </c>
      <c r="D152" s="23" t="s">
        <v>1299</v>
      </c>
      <c r="E152" s="24" t="s">
        <v>1023</v>
      </c>
      <c r="F152" s="24">
        <v>2</v>
      </c>
      <c r="G152" s="17">
        <v>1100</v>
      </c>
      <c r="H152" s="17">
        <v>2200</v>
      </c>
    </row>
    <row r="153" ht="18.75" customHeight="1" spans="1:8">
      <c r="A153" s="25" t="s">
        <v>91</v>
      </c>
      <c r="B153" s="23" t="s">
        <v>1171</v>
      </c>
      <c r="C153" s="23" t="s">
        <v>1172</v>
      </c>
      <c r="D153" s="23" t="s">
        <v>1300</v>
      </c>
      <c r="E153" s="24" t="s">
        <v>1275</v>
      </c>
      <c r="F153" s="24">
        <v>4</v>
      </c>
      <c r="G153" s="17">
        <v>800</v>
      </c>
      <c r="H153" s="17">
        <v>3200</v>
      </c>
    </row>
    <row r="154" ht="18.75" customHeight="1" spans="1:8">
      <c r="A154" s="25" t="s">
        <v>91</v>
      </c>
      <c r="B154" s="23" t="s">
        <v>1171</v>
      </c>
      <c r="C154" s="23" t="s">
        <v>1172</v>
      </c>
      <c r="D154" s="23" t="s">
        <v>1301</v>
      </c>
      <c r="E154" s="24" t="s">
        <v>1275</v>
      </c>
      <c r="F154" s="24">
        <v>4</v>
      </c>
      <c r="G154" s="17">
        <v>750</v>
      </c>
      <c r="H154" s="17">
        <v>3000</v>
      </c>
    </row>
    <row r="155" ht="18.75" customHeight="1" spans="1:8">
      <c r="A155" s="25" t="s">
        <v>91</v>
      </c>
      <c r="B155" s="23" t="s">
        <v>1171</v>
      </c>
      <c r="C155" s="23" t="s">
        <v>1174</v>
      </c>
      <c r="D155" s="23" t="s">
        <v>1302</v>
      </c>
      <c r="E155" s="24" t="s">
        <v>1023</v>
      </c>
      <c r="F155" s="24">
        <v>5</v>
      </c>
      <c r="G155" s="17">
        <v>1640</v>
      </c>
      <c r="H155" s="17">
        <v>8200</v>
      </c>
    </row>
    <row r="156" ht="18.75" customHeight="1" spans="1:8">
      <c r="A156" s="25" t="s">
        <v>91</v>
      </c>
      <c r="B156" s="23" t="s">
        <v>1171</v>
      </c>
      <c r="C156" s="23" t="s">
        <v>1174</v>
      </c>
      <c r="D156" s="23" t="s">
        <v>1303</v>
      </c>
      <c r="E156" s="24" t="s">
        <v>1023</v>
      </c>
      <c r="F156" s="24">
        <v>4</v>
      </c>
      <c r="G156" s="17">
        <v>1025</v>
      </c>
      <c r="H156" s="17">
        <v>4100</v>
      </c>
    </row>
    <row r="157" ht="18.75" customHeight="1" spans="1:8">
      <c r="A157" s="25" t="s">
        <v>91</v>
      </c>
      <c r="B157" s="23" t="s">
        <v>1171</v>
      </c>
      <c r="C157" s="23" t="s">
        <v>1222</v>
      </c>
      <c r="D157" s="23" t="s">
        <v>1304</v>
      </c>
      <c r="E157" s="24" t="s">
        <v>893</v>
      </c>
      <c r="F157" s="24">
        <v>42</v>
      </c>
      <c r="G157" s="17">
        <v>74</v>
      </c>
      <c r="H157" s="17">
        <v>3108</v>
      </c>
    </row>
    <row r="158" ht="18.75" customHeight="1" spans="1:8">
      <c r="A158" s="25" t="s">
        <v>91</v>
      </c>
      <c r="B158" s="23" t="s">
        <v>1171</v>
      </c>
      <c r="C158" s="23" t="s">
        <v>1174</v>
      </c>
      <c r="D158" s="23" t="s">
        <v>1305</v>
      </c>
      <c r="E158" s="24" t="s">
        <v>731</v>
      </c>
      <c r="F158" s="24">
        <v>4</v>
      </c>
      <c r="G158" s="17">
        <v>1500</v>
      </c>
      <c r="H158" s="17">
        <v>6000</v>
      </c>
    </row>
    <row r="159" ht="18.75" customHeight="1" spans="1:8">
      <c r="A159" s="25" t="s">
        <v>91</v>
      </c>
      <c r="B159" s="23" t="s">
        <v>1171</v>
      </c>
      <c r="C159" s="23" t="s">
        <v>1222</v>
      </c>
      <c r="D159" s="23" t="s">
        <v>1306</v>
      </c>
      <c r="E159" s="24" t="s">
        <v>893</v>
      </c>
      <c r="F159" s="24">
        <v>12</v>
      </c>
      <c r="G159" s="17">
        <v>130</v>
      </c>
      <c r="H159" s="17">
        <v>1560</v>
      </c>
    </row>
    <row r="160" ht="18.75" customHeight="1" spans="1:8">
      <c r="A160" s="25" t="s">
        <v>91</v>
      </c>
      <c r="B160" s="23" t="s">
        <v>1171</v>
      </c>
      <c r="C160" s="23" t="s">
        <v>1174</v>
      </c>
      <c r="D160" s="23" t="s">
        <v>1307</v>
      </c>
      <c r="E160" s="24" t="s">
        <v>1023</v>
      </c>
      <c r="F160" s="24">
        <v>8</v>
      </c>
      <c r="G160" s="17">
        <v>460</v>
      </c>
      <c r="H160" s="17">
        <v>3680</v>
      </c>
    </row>
    <row r="161" ht="18.75" customHeight="1" spans="1:8">
      <c r="A161" s="25" t="s">
        <v>91</v>
      </c>
      <c r="B161" s="23" t="s">
        <v>1171</v>
      </c>
      <c r="C161" s="23" t="s">
        <v>1222</v>
      </c>
      <c r="D161" s="23" t="s">
        <v>1308</v>
      </c>
      <c r="E161" s="24" t="s">
        <v>1023</v>
      </c>
      <c r="F161" s="24">
        <v>40</v>
      </c>
      <c r="G161" s="17">
        <v>74</v>
      </c>
      <c r="H161" s="17">
        <v>2960</v>
      </c>
    </row>
    <row r="162" ht="18.75" customHeight="1" spans="1:8">
      <c r="A162" s="25" t="s">
        <v>91</v>
      </c>
      <c r="B162" s="23" t="s">
        <v>1171</v>
      </c>
      <c r="C162" s="23" t="s">
        <v>1172</v>
      </c>
      <c r="D162" s="23" t="s">
        <v>1309</v>
      </c>
      <c r="E162" s="24" t="s">
        <v>1275</v>
      </c>
      <c r="F162" s="24">
        <v>2</v>
      </c>
      <c r="G162" s="17">
        <v>705</v>
      </c>
      <c r="H162" s="17">
        <v>1410</v>
      </c>
    </row>
    <row r="163" ht="18.75" customHeight="1" spans="1:8">
      <c r="A163" s="25" t="s">
        <v>91</v>
      </c>
      <c r="B163" s="23" t="s">
        <v>1171</v>
      </c>
      <c r="C163" s="23" t="s">
        <v>1222</v>
      </c>
      <c r="D163" s="23" t="s">
        <v>1306</v>
      </c>
      <c r="E163" s="24" t="s">
        <v>893</v>
      </c>
      <c r="F163" s="24">
        <v>20</v>
      </c>
      <c r="G163" s="17">
        <v>130</v>
      </c>
      <c r="H163" s="17">
        <v>2600</v>
      </c>
    </row>
    <row r="164" ht="18.75" customHeight="1" spans="1:8">
      <c r="A164" s="25" t="s">
        <v>91</v>
      </c>
      <c r="B164" s="23" t="s">
        <v>1157</v>
      </c>
      <c r="C164" s="23" t="s">
        <v>1310</v>
      </c>
      <c r="D164" s="23" t="s">
        <v>1311</v>
      </c>
      <c r="E164" s="24" t="s">
        <v>727</v>
      </c>
      <c r="F164" s="24">
        <v>1</v>
      </c>
      <c r="G164" s="17">
        <v>8000</v>
      </c>
      <c r="H164" s="17">
        <v>8000</v>
      </c>
    </row>
    <row r="165" ht="18.75" customHeight="1" spans="1:8">
      <c r="A165" s="25" t="s">
        <v>91</v>
      </c>
      <c r="B165" s="23" t="s">
        <v>1157</v>
      </c>
      <c r="C165" s="23" t="s">
        <v>1310</v>
      </c>
      <c r="D165" s="23" t="s">
        <v>1312</v>
      </c>
      <c r="E165" s="24" t="s">
        <v>727</v>
      </c>
      <c r="F165" s="24">
        <v>1</v>
      </c>
      <c r="G165" s="17">
        <v>8000</v>
      </c>
      <c r="H165" s="17">
        <v>8000</v>
      </c>
    </row>
    <row r="166" ht="18.75" customHeight="1" spans="1:8">
      <c r="A166" s="25" t="s">
        <v>91</v>
      </c>
      <c r="B166" s="23" t="s">
        <v>1157</v>
      </c>
      <c r="C166" s="23" t="s">
        <v>1313</v>
      </c>
      <c r="D166" s="23" t="s">
        <v>1314</v>
      </c>
      <c r="E166" s="24" t="s">
        <v>727</v>
      </c>
      <c r="F166" s="24">
        <v>10</v>
      </c>
      <c r="G166" s="17">
        <v>5500</v>
      </c>
      <c r="H166" s="17">
        <v>55000</v>
      </c>
    </row>
    <row r="167" ht="18.75" customHeight="1" spans="1:8">
      <c r="A167" s="25" t="s">
        <v>91</v>
      </c>
      <c r="B167" s="23" t="s">
        <v>1157</v>
      </c>
      <c r="C167" s="23" t="s">
        <v>1315</v>
      </c>
      <c r="D167" s="23" t="s">
        <v>1316</v>
      </c>
      <c r="E167" s="24" t="s">
        <v>727</v>
      </c>
      <c r="F167" s="24">
        <v>1</v>
      </c>
      <c r="G167" s="17">
        <v>2000</v>
      </c>
      <c r="H167" s="17">
        <v>2000</v>
      </c>
    </row>
    <row r="168" ht="18.75" customHeight="1" spans="1:8">
      <c r="A168" s="25" t="s">
        <v>91</v>
      </c>
      <c r="B168" s="23" t="s">
        <v>1157</v>
      </c>
      <c r="C168" s="23" t="s">
        <v>1317</v>
      </c>
      <c r="D168" s="23" t="s">
        <v>1318</v>
      </c>
      <c r="E168" s="24" t="s">
        <v>727</v>
      </c>
      <c r="F168" s="24">
        <v>1</v>
      </c>
      <c r="G168" s="17">
        <v>4000</v>
      </c>
      <c r="H168" s="17">
        <v>4000</v>
      </c>
    </row>
    <row r="169" ht="18.75" customHeight="1" spans="1:8">
      <c r="A169" s="25" t="s">
        <v>91</v>
      </c>
      <c r="B169" s="23" t="s">
        <v>1157</v>
      </c>
      <c r="C169" s="23" t="s">
        <v>1315</v>
      </c>
      <c r="D169" s="23" t="s">
        <v>1319</v>
      </c>
      <c r="E169" s="24" t="s">
        <v>727</v>
      </c>
      <c r="F169" s="24">
        <v>1</v>
      </c>
      <c r="G169" s="17">
        <v>2000</v>
      </c>
      <c r="H169" s="17">
        <v>2000</v>
      </c>
    </row>
    <row r="170" ht="18.75" customHeight="1" spans="1:8">
      <c r="A170" s="25" t="s">
        <v>91</v>
      </c>
      <c r="B170" s="23" t="s">
        <v>1157</v>
      </c>
      <c r="C170" s="23" t="s">
        <v>1320</v>
      </c>
      <c r="D170" s="23" t="s">
        <v>1321</v>
      </c>
      <c r="E170" s="24" t="s">
        <v>727</v>
      </c>
      <c r="F170" s="24">
        <v>1</v>
      </c>
      <c r="G170" s="17">
        <v>30000</v>
      </c>
      <c r="H170" s="17">
        <v>30000</v>
      </c>
    </row>
    <row r="171" ht="18.75" customHeight="1" spans="1:8">
      <c r="A171" s="25" t="s">
        <v>91</v>
      </c>
      <c r="B171" s="23" t="s">
        <v>1157</v>
      </c>
      <c r="C171" s="23" t="s">
        <v>1322</v>
      </c>
      <c r="D171" s="23" t="s">
        <v>1323</v>
      </c>
      <c r="E171" s="24" t="s">
        <v>727</v>
      </c>
      <c r="F171" s="24">
        <v>1</v>
      </c>
      <c r="G171" s="17">
        <v>1500</v>
      </c>
      <c r="H171" s="17">
        <v>1500</v>
      </c>
    </row>
    <row r="172" ht="18.75" customHeight="1" spans="1:8">
      <c r="A172" s="25" t="s">
        <v>91</v>
      </c>
      <c r="B172" s="23" t="s">
        <v>1157</v>
      </c>
      <c r="C172" s="23" t="s">
        <v>1322</v>
      </c>
      <c r="D172" s="23" t="s">
        <v>1324</v>
      </c>
      <c r="E172" s="24" t="s">
        <v>727</v>
      </c>
      <c r="F172" s="24">
        <v>1</v>
      </c>
      <c r="G172" s="17">
        <v>15000</v>
      </c>
      <c r="H172" s="17">
        <v>15000</v>
      </c>
    </row>
    <row r="173" ht="18.75" customHeight="1" spans="1:8">
      <c r="A173" s="25" t="s">
        <v>91</v>
      </c>
      <c r="B173" s="23" t="s">
        <v>1157</v>
      </c>
      <c r="C173" s="23" t="s">
        <v>1325</v>
      </c>
      <c r="D173" s="23" t="s">
        <v>1326</v>
      </c>
      <c r="E173" s="24" t="s">
        <v>832</v>
      </c>
      <c r="F173" s="24">
        <v>3</v>
      </c>
      <c r="G173" s="17">
        <v>2800</v>
      </c>
      <c r="H173" s="17">
        <v>8400</v>
      </c>
    </row>
    <row r="174" ht="18.75" customHeight="1" spans="1:8">
      <c r="A174" s="25" t="s">
        <v>91</v>
      </c>
      <c r="B174" s="23" t="s">
        <v>1157</v>
      </c>
      <c r="C174" s="23" t="s">
        <v>1327</v>
      </c>
      <c r="D174" s="23" t="s">
        <v>1328</v>
      </c>
      <c r="E174" s="24" t="s">
        <v>727</v>
      </c>
      <c r="F174" s="24">
        <v>1</v>
      </c>
      <c r="G174" s="17">
        <v>6000</v>
      </c>
      <c r="H174" s="17">
        <v>6000</v>
      </c>
    </row>
    <row r="175" ht="18.75" customHeight="1" spans="1:8">
      <c r="A175" s="25" t="s">
        <v>91</v>
      </c>
      <c r="B175" s="23" t="s">
        <v>1157</v>
      </c>
      <c r="C175" s="23" t="s">
        <v>1329</v>
      </c>
      <c r="D175" s="23" t="s">
        <v>1330</v>
      </c>
      <c r="E175" s="24" t="s">
        <v>731</v>
      </c>
      <c r="F175" s="24">
        <v>1</v>
      </c>
      <c r="G175" s="17">
        <v>30000</v>
      </c>
      <c r="H175" s="17">
        <v>30000</v>
      </c>
    </row>
    <row r="176" ht="18.75" customHeight="1" spans="1:8">
      <c r="A176" s="25" t="s">
        <v>91</v>
      </c>
      <c r="B176" s="23" t="s">
        <v>1157</v>
      </c>
      <c r="C176" s="23" t="s">
        <v>1325</v>
      </c>
      <c r="D176" s="23" t="s">
        <v>1331</v>
      </c>
      <c r="E176" s="24" t="s">
        <v>832</v>
      </c>
      <c r="F176" s="24">
        <v>3</v>
      </c>
      <c r="G176" s="17">
        <v>2800</v>
      </c>
      <c r="H176" s="17">
        <v>8400</v>
      </c>
    </row>
    <row r="177" ht="18.75" customHeight="1" spans="1:8">
      <c r="A177" s="25" t="s">
        <v>91</v>
      </c>
      <c r="B177" s="23" t="s">
        <v>1157</v>
      </c>
      <c r="C177" s="23" t="s">
        <v>1322</v>
      </c>
      <c r="D177" s="23" t="s">
        <v>1332</v>
      </c>
      <c r="E177" s="24" t="s">
        <v>727</v>
      </c>
      <c r="F177" s="24">
        <v>1</v>
      </c>
      <c r="G177" s="17">
        <v>15000</v>
      </c>
      <c r="H177" s="17">
        <v>15000</v>
      </c>
    </row>
    <row r="178" ht="18.75" customHeight="1" spans="1:8">
      <c r="A178" s="25" t="s">
        <v>91</v>
      </c>
      <c r="B178" s="23" t="s">
        <v>1171</v>
      </c>
      <c r="C178" s="23" t="s">
        <v>1333</v>
      </c>
      <c r="D178" s="23" t="s">
        <v>1334</v>
      </c>
      <c r="E178" s="24" t="s">
        <v>731</v>
      </c>
      <c r="F178" s="24">
        <v>8</v>
      </c>
      <c r="G178" s="17">
        <v>1000</v>
      </c>
      <c r="H178" s="17">
        <v>8000</v>
      </c>
    </row>
    <row r="179" ht="18.75" customHeight="1" spans="1:8">
      <c r="A179" s="25" t="s">
        <v>91</v>
      </c>
      <c r="B179" s="23" t="s">
        <v>1157</v>
      </c>
      <c r="C179" s="23" t="s">
        <v>1310</v>
      </c>
      <c r="D179" s="23" t="s">
        <v>1335</v>
      </c>
      <c r="E179" s="24" t="s">
        <v>727</v>
      </c>
      <c r="F179" s="24">
        <v>1</v>
      </c>
      <c r="G179" s="17">
        <v>8000</v>
      </c>
      <c r="H179" s="17">
        <v>8000</v>
      </c>
    </row>
    <row r="180" ht="18.75" customHeight="1" spans="1:8">
      <c r="A180" s="25" t="s">
        <v>91</v>
      </c>
      <c r="B180" s="23" t="s">
        <v>1157</v>
      </c>
      <c r="C180" s="23" t="s">
        <v>1329</v>
      </c>
      <c r="D180" s="23" t="s">
        <v>1336</v>
      </c>
      <c r="E180" s="24" t="s">
        <v>731</v>
      </c>
      <c r="F180" s="24">
        <v>1</v>
      </c>
      <c r="G180" s="17">
        <v>30000</v>
      </c>
      <c r="H180" s="17">
        <v>30000</v>
      </c>
    </row>
    <row r="181" ht="18.75" customHeight="1" spans="1:8">
      <c r="A181" s="25" t="s">
        <v>91</v>
      </c>
      <c r="B181" s="23" t="s">
        <v>1157</v>
      </c>
      <c r="C181" s="23" t="s">
        <v>1313</v>
      </c>
      <c r="D181" s="23" t="s">
        <v>1337</v>
      </c>
      <c r="E181" s="24" t="s">
        <v>727</v>
      </c>
      <c r="F181" s="24">
        <v>8</v>
      </c>
      <c r="G181" s="17">
        <v>5000</v>
      </c>
      <c r="H181" s="17">
        <v>40000</v>
      </c>
    </row>
    <row r="182" ht="18.75" customHeight="1" spans="1:8">
      <c r="A182" s="25" t="s">
        <v>91</v>
      </c>
      <c r="B182" s="23" t="s">
        <v>1157</v>
      </c>
      <c r="C182" s="23" t="s">
        <v>1313</v>
      </c>
      <c r="D182" s="23" t="s">
        <v>1338</v>
      </c>
      <c r="E182" s="24" t="s">
        <v>727</v>
      </c>
      <c r="F182" s="24">
        <v>10</v>
      </c>
      <c r="G182" s="17">
        <v>5500</v>
      </c>
      <c r="H182" s="17">
        <v>55000</v>
      </c>
    </row>
    <row r="183" ht="18.75" customHeight="1" spans="1:8">
      <c r="A183" s="25" t="s">
        <v>91</v>
      </c>
      <c r="B183" s="23" t="s">
        <v>1157</v>
      </c>
      <c r="C183" s="23" t="s">
        <v>1322</v>
      </c>
      <c r="D183" s="23" t="s">
        <v>1339</v>
      </c>
      <c r="E183" s="24" t="s">
        <v>727</v>
      </c>
      <c r="F183" s="24">
        <v>1</v>
      </c>
      <c r="G183" s="17">
        <v>15000</v>
      </c>
      <c r="H183" s="17">
        <v>15000</v>
      </c>
    </row>
    <row r="184" ht="18.75" customHeight="1" spans="1:8">
      <c r="A184" s="25" t="s">
        <v>91</v>
      </c>
      <c r="B184" s="23" t="s">
        <v>1157</v>
      </c>
      <c r="C184" s="23" t="s">
        <v>1329</v>
      </c>
      <c r="D184" s="23" t="s">
        <v>1340</v>
      </c>
      <c r="E184" s="24" t="s">
        <v>731</v>
      </c>
      <c r="F184" s="24">
        <v>1</v>
      </c>
      <c r="G184" s="17">
        <v>30000</v>
      </c>
      <c r="H184" s="17">
        <v>30000</v>
      </c>
    </row>
    <row r="185" ht="18.75" customHeight="1" spans="1:8">
      <c r="A185" s="25" t="s">
        <v>91</v>
      </c>
      <c r="B185" s="23" t="s">
        <v>1171</v>
      </c>
      <c r="C185" s="23" t="s">
        <v>1341</v>
      </c>
      <c r="D185" s="23" t="s">
        <v>1342</v>
      </c>
      <c r="E185" s="24" t="s">
        <v>1275</v>
      </c>
      <c r="F185" s="24">
        <v>3</v>
      </c>
      <c r="G185" s="17">
        <v>800</v>
      </c>
      <c r="H185" s="17">
        <v>2400</v>
      </c>
    </row>
    <row r="186" ht="18.75" customHeight="1" spans="1:8">
      <c r="A186" s="25" t="s">
        <v>91</v>
      </c>
      <c r="B186" s="23" t="s">
        <v>1157</v>
      </c>
      <c r="C186" s="23" t="s">
        <v>1310</v>
      </c>
      <c r="D186" s="23" t="s">
        <v>1343</v>
      </c>
      <c r="E186" s="24" t="s">
        <v>727</v>
      </c>
      <c r="F186" s="24">
        <v>1</v>
      </c>
      <c r="G186" s="17">
        <v>8000</v>
      </c>
      <c r="H186" s="17">
        <v>8000</v>
      </c>
    </row>
    <row r="187" ht="18.75" customHeight="1" spans="1:8">
      <c r="A187" s="25" t="s">
        <v>91</v>
      </c>
      <c r="B187" s="23" t="s">
        <v>1157</v>
      </c>
      <c r="C187" s="23" t="s">
        <v>1313</v>
      </c>
      <c r="D187" s="23" t="s">
        <v>1344</v>
      </c>
      <c r="E187" s="24" t="s">
        <v>727</v>
      </c>
      <c r="F187" s="24">
        <v>9</v>
      </c>
      <c r="G187" s="17">
        <v>5000</v>
      </c>
      <c r="H187" s="17">
        <v>45000</v>
      </c>
    </row>
    <row r="188" ht="18.75" customHeight="1" spans="1:8">
      <c r="A188" s="25" t="s">
        <v>91</v>
      </c>
      <c r="B188" s="23" t="s">
        <v>1157</v>
      </c>
      <c r="C188" s="23" t="s">
        <v>1322</v>
      </c>
      <c r="D188" s="23" t="s">
        <v>1345</v>
      </c>
      <c r="E188" s="24" t="s">
        <v>727</v>
      </c>
      <c r="F188" s="24">
        <v>1</v>
      </c>
      <c r="G188" s="17">
        <v>12000</v>
      </c>
      <c r="H188" s="17">
        <v>12000</v>
      </c>
    </row>
    <row r="189" ht="18.75" customHeight="1" spans="1:8">
      <c r="A189" s="25" t="s">
        <v>91</v>
      </c>
      <c r="B189" s="23" t="s">
        <v>1157</v>
      </c>
      <c r="C189" s="23" t="s">
        <v>1315</v>
      </c>
      <c r="D189" s="23" t="s">
        <v>1346</v>
      </c>
      <c r="E189" s="24" t="s">
        <v>727</v>
      </c>
      <c r="F189" s="24">
        <v>1</v>
      </c>
      <c r="G189" s="17">
        <v>2000</v>
      </c>
      <c r="H189" s="17">
        <v>2000</v>
      </c>
    </row>
    <row r="190" ht="18.75" customHeight="1" spans="1:8">
      <c r="A190" s="25" t="s">
        <v>91</v>
      </c>
      <c r="B190" s="23" t="s">
        <v>1157</v>
      </c>
      <c r="C190" s="23" t="s">
        <v>1315</v>
      </c>
      <c r="D190" s="23" t="s">
        <v>1347</v>
      </c>
      <c r="E190" s="24" t="s">
        <v>727</v>
      </c>
      <c r="F190" s="24">
        <v>2</v>
      </c>
      <c r="G190" s="17">
        <v>2000</v>
      </c>
      <c r="H190" s="17">
        <v>4000</v>
      </c>
    </row>
    <row r="191" ht="18.75" customHeight="1" spans="1:8">
      <c r="A191" s="25" t="s">
        <v>91</v>
      </c>
      <c r="B191" s="23" t="s">
        <v>1171</v>
      </c>
      <c r="C191" s="23" t="s">
        <v>1341</v>
      </c>
      <c r="D191" s="23" t="s">
        <v>1348</v>
      </c>
      <c r="E191" s="24" t="s">
        <v>1275</v>
      </c>
      <c r="F191" s="24">
        <v>2</v>
      </c>
      <c r="G191" s="17">
        <v>800</v>
      </c>
      <c r="H191" s="17">
        <v>1600</v>
      </c>
    </row>
    <row r="192" ht="18.75" customHeight="1" spans="1:8">
      <c r="A192" s="25" t="s">
        <v>91</v>
      </c>
      <c r="B192" s="23" t="s">
        <v>1157</v>
      </c>
      <c r="C192" s="23" t="s">
        <v>1325</v>
      </c>
      <c r="D192" s="23" t="s">
        <v>1349</v>
      </c>
      <c r="E192" s="24" t="s">
        <v>832</v>
      </c>
      <c r="F192" s="24">
        <v>8</v>
      </c>
      <c r="G192" s="17">
        <v>2800</v>
      </c>
      <c r="H192" s="17">
        <v>22400</v>
      </c>
    </row>
    <row r="193" ht="18.75" customHeight="1" spans="1:8">
      <c r="A193" s="25" t="s">
        <v>91</v>
      </c>
      <c r="B193" s="23" t="s">
        <v>1157</v>
      </c>
      <c r="C193" s="23" t="s">
        <v>1325</v>
      </c>
      <c r="D193" s="23" t="s">
        <v>1350</v>
      </c>
      <c r="E193" s="24" t="s">
        <v>832</v>
      </c>
      <c r="F193" s="24">
        <v>3</v>
      </c>
      <c r="G193" s="17">
        <v>2800</v>
      </c>
      <c r="H193" s="17">
        <v>8400</v>
      </c>
    </row>
    <row r="194" ht="18.75" customHeight="1" spans="1:8">
      <c r="A194" s="25" t="s">
        <v>91</v>
      </c>
      <c r="B194" s="23" t="s">
        <v>1157</v>
      </c>
      <c r="C194" s="23" t="s">
        <v>1315</v>
      </c>
      <c r="D194" s="23" t="s">
        <v>1351</v>
      </c>
      <c r="E194" s="24" t="s">
        <v>727</v>
      </c>
      <c r="F194" s="24">
        <v>4</v>
      </c>
      <c r="G194" s="17">
        <v>2000</v>
      </c>
      <c r="H194" s="17">
        <v>8000</v>
      </c>
    </row>
    <row r="195" ht="18.75" customHeight="1" spans="1:8">
      <c r="A195" s="25" t="s">
        <v>91</v>
      </c>
      <c r="B195" s="23" t="s">
        <v>1171</v>
      </c>
      <c r="C195" s="23" t="s">
        <v>1333</v>
      </c>
      <c r="D195" s="23" t="s">
        <v>1352</v>
      </c>
      <c r="E195" s="24" t="s">
        <v>731</v>
      </c>
      <c r="F195" s="24">
        <v>9</v>
      </c>
      <c r="G195" s="17">
        <v>1000</v>
      </c>
      <c r="H195" s="17">
        <v>9000</v>
      </c>
    </row>
    <row r="196" ht="18.75" customHeight="1" spans="1:8">
      <c r="A196" s="25" t="s">
        <v>91</v>
      </c>
      <c r="B196" s="23" t="s">
        <v>1157</v>
      </c>
      <c r="C196" s="23" t="s">
        <v>1313</v>
      </c>
      <c r="D196" s="23" t="s">
        <v>1353</v>
      </c>
      <c r="E196" s="24" t="s">
        <v>727</v>
      </c>
      <c r="F196" s="24">
        <v>1</v>
      </c>
      <c r="G196" s="17">
        <v>5500</v>
      </c>
      <c r="H196" s="17">
        <v>5500</v>
      </c>
    </row>
    <row r="197" ht="18.75" customHeight="1" spans="1:8">
      <c r="A197" s="25" t="s">
        <v>91</v>
      </c>
      <c r="B197" s="23" t="s">
        <v>1157</v>
      </c>
      <c r="C197" s="23" t="s">
        <v>1327</v>
      </c>
      <c r="D197" s="23" t="s">
        <v>1354</v>
      </c>
      <c r="E197" s="24" t="s">
        <v>727</v>
      </c>
      <c r="F197" s="24">
        <v>1</v>
      </c>
      <c r="G197" s="17">
        <v>6000</v>
      </c>
      <c r="H197" s="17">
        <v>6000</v>
      </c>
    </row>
    <row r="198" ht="18.75" customHeight="1" spans="1:8">
      <c r="A198" s="25" t="s">
        <v>91</v>
      </c>
      <c r="B198" s="23" t="s">
        <v>1157</v>
      </c>
      <c r="C198" s="23" t="s">
        <v>1355</v>
      </c>
      <c r="D198" s="23" t="s">
        <v>1356</v>
      </c>
      <c r="E198" s="24" t="s">
        <v>727</v>
      </c>
      <c r="F198" s="24">
        <v>3</v>
      </c>
      <c r="G198" s="17">
        <v>5000</v>
      </c>
      <c r="H198" s="17">
        <v>15000</v>
      </c>
    </row>
    <row r="199" ht="18.75" customHeight="1" spans="1:8">
      <c r="A199" s="25" t="s">
        <v>91</v>
      </c>
      <c r="B199" s="23" t="s">
        <v>1157</v>
      </c>
      <c r="C199" s="23" t="s">
        <v>1322</v>
      </c>
      <c r="D199" s="23" t="s">
        <v>1357</v>
      </c>
      <c r="E199" s="24" t="s">
        <v>727</v>
      </c>
      <c r="F199" s="24">
        <v>1</v>
      </c>
      <c r="G199" s="17">
        <v>15000</v>
      </c>
      <c r="H199" s="17">
        <v>15000</v>
      </c>
    </row>
    <row r="200" ht="18.75" customHeight="1" spans="1:8">
      <c r="A200" s="25" t="s">
        <v>91</v>
      </c>
      <c r="B200" s="23" t="s">
        <v>1157</v>
      </c>
      <c r="C200" s="23" t="s">
        <v>1315</v>
      </c>
      <c r="D200" s="23" t="s">
        <v>1358</v>
      </c>
      <c r="E200" s="24" t="s">
        <v>727</v>
      </c>
      <c r="F200" s="24">
        <v>1</v>
      </c>
      <c r="G200" s="17">
        <v>2000</v>
      </c>
      <c r="H200" s="17">
        <v>2000</v>
      </c>
    </row>
    <row r="201" ht="18.75" customHeight="1" spans="1:8">
      <c r="A201" s="25" t="s">
        <v>91</v>
      </c>
      <c r="B201" s="23" t="s">
        <v>1157</v>
      </c>
      <c r="C201" s="23" t="s">
        <v>1310</v>
      </c>
      <c r="D201" s="23" t="s">
        <v>1359</v>
      </c>
      <c r="E201" s="24" t="s">
        <v>727</v>
      </c>
      <c r="F201" s="24">
        <v>1</v>
      </c>
      <c r="G201" s="17">
        <v>8000</v>
      </c>
      <c r="H201" s="17">
        <v>8000</v>
      </c>
    </row>
    <row r="202" ht="18.75" customHeight="1" spans="1:8">
      <c r="A202" s="25" t="s">
        <v>91</v>
      </c>
      <c r="B202" s="23" t="s">
        <v>1157</v>
      </c>
      <c r="C202" s="23" t="s">
        <v>1360</v>
      </c>
      <c r="D202" s="23" t="s">
        <v>1361</v>
      </c>
      <c r="E202" s="24" t="s">
        <v>731</v>
      </c>
      <c r="F202" s="24">
        <v>8</v>
      </c>
      <c r="G202" s="17">
        <v>7500</v>
      </c>
      <c r="H202" s="17">
        <v>60000</v>
      </c>
    </row>
    <row r="203" ht="18.75" customHeight="1" spans="1:8">
      <c r="A203" s="25" t="s">
        <v>91</v>
      </c>
      <c r="B203" s="23" t="s">
        <v>1157</v>
      </c>
      <c r="C203" s="23" t="s">
        <v>1362</v>
      </c>
      <c r="D203" s="23" t="s">
        <v>1363</v>
      </c>
      <c r="E203" s="24" t="s">
        <v>727</v>
      </c>
      <c r="F203" s="24">
        <v>6</v>
      </c>
      <c r="G203" s="17">
        <v>3500</v>
      </c>
      <c r="H203" s="17">
        <v>21000</v>
      </c>
    </row>
    <row r="204" ht="18.75" customHeight="1" spans="1:8">
      <c r="A204" s="25" t="s">
        <v>91</v>
      </c>
      <c r="B204" s="23" t="s">
        <v>1157</v>
      </c>
      <c r="C204" s="23" t="s">
        <v>1327</v>
      </c>
      <c r="D204" s="23" t="s">
        <v>1364</v>
      </c>
      <c r="E204" s="24" t="s">
        <v>727</v>
      </c>
      <c r="F204" s="24">
        <v>2</v>
      </c>
      <c r="G204" s="17">
        <v>6000</v>
      </c>
      <c r="H204" s="17">
        <v>12000</v>
      </c>
    </row>
    <row r="205" ht="18.75" customHeight="1" spans="1:8">
      <c r="A205" s="25" t="s">
        <v>91</v>
      </c>
      <c r="B205" s="23" t="s">
        <v>1157</v>
      </c>
      <c r="C205" s="23" t="s">
        <v>1325</v>
      </c>
      <c r="D205" s="23" t="s">
        <v>1365</v>
      </c>
      <c r="E205" s="24" t="s">
        <v>832</v>
      </c>
      <c r="F205" s="24">
        <v>3</v>
      </c>
      <c r="G205" s="17">
        <v>2800</v>
      </c>
      <c r="H205" s="17">
        <v>8400</v>
      </c>
    </row>
    <row r="206" ht="18.75" customHeight="1" spans="1:8">
      <c r="A206" s="25" t="s">
        <v>91</v>
      </c>
      <c r="B206" s="23" t="s">
        <v>1157</v>
      </c>
      <c r="C206" s="23" t="s">
        <v>1313</v>
      </c>
      <c r="D206" s="23" t="s">
        <v>1366</v>
      </c>
      <c r="E206" s="24" t="s">
        <v>727</v>
      </c>
      <c r="F206" s="24">
        <v>12</v>
      </c>
      <c r="G206" s="17">
        <v>5000</v>
      </c>
      <c r="H206" s="17">
        <v>60000</v>
      </c>
    </row>
    <row r="207" ht="18.75" customHeight="1" spans="1:8">
      <c r="A207" s="25" t="s">
        <v>91</v>
      </c>
      <c r="B207" s="23" t="s">
        <v>1171</v>
      </c>
      <c r="C207" s="23" t="s">
        <v>1333</v>
      </c>
      <c r="D207" s="23" t="s">
        <v>1367</v>
      </c>
      <c r="E207" s="24" t="s">
        <v>731</v>
      </c>
      <c r="F207" s="24">
        <v>8</v>
      </c>
      <c r="G207" s="17">
        <v>1000</v>
      </c>
      <c r="H207" s="17">
        <v>8000</v>
      </c>
    </row>
    <row r="208" ht="18.75" customHeight="1" spans="1:8">
      <c r="A208" s="25" t="s">
        <v>91</v>
      </c>
      <c r="B208" s="23" t="s">
        <v>1157</v>
      </c>
      <c r="C208" s="23" t="s">
        <v>1368</v>
      </c>
      <c r="D208" s="23" t="s">
        <v>1369</v>
      </c>
      <c r="E208" s="24" t="s">
        <v>731</v>
      </c>
      <c r="F208" s="24">
        <v>1</v>
      </c>
      <c r="G208" s="17">
        <v>55000</v>
      </c>
      <c r="H208" s="17">
        <v>55000</v>
      </c>
    </row>
    <row r="209" ht="18.75" customHeight="1" spans="1:8">
      <c r="A209" s="25" t="s">
        <v>91</v>
      </c>
      <c r="B209" s="23" t="s">
        <v>1171</v>
      </c>
      <c r="C209" s="23" t="s">
        <v>1370</v>
      </c>
      <c r="D209" s="23" t="s">
        <v>1371</v>
      </c>
      <c r="E209" s="24" t="s">
        <v>1275</v>
      </c>
      <c r="F209" s="24">
        <v>2</v>
      </c>
      <c r="G209" s="17">
        <v>2000</v>
      </c>
      <c r="H209" s="17">
        <v>4000</v>
      </c>
    </row>
    <row r="210" ht="18.75" customHeight="1" spans="1:8">
      <c r="A210" s="25" t="s">
        <v>91</v>
      </c>
      <c r="B210" s="23" t="s">
        <v>1157</v>
      </c>
      <c r="C210" s="23" t="s">
        <v>1315</v>
      </c>
      <c r="D210" s="23" t="s">
        <v>1372</v>
      </c>
      <c r="E210" s="24" t="s">
        <v>727</v>
      </c>
      <c r="F210" s="24">
        <v>1</v>
      </c>
      <c r="G210" s="17">
        <v>2000</v>
      </c>
      <c r="H210" s="17">
        <v>2000</v>
      </c>
    </row>
    <row r="211" ht="18.75" customHeight="1" spans="1:8">
      <c r="A211" s="25" t="s">
        <v>91</v>
      </c>
      <c r="B211" s="23" t="s">
        <v>1157</v>
      </c>
      <c r="C211" s="23" t="s">
        <v>1373</v>
      </c>
      <c r="D211" s="23" t="s">
        <v>1374</v>
      </c>
      <c r="E211" s="24" t="s">
        <v>727</v>
      </c>
      <c r="F211" s="24">
        <v>1</v>
      </c>
      <c r="G211" s="17">
        <v>1000</v>
      </c>
      <c r="H211" s="17">
        <v>1000</v>
      </c>
    </row>
    <row r="212" ht="18.75" customHeight="1" spans="1:8">
      <c r="A212" s="25" t="s">
        <v>91</v>
      </c>
      <c r="B212" s="23" t="s">
        <v>1157</v>
      </c>
      <c r="C212" s="23" t="s">
        <v>1313</v>
      </c>
      <c r="D212" s="23" t="s">
        <v>1375</v>
      </c>
      <c r="E212" s="24" t="s">
        <v>727</v>
      </c>
      <c r="F212" s="24">
        <v>10</v>
      </c>
      <c r="G212" s="17">
        <v>5000</v>
      </c>
      <c r="H212" s="17">
        <v>50000</v>
      </c>
    </row>
    <row r="213" ht="18.75" customHeight="1" spans="1:8">
      <c r="A213" s="25" t="s">
        <v>91</v>
      </c>
      <c r="B213" s="23" t="s">
        <v>1157</v>
      </c>
      <c r="C213" s="23" t="s">
        <v>1317</v>
      </c>
      <c r="D213" s="23" t="s">
        <v>1376</v>
      </c>
      <c r="E213" s="24" t="s">
        <v>727</v>
      </c>
      <c r="F213" s="24">
        <v>1</v>
      </c>
      <c r="G213" s="17">
        <v>4000</v>
      </c>
      <c r="H213" s="17">
        <v>4000</v>
      </c>
    </row>
    <row r="214" ht="18.75" customHeight="1" spans="1:8">
      <c r="A214" s="25" t="s">
        <v>91</v>
      </c>
      <c r="B214" s="23" t="s">
        <v>1157</v>
      </c>
      <c r="C214" s="23" t="s">
        <v>1310</v>
      </c>
      <c r="D214" s="23" t="s">
        <v>1377</v>
      </c>
      <c r="E214" s="24" t="s">
        <v>727</v>
      </c>
      <c r="F214" s="24">
        <v>1</v>
      </c>
      <c r="G214" s="17">
        <v>8000</v>
      </c>
      <c r="H214" s="17">
        <v>8000</v>
      </c>
    </row>
    <row r="215" ht="18.75" customHeight="1" spans="1:8">
      <c r="A215" s="25" t="s">
        <v>91</v>
      </c>
      <c r="B215" s="23" t="s">
        <v>1171</v>
      </c>
      <c r="C215" s="23" t="s">
        <v>1378</v>
      </c>
      <c r="D215" s="23" t="s">
        <v>1379</v>
      </c>
      <c r="E215" s="24" t="s">
        <v>893</v>
      </c>
      <c r="F215" s="24">
        <v>10</v>
      </c>
      <c r="G215" s="17">
        <v>1000</v>
      </c>
      <c r="H215" s="17">
        <v>10000</v>
      </c>
    </row>
    <row r="216" ht="18.75" customHeight="1" spans="1:8">
      <c r="A216" s="25" t="s">
        <v>91</v>
      </c>
      <c r="B216" s="23" t="s">
        <v>1157</v>
      </c>
      <c r="C216" s="23" t="s">
        <v>1329</v>
      </c>
      <c r="D216" s="23" t="s">
        <v>1380</v>
      </c>
      <c r="E216" s="24" t="s">
        <v>731</v>
      </c>
      <c r="F216" s="24">
        <v>1</v>
      </c>
      <c r="G216" s="17">
        <v>30000</v>
      </c>
      <c r="H216" s="17">
        <v>30000</v>
      </c>
    </row>
    <row r="217" ht="18.75" customHeight="1" spans="1:8">
      <c r="A217" s="25" t="s">
        <v>91</v>
      </c>
      <c r="B217" s="23" t="s">
        <v>1157</v>
      </c>
      <c r="C217" s="23" t="s">
        <v>1381</v>
      </c>
      <c r="D217" s="23" t="s">
        <v>1382</v>
      </c>
      <c r="E217" s="24" t="s">
        <v>727</v>
      </c>
      <c r="F217" s="24">
        <v>1</v>
      </c>
      <c r="G217" s="17">
        <v>25000</v>
      </c>
      <c r="H217" s="17">
        <v>25000</v>
      </c>
    </row>
    <row r="218" ht="18.75" customHeight="1" spans="1:8">
      <c r="A218" s="25" t="s">
        <v>91</v>
      </c>
      <c r="B218" s="23" t="s">
        <v>1171</v>
      </c>
      <c r="C218" s="23" t="s">
        <v>1172</v>
      </c>
      <c r="D218" s="23" t="s">
        <v>1383</v>
      </c>
      <c r="E218" s="24" t="s">
        <v>893</v>
      </c>
      <c r="F218" s="24">
        <v>13</v>
      </c>
      <c r="G218" s="17">
        <v>800</v>
      </c>
      <c r="H218" s="17">
        <v>10400</v>
      </c>
    </row>
    <row r="219" ht="18.75" customHeight="1" spans="1:8">
      <c r="A219" s="25" t="s">
        <v>91</v>
      </c>
      <c r="B219" s="23" t="s">
        <v>1171</v>
      </c>
      <c r="C219" s="23" t="s">
        <v>1222</v>
      </c>
      <c r="D219" s="23" t="s">
        <v>1384</v>
      </c>
      <c r="E219" s="24" t="s">
        <v>893</v>
      </c>
      <c r="F219" s="24">
        <v>20</v>
      </c>
      <c r="G219" s="17">
        <v>160</v>
      </c>
      <c r="H219" s="17">
        <v>3200</v>
      </c>
    </row>
    <row r="220" ht="18.75" customHeight="1" spans="1:8">
      <c r="A220" s="25" t="s">
        <v>91</v>
      </c>
      <c r="B220" s="23" t="s">
        <v>1171</v>
      </c>
      <c r="C220" s="23" t="s">
        <v>1172</v>
      </c>
      <c r="D220" s="23" t="s">
        <v>1385</v>
      </c>
      <c r="E220" s="24" t="s">
        <v>1275</v>
      </c>
      <c r="F220" s="24">
        <v>1</v>
      </c>
      <c r="G220" s="17">
        <v>1100</v>
      </c>
      <c r="H220" s="17">
        <v>1100</v>
      </c>
    </row>
    <row r="221" ht="18.75" customHeight="1" spans="1:8">
      <c r="A221" s="25" t="s">
        <v>91</v>
      </c>
      <c r="B221" s="23" t="s">
        <v>1171</v>
      </c>
      <c r="C221" s="23" t="s">
        <v>1172</v>
      </c>
      <c r="D221" s="23" t="s">
        <v>1386</v>
      </c>
      <c r="E221" s="24" t="s">
        <v>893</v>
      </c>
      <c r="F221" s="24">
        <v>4</v>
      </c>
      <c r="G221" s="17">
        <v>1100</v>
      </c>
      <c r="H221" s="17">
        <v>4400</v>
      </c>
    </row>
    <row r="222" ht="18.75" customHeight="1" spans="1:8">
      <c r="A222" s="25" t="s">
        <v>91</v>
      </c>
      <c r="B222" s="23" t="s">
        <v>1171</v>
      </c>
      <c r="C222" s="23" t="s">
        <v>1174</v>
      </c>
      <c r="D222" s="23" t="s">
        <v>1387</v>
      </c>
      <c r="E222" s="24" t="s">
        <v>731</v>
      </c>
      <c r="F222" s="24">
        <v>3</v>
      </c>
      <c r="G222" s="17">
        <v>1500</v>
      </c>
      <c r="H222" s="17">
        <v>4500</v>
      </c>
    </row>
    <row r="223" ht="18.75" customHeight="1" spans="1:8">
      <c r="A223" s="25" t="s">
        <v>91</v>
      </c>
      <c r="B223" s="23" t="s">
        <v>1171</v>
      </c>
      <c r="C223" s="23" t="s">
        <v>1222</v>
      </c>
      <c r="D223" s="23" t="s">
        <v>1388</v>
      </c>
      <c r="E223" s="24" t="s">
        <v>893</v>
      </c>
      <c r="F223" s="24">
        <v>32</v>
      </c>
      <c r="G223" s="17">
        <v>64</v>
      </c>
      <c r="H223" s="17">
        <v>2048</v>
      </c>
    </row>
    <row r="224" ht="18.75" customHeight="1" spans="1:8">
      <c r="A224" s="25" t="s">
        <v>91</v>
      </c>
      <c r="B224" s="23" t="s">
        <v>1171</v>
      </c>
      <c r="C224" s="23" t="s">
        <v>1174</v>
      </c>
      <c r="D224" s="23" t="s">
        <v>1389</v>
      </c>
      <c r="E224" s="24" t="s">
        <v>1023</v>
      </c>
      <c r="F224" s="24">
        <v>4</v>
      </c>
      <c r="G224" s="17">
        <v>1650</v>
      </c>
      <c r="H224" s="17">
        <v>6600</v>
      </c>
    </row>
    <row r="225" ht="18.75" customHeight="1" spans="1:8">
      <c r="A225" s="25" t="s">
        <v>91</v>
      </c>
      <c r="B225" s="23" t="s">
        <v>1171</v>
      </c>
      <c r="C225" s="23" t="s">
        <v>1174</v>
      </c>
      <c r="D225" s="23" t="s">
        <v>1390</v>
      </c>
      <c r="E225" s="24" t="s">
        <v>1023</v>
      </c>
      <c r="F225" s="24">
        <v>2</v>
      </c>
      <c r="G225" s="17">
        <v>1650</v>
      </c>
      <c r="H225" s="17">
        <v>3300</v>
      </c>
    </row>
    <row r="226" ht="18.75" customHeight="1" spans="1:8">
      <c r="A226" s="25" t="s">
        <v>91</v>
      </c>
      <c r="B226" s="23" t="s">
        <v>1171</v>
      </c>
      <c r="C226" s="23" t="s">
        <v>1172</v>
      </c>
      <c r="D226" s="23" t="s">
        <v>1391</v>
      </c>
      <c r="E226" s="24" t="s">
        <v>1275</v>
      </c>
      <c r="F226" s="24">
        <v>2</v>
      </c>
      <c r="G226" s="17">
        <v>550</v>
      </c>
      <c r="H226" s="17">
        <v>1100</v>
      </c>
    </row>
    <row r="227" ht="18.75" customHeight="1" spans="1:8">
      <c r="A227" s="25" t="s">
        <v>91</v>
      </c>
      <c r="B227" s="23" t="s">
        <v>1171</v>
      </c>
      <c r="C227" s="23" t="s">
        <v>1174</v>
      </c>
      <c r="D227" s="23" t="s">
        <v>1392</v>
      </c>
      <c r="E227" s="24" t="s">
        <v>1023</v>
      </c>
      <c r="F227" s="24">
        <v>7</v>
      </c>
      <c r="G227" s="17">
        <v>1200</v>
      </c>
      <c r="H227" s="17">
        <v>8400</v>
      </c>
    </row>
    <row r="228" ht="18.75" customHeight="1" spans="1:8">
      <c r="A228" s="25" t="s">
        <v>91</v>
      </c>
      <c r="B228" s="23" t="s">
        <v>1171</v>
      </c>
      <c r="C228" s="23" t="s">
        <v>1174</v>
      </c>
      <c r="D228" s="23" t="s">
        <v>1393</v>
      </c>
      <c r="E228" s="24" t="s">
        <v>1023</v>
      </c>
      <c r="F228" s="24">
        <v>1</v>
      </c>
      <c r="G228" s="17">
        <v>2050</v>
      </c>
      <c r="H228" s="17">
        <v>2050</v>
      </c>
    </row>
    <row r="229" ht="14.4" spans="1:8">
      <c r="A229" s="25" t="s">
        <v>91</v>
      </c>
      <c r="B229" s="23" t="s">
        <v>1171</v>
      </c>
      <c r="C229" s="23" t="s">
        <v>1172</v>
      </c>
      <c r="D229" s="23" t="s">
        <v>1394</v>
      </c>
      <c r="E229" s="24" t="s">
        <v>1275</v>
      </c>
      <c r="F229" s="24">
        <v>5</v>
      </c>
      <c r="G229" s="17">
        <v>740</v>
      </c>
      <c r="H229" s="17">
        <v>3700</v>
      </c>
    </row>
  </sheetData>
  <mergeCells count="8">
    <mergeCell ref="A3:H3"/>
    <mergeCell ref="A4:C4"/>
    <mergeCell ref="F5:H5"/>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workbookViewId="0">
      <pane ySplit="1" topLeftCell="A2" activePane="bottomLeft" state="frozen"/>
      <selection/>
      <selection pane="bottomLeft" activeCell="C18" sqref="C18"/>
    </sheetView>
  </sheetViews>
  <sheetFormatPr defaultColWidth="8.85185185185185" defaultRowHeight="15" customHeight="1"/>
  <cols>
    <col min="1" max="1" width="21.4259259259259" customWidth="1"/>
    <col min="2" max="3" width="35.712962962963" customWidth="1"/>
    <col min="4" max="4" width="17.1388888888889" customWidth="1"/>
    <col min="5" max="5" width="28.5740740740741" customWidth="1"/>
    <col min="6" max="6" width="17.1388888888889" customWidth="1"/>
    <col min="7" max="7" width="28.5740740740741" customWidth="1"/>
    <col min="8" max="11" width="14.2777777777778"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1395</v>
      </c>
    </row>
    <row r="3" ht="45" customHeight="1" spans="1:11">
      <c r="A3" s="4" t="s">
        <v>1396</v>
      </c>
      <c r="B3" s="4"/>
      <c r="C3" s="4"/>
      <c r="D3" s="4"/>
      <c r="E3" s="4"/>
      <c r="F3" s="4"/>
      <c r="G3" s="4"/>
      <c r="H3" s="4"/>
      <c r="I3" s="4"/>
      <c r="J3" s="4"/>
      <c r="K3" s="4"/>
    </row>
    <row r="4" ht="18.75" customHeight="1" spans="1:11">
      <c r="A4" s="5" t="str">
        <f>"单位名称："&amp;"澄江市教育体育局"</f>
        <v>单位名称：澄江市教育体育局</v>
      </c>
      <c r="B4" s="5"/>
      <c r="C4" s="5"/>
      <c r="D4" s="5"/>
      <c r="E4" s="5"/>
      <c r="F4" s="5"/>
      <c r="G4" s="5"/>
      <c r="H4" s="6"/>
      <c r="I4" s="6"/>
      <c r="J4" s="6"/>
      <c r="K4" s="6" t="s">
        <v>26</v>
      </c>
    </row>
    <row r="5" ht="18.75" customHeight="1" spans="1:11">
      <c r="A5" s="13" t="s">
        <v>504</v>
      </c>
      <c r="B5" s="13" t="s">
        <v>219</v>
      </c>
      <c r="C5" s="13" t="s">
        <v>217</v>
      </c>
      <c r="D5" s="13" t="s">
        <v>220</v>
      </c>
      <c r="E5" s="13" t="s">
        <v>221</v>
      </c>
      <c r="F5" s="13" t="s">
        <v>1397</v>
      </c>
      <c r="G5" s="13" t="s">
        <v>1398</v>
      </c>
      <c r="H5" s="13" t="s">
        <v>29</v>
      </c>
      <c r="I5" s="13" t="s">
        <v>1399</v>
      </c>
      <c r="J5" s="13"/>
      <c r="K5" s="13"/>
    </row>
    <row r="6" ht="18.75" customHeight="1" spans="1:11">
      <c r="A6" s="13"/>
      <c r="B6" s="13"/>
      <c r="C6" s="13"/>
      <c r="D6" s="13"/>
      <c r="E6" s="13"/>
      <c r="F6" s="13"/>
      <c r="G6" s="13"/>
      <c r="H6" s="13"/>
      <c r="I6" s="13" t="s">
        <v>32</v>
      </c>
      <c r="J6" s="13" t="s">
        <v>33</v>
      </c>
      <c r="K6" s="13" t="s">
        <v>34</v>
      </c>
    </row>
    <row r="7" ht="22.65" customHeight="1" spans="1:11">
      <c r="A7" s="13"/>
      <c r="B7" s="13"/>
      <c r="C7" s="13"/>
      <c r="D7" s="13"/>
      <c r="E7" s="13"/>
      <c r="F7" s="13"/>
      <c r="G7" s="13"/>
      <c r="H7" s="13"/>
      <c r="I7" s="13"/>
      <c r="J7" s="13"/>
      <c r="K7" s="13"/>
    </row>
    <row r="8" ht="18.75" customHeight="1" spans="1:11">
      <c r="A8" s="14" t="s">
        <v>42</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29</v>
      </c>
      <c r="B11" s="18"/>
      <c r="C11" s="18"/>
      <c r="D11" s="18"/>
      <c r="E11" s="18"/>
      <c r="F11" s="18"/>
      <c r="G11" s="18"/>
      <c r="H11" s="17"/>
      <c r="I11" s="17"/>
      <c r="J11" s="17"/>
      <c r="K11" s="17"/>
    </row>
    <row r="12" customHeight="1" spans="1:1">
      <c r="A12" t="s">
        <v>1400</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48"/>
  <sheetViews>
    <sheetView showZeros="0" tabSelected="1" workbookViewId="0">
      <pane ySplit="1" topLeftCell="A2" activePane="bottomLeft" state="frozen"/>
      <selection/>
      <selection pane="bottomLeft" activeCell="C12" sqref="C12"/>
    </sheetView>
  </sheetViews>
  <sheetFormatPr defaultColWidth="8.85185185185185" defaultRowHeight="15" customHeight="1" outlineLevelCol="6"/>
  <cols>
    <col min="1" max="1" width="35.712962962963" customWidth="1"/>
    <col min="2" max="2" width="21.4259259259259" customWidth="1"/>
    <col min="3" max="3" width="57.4444444444444" customWidth="1"/>
    <col min="4" max="4" width="21.4259259259259" customWidth="1"/>
    <col min="5" max="7" width="17.1388888888889" customWidth="1"/>
  </cols>
  <sheetData>
    <row r="1" customHeight="1" spans="1:7">
      <c r="A1" s="1"/>
      <c r="B1" s="1"/>
      <c r="C1" s="1"/>
      <c r="D1" s="1"/>
      <c r="E1" s="1"/>
      <c r="F1" s="1"/>
      <c r="G1" s="1"/>
    </row>
    <row r="2" ht="18.75" customHeight="1" spans="1:7">
      <c r="A2" s="2"/>
      <c r="B2" s="2"/>
      <c r="C2" s="2"/>
      <c r="D2" s="2"/>
      <c r="E2" s="3"/>
      <c r="F2" s="3"/>
      <c r="G2" s="3" t="s">
        <v>1401</v>
      </c>
    </row>
    <row r="3" ht="45" customHeight="1" spans="1:7">
      <c r="A3" s="4" t="s">
        <v>1402</v>
      </c>
      <c r="B3" s="4"/>
      <c r="C3" s="4"/>
      <c r="D3" s="4"/>
      <c r="E3" s="4"/>
      <c r="F3" s="4"/>
      <c r="G3" s="4"/>
    </row>
    <row r="4" ht="24.15" customHeight="1" spans="1:7">
      <c r="A4" s="5" t="str">
        <f>"单位名称："&amp;"澄江市教育体育局"</f>
        <v>单位名称：澄江市教育体育局</v>
      </c>
      <c r="B4" s="5"/>
      <c r="C4" s="5"/>
      <c r="D4" s="5"/>
      <c r="E4" s="6"/>
      <c r="F4" s="6"/>
      <c r="G4" s="6" t="s">
        <v>26</v>
      </c>
    </row>
    <row r="5" ht="18.75" customHeight="1" spans="1:7">
      <c r="A5" s="7" t="s">
        <v>217</v>
      </c>
      <c r="B5" s="7" t="s">
        <v>504</v>
      </c>
      <c r="C5" s="7" t="s">
        <v>219</v>
      </c>
      <c r="D5" s="7" t="s">
        <v>1403</v>
      </c>
      <c r="E5" s="7" t="s">
        <v>32</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42</v>
      </c>
      <c r="B8" s="8">
        <v>2</v>
      </c>
      <c r="C8" s="8">
        <v>3</v>
      </c>
      <c r="D8" s="8">
        <v>4</v>
      </c>
      <c r="E8" s="8">
        <v>5</v>
      </c>
      <c r="F8" s="8">
        <v>6</v>
      </c>
      <c r="G8" s="8">
        <v>7</v>
      </c>
    </row>
    <row r="9" ht="20.25" customHeight="1" spans="1:7">
      <c r="A9" s="9" t="s">
        <v>52</v>
      </c>
      <c r="B9" s="9" t="s">
        <v>508</v>
      </c>
      <c r="C9" s="10" t="s">
        <v>507</v>
      </c>
      <c r="D9" s="9" t="s">
        <v>1404</v>
      </c>
      <c r="E9" s="11">
        <v>670.474999</v>
      </c>
      <c r="F9" s="11"/>
      <c r="G9" s="11"/>
    </row>
    <row r="10" ht="20.25" customHeight="1" spans="1:7">
      <c r="A10" s="9" t="s">
        <v>52</v>
      </c>
      <c r="B10" s="9" t="s">
        <v>508</v>
      </c>
      <c r="C10" s="10" t="s">
        <v>510</v>
      </c>
      <c r="D10" s="9" t="s">
        <v>1404</v>
      </c>
      <c r="E10" s="11"/>
      <c r="F10" s="11"/>
      <c r="G10" s="11"/>
    </row>
    <row r="11" ht="20.25" customHeight="1" spans="1:7">
      <c r="A11" s="9" t="s">
        <v>52</v>
      </c>
      <c r="B11" s="9" t="s">
        <v>508</v>
      </c>
      <c r="C11" s="10" t="s">
        <v>512</v>
      </c>
      <c r="D11" s="9" t="s">
        <v>1404</v>
      </c>
      <c r="E11" s="11">
        <v>829.525</v>
      </c>
      <c r="F11" s="11"/>
      <c r="G11" s="11"/>
    </row>
    <row r="12" ht="20.25" customHeight="1" spans="1:7">
      <c r="A12" s="9" t="s">
        <v>55</v>
      </c>
      <c r="B12" s="9" t="s">
        <v>508</v>
      </c>
      <c r="C12" s="10" t="s">
        <v>516</v>
      </c>
      <c r="D12" s="9" t="s">
        <v>1404</v>
      </c>
      <c r="E12" s="11">
        <v>500</v>
      </c>
      <c r="F12" s="11"/>
      <c r="G12" s="11"/>
    </row>
    <row r="13" ht="20.25" customHeight="1" spans="1:7">
      <c r="A13" s="9" t="s">
        <v>55</v>
      </c>
      <c r="B13" s="9" t="s">
        <v>508</v>
      </c>
      <c r="C13" s="10" t="s">
        <v>530</v>
      </c>
      <c r="D13" s="9" t="s">
        <v>1404</v>
      </c>
      <c r="E13" s="11">
        <v>124.6722</v>
      </c>
      <c r="F13" s="11"/>
      <c r="G13" s="11"/>
    </row>
    <row r="14" ht="20.25" customHeight="1" spans="1:7">
      <c r="A14" s="9" t="s">
        <v>55</v>
      </c>
      <c r="B14" s="9" t="s">
        <v>535</v>
      </c>
      <c r="C14" s="10" t="s">
        <v>534</v>
      </c>
      <c r="D14" s="9" t="s">
        <v>1404</v>
      </c>
      <c r="E14" s="11"/>
      <c r="F14" s="11"/>
      <c r="G14" s="11"/>
    </row>
    <row r="15" ht="20.25" customHeight="1" spans="1:7">
      <c r="A15" s="9" t="s">
        <v>57</v>
      </c>
      <c r="B15" s="9" t="s">
        <v>508</v>
      </c>
      <c r="C15" s="10" t="s">
        <v>537</v>
      </c>
      <c r="D15" s="9" t="s">
        <v>1404</v>
      </c>
      <c r="E15" s="11"/>
      <c r="F15" s="11"/>
      <c r="G15" s="11"/>
    </row>
    <row r="16" ht="20.25" customHeight="1" spans="1:7">
      <c r="A16" s="9" t="s">
        <v>57</v>
      </c>
      <c r="B16" s="9" t="s">
        <v>540</v>
      </c>
      <c r="C16" s="10" t="s">
        <v>539</v>
      </c>
      <c r="D16" s="9" t="s">
        <v>1404</v>
      </c>
      <c r="E16" s="11">
        <v>47.84</v>
      </c>
      <c r="F16" s="11"/>
      <c r="G16" s="11"/>
    </row>
    <row r="17" ht="20.25" customHeight="1" spans="1:7">
      <c r="A17" s="9" t="s">
        <v>59</v>
      </c>
      <c r="B17" s="9" t="s">
        <v>508</v>
      </c>
      <c r="C17" s="10" t="s">
        <v>542</v>
      </c>
      <c r="D17" s="9" t="s">
        <v>1404</v>
      </c>
      <c r="E17" s="11"/>
      <c r="F17" s="11"/>
      <c r="G17" s="11"/>
    </row>
    <row r="18" ht="20.25" customHeight="1" spans="1:7">
      <c r="A18" s="9" t="s">
        <v>59</v>
      </c>
      <c r="B18" s="9" t="s">
        <v>540</v>
      </c>
      <c r="C18" s="10" t="s">
        <v>544</v>
      </c>
      <c r="D18" s="9" t="s">
        <v>1404</v>
      </c>
      <c r="E18" s="11">
        <v>83.15</v>
      </c>
      <c r="F18" s="11"/>
      <c r="G18" s="11"/>
    </row>
    <row r="19" ht="20.25" customHeight="1" spans="1:7">
      <c r="A19" s="9" t="s">
        <v>61</v>
      </c>
      <c r="B19" s="9" t="s">
        <v>508</v>
      </c>
      <c r="C19" s="10" t="s">
        <v>546</v>
      </c>
      <c r="D19" s="9" t="s">
        <v>1404</v>
      </c>
      <c r="E19" s="11">
        <v>43.16</v>
      </c>
      <c r="F19" s="11"/>
      <c r="G19" s="11"/>
    </row>
    <row r="20" ht="20.25" customHeight="1" spans="1:7">
      <c r="A20" s="9" t="s">
        <v>61</v>
      </c>
      <c r="B20" s="9" t="s">
        <v>508</v>
      </c>
      <c r="C20" s="10" t="s">
        <v>548</v>
      </c>
      <c r="D20" s="9" t="s">
        <v>1404</v>
      </c>
      <c r="E20" s="11"/>
      <c r="F20" s="11"/>
      <c r="G20" s="11"/>
    </row>
    <row r="21" ht="20.25" customHeight="1" spans="1:7">
      <c r="A21" s="9" t="s">
        <v>63</v>
      </c>
      <c r="B21" s="9" t="s">
        <v>508</v>
      </c>
      <c r="C21" s="10" t="s">
        <v>551</v>
      </c>
      <c r="D21" s="9" t="s">
        <v>1404</v>
      </c>
      <c r="E21" s="11"/>
      <c r="F21" s="11"/>
      <c r="G21" s="11"/>
    </row>
    <row r="22" ht="20.25" customHeight="1" spans="1:7">
      <c r="A22" s="9" t="s">
        <v>63</v>
      </c>
      <c r="B22" s="9" t="s">
        <v>540</v>
      </c>
      <c r="C22" s="10" t="s">
        <v>553</v>
      </c>
      <c r="D22" s="9" t="s">
        <v>1404</v>
      </c>
      <c r="E22" s="11">
        <v>26.23</v>
      </c>
      <c r="F22" s="11"/>
      <c r="G22" s="11"/>
    </row>
    <row r="23" ht="20.25" customHeight="1" spans="1:7">
      <c r="A23" s="9" t="s">
        <v>65</v>
      </c>
      <c r="B23" s="9" t="s">
        <v>540</v>
      </c>
      <c r="C23" s="10" t="s">
        <v>555</v>
      </c>
      <c r="D23" s="9" t="s">
        <v>1404</v>
      </c>
      <c r="E23" s="11">
        <v>19.82</v>
      </c>
      <c r="F23" s="11"/>
      <c r="G23" s="11"/>
    </row>
    <row r="24" ht="20.25" customHeight="1" spans="1:7">
      <c r="A24" s="9" t="s">
        <v>65</v>
      </c>
      <c r="B24" s="9" t="s">
        <v>508</v>
      </c>
      <c r="C24" s="10" t="s">
        <v>557</v>
      </c>
      <c r="D24" s="9" t="s">
        <v>1404</v>
      </c>
      <c r="E24" s="11"/>
      <c r="F24" s="11"/>
      <c r="G24" s="11"/>
    </row>
    <row r="25" ht="20.25" customHeight="1" spans="1:7">
      <c r="A25" s="9" t="s">
        <v>75</v>
      </c>
      <c r="B25" s="9" t="s">
        <v>540</v>
      </c>
      <c r="C25" s="10" t="s">
        <v>559</v>
      </c>
      <c r="D25" s="9" t="s">
        <v>1404</v>
      </c>
      <c r="E25" s="11">
        <v>261.646516</v>
      </c>
      <c r="F25" s="11"/>
      <c r="G25" s="11"/>
    </row>
    <row r="26" ht="20.25" customHeight="1" spans="1:7">
      <c r="A26" s="9" t="s">
        <v>75</v>
      </c>
      <c r="B26" s="9" t="s">
        <v>508</v>
      </c>
      <c r="C26" s="10" t="s">
        <v>561</v>
      </c>
      <c r="D26" s="9" t="s">
        <v>1404</v>
      </c>
      <c r="E26" s="11"/>
      <c r="F26" s="11"/>
      <c r="G26" s="11"/>
    </row>
    <row r="27" ht="20.25" customHeight="1" spans="1:7">
      <c r="A27" s="9" t="s">
        <v>67</v>
      </c>
      <c r="B27" s="9" t="s">
        <v>508</v>
      </c>
      <c r="C27" s="10" t="s">
        <v>563</v>
      </c>
      <c r="D27" s="9" t="s">
        <v>1404</v>
      </c>
      <c r="E27" s="11">
        <v>42.2097</v>
      </c>
      <c r="F27" s="11"/>
      <c r="G27" s="11"/>
    </row>
    <row r="28" ht="20.25" customHeight="1" spans="1:7">
      <c r="A28" s="9" t="s">
        <v>67</v>
      </c>
      <c r="B28" s="9" t="s">
        <v>508</v>
      </c>
      <c r="C28" s="10" t="s">
        <v>565</v>
      </c>
      <c r="D28" s="9" t="s">
        <v>1404</v>
      </c>
      <c r="E28" s="11"/>
      <c r="F28" s="11"/>
      <c r="G28" s="11"/>
    </row>
    <row r="29" ht="20.25" customHeight="1" spans="1:7">
      <c r="A29" s="9" t="s">
        <v>67</v>
      </c>
      <c r="B29" s="9" t="s">
        <v>508</v>
      </c>
      <c r="C29" s="10" t="s">
        <v>567</v>
      </c>
      <c r="D29" s="9" t="s">
        <v>1404</v>
      </c>
      <c r="E29" s="11"/>
      <c r="F29" s="11"/>
      <c r="G29" s="11"/>
    </row>
    <row r="30" ht="20.25" customHeight="1" spans="1:7">
      <c r="A30" s="9" t="s">
        <v>69</v>
      </c>
      <c r="B30" s="9" t="s">
        <v>540</v>
      </c>
      <c r="C30" s="10" t="s">
        <v>569</v>
      </c>
      <c r="D30" s="9" t="s">
        <v>1404</v>
      </c>
      <c r="E30" s="11">
        <v>17.45</v>
      </c>
      <c r="F30" s="11"/>
      <c r="G30" s="11"/>
    </row>
    <row r="31" ht="20.25" customHeight="1" spans="1:7">
      <c r="A31" s="9" t="s">
        <v>69</v>
      </c>
      <c r="B31" s="9" t="s">
        <v>508</v>
      </c>
      <c r="C31" s="10" t="s">
        <v>571</v>
      </c>
      <c r="D31" s="9" t="s">
        <v>1404</v>
      </c>
      <c r="E31" s="11"/>
      <c r="F31" s="11"/>
      <c r="G31" s="11"/>
    </row>
    <row r="32" ht="20.25" customHeight="1" spans="1:7">
      <c r="A32" s="9" t="s">
        <v>73</v>
      </c>
      <c r="B32" s="9" t="s">
        <v>540</v>
      </c>
      <c r="C32" s="10" t="s">
        <v>573</v>
      </c>
      <c r="D32" s="9" t="s">
        <v>1404</v>
      </c>
      <c r="E32" s="11">
        <v>4.2446</v>
      </c>
      <c r="F32" s="11"/>
      <c r="G32" s="11"/>
    </row>
    <row r="33" ht="20.25" customHeight="1" spans="1:7">
      <c r="A33" s="9" t="s">
        <v>73</v>
      </c>
      <c r="B33" s="9" t="s">
        <v>508</v>
      </c>
      <c r="C33" s="10" t="s">
        <v>577</v>
      </c>
      <c r="D33" s="9" t="s">
        <v>1404</v>
      </c>
      <c r="E33" s="11"/>
      <c r="F33" s="11"/>
      <c r="G33" s="11"/>
    </row>
    <row r="34" ht="20.25" customHeight="1" spans="1:7">
      <c r="A34" s="9" t="s">
        <v>77</v>
      </c>
      <c r="B34" s="9" t="s">
        <v>540</v>
      </c>
      <c r="C34" s="10" t="s">
        <v>579</v>
      </c>
      <c r="D34" s="9" t="s">
        <v>1404</v>
      </c>
      <c r="E34" s="11">
        <v>3.924</v>
      </c>
      <c r="F34" s="11"/>
      <c r="G34" s="11"/>
    </row>
    <row r="35" ht="20.25" customHeight="1" spans="1:7">
      <c r="A35" s="9" t="s">
        <v>77</v>
      </c>
      <c r="B35" s="9" t="s">
        <v>508</v>
      </c>
      <c r="C35" s="10" t="s">
        <v>581</v>
      </c>
      <c r="D35" s="9" t="s">
        <v>1404</v>
      </c>
      <c r="E35" s="11"/>
      <c r="F35" s="11"/>
      <c r="G35" s="11"/>
    </row>
    <row r="36" ht="20.25" customHeight="1" spans="1:7">
      <c r="A36" s="9" t="s">
        <v>79</v>
      </c>
      <c r="B36" s="9" t="s">
        <v>508</v>
      </c>
      <c r="C36" s="10" t="s">
        <v>583</v>
      </c>
      <c r="D36" s="9" t="s">
        <v>1404</v>
      </c>
      <c r="E36" s="11">
        <v>30</v>
      </c>
      <c r="F36" s="11"/>
      <c r="G36" s="11"/>
    </row>
    <row r="37" ht="20.25" customHeight="1" spans="1:7">
      <c r="A37" s="9" t="s">
        <v>81</v>
      </c>
      <c r="B37" s="9" t="s">
        <v>535</v>
      </c>
      <c r="C37" s="10" t="s">
        <v>585</v>
      </c>
      <c r="D37" s="9" t="s">
        <v>1404</v>
      </c>
      <c r="E37" s="11">
        <v>6</v>
      </c>
      <c r="F37" s="11"/>
      <c r="G37" s="11"/>
    </row>
    <row r="38" ht="20.25" customHeight="1" spans="1:7">
      <c r="A38" s="9" t="s">
        <v>81</v>
      </c>
      <c r="B38" s="9" t="s">
        <v>508</v>
      </c>
      <c r="C38" s="10" t="s">
        <v>589</v>
      </c>
      <c r="D38" s="9" t="s">
        <v>1404</v>
      </c>
      <c r="E38" s="11"/>
      <c r="F38" s="11"/>
      <c r="G38" s="11"/>
    </row>
    <row r="39" ht="20.25" customHeight="1" spans="1:7">
      <c r="A39" s="9" t="s">
        <v>71</v>
      </c>
      <c r="B39" s="9" t="s">
        <v>540</v>
      </c>
      <c r="C39" s="10" t="s">
        <v>591</v>
      </c>
      <c r="D39" s="9" t="s">
        <v>1404</v>
      </c>
      <c r="E39" s="11">
        <v>26.6388</v>
      </c>
      <c r="F39" s="11"/>
      <c r="G39" s="11"/>
    </row>
    <row r="40" ht="20.25" customHeight="1" spans="1:7">
      <c r="A40" s="9" t="s">
        <v>71</v>
      </c>
      <c r="B40" s="9" t="s">
        <v>508</v>
      </c>
      <c r="C40" s="10" t="s">
        <v>593</v>
      </c>
      <c r="D40" s="9" t="s">
        <v>1404</v>
      </c>
      <c r="E40" s="11"/>
      <c r="F40" s="11"/>
      <c r="G40" s="11"/>
    </row>
    <row r="41" ht="20.25" customHeight="1" spans="1:7">
      <c r="A41" s="9" t="s">
        <v>89</v>
      </c>
      <c r="B41" s="9" t="s">
        <v>508</v>
      </c>
      <c r="C41" s="10" t="s">
        <v>595</v>
      </c>
      <c r="D41" s="9" t="s">
        <v>1404</v>
      </c>
      <c r="E41" s="11"/>
      <c r="F41" s="11"/>
      <c r="G41" s="11"/>
    </row>
    <row r="42" ht="20.25" customHeight="1" spans="1:7">
      <c r="A42" s="9" t="s">
        <v>89</v>
      </c>
      <c r="B42" s="9" t="s">
        <v>540</v>
      </c>
      <c r="C42" s="10" t="s">
        <v>597</v>
      </c>
      <c r="D42" s="9" t="s">
        <v>1404</v>
      </c>
      <c r="E42" s="11">
        <v>13.463</v>
      </c>
      <c r="F42" s="11"/>
      <c r="G42" s="11"/>
    </row>
    <row r="43" ht="20.25" customHeight="1" spans="1:7">
      <c r="A43" s="9" t="s">
        <v>91</v>
      </c>
      <c r="B43" s="9" t="s">
        <v>508</v>
      </c>
      <c r="C43" s="10" t="s">
        <v>599</v>
      </c>
      <c r="D43" s="9" t="s">
        <v>1404</v>
      </c>
      <c r="E43" s="11">
        <v>15.98</v>
      </c>
      <c r="F43" s="11"/>
      <c r="G43" s="11"/>
    </row>
    <row r="44" ht="20.25" customHeight="1" spans="1:7">
      <c r="A44" s="9" t="s">
        <v>91</v>
      </c>
      <c r="B44" s="9" t="s">
        <v>508</v>
      </c>
      <c r="C44" s="10" t="s">
        <v>601</v>
      </c>
      <c r="D44" s="9" t="s">
        <v>1404</v>
      </c>
      <c r="E44" s="11"/>
      <c r="F44" s="11"/>
      <c r="G44" s="11"/>
    </row>
    <row r="45" ht="20.25" customHeight="1" spans="1:7">
      <c r="A45" s="9" t="s">
        <v>85</v>
      </c>
      <c r="B45" s="9" t="s">
        <v>508</v>
      </c>
      <c r="C45" s="10" t="s">
        <v>603</v>
      </c>
      <c r="D45" s="9" t="s">
        <v>1404</v>
      </c>
      <c r="E45" s="11">
        <v>14</v>
      </c>
      <c r="F45" s="11"/>
      <c r="G45" s="11"/>
    </row>
    <row r="46" ht="20.25" customHeight="1" spans="1:7">
      <c r="A46" s="9" t="s">
        <v>85</v>
      </c>
      <c r="B46" s="9" t="s">
        <v>508</v>
      </c>
      <c r="C46" s="10" t="s">
        <v>605</v>
      </c>
      <c r="D46" s="9" t="s">
        <v>1404</v>
      </c>
      <c r="E46" s="11"/>
      <c r="F46" s="11"/>
      <c r="G46" s="11"/>
    </row>
    <row r="47" ht="20.25" customHeight="1" spans="1:7">
      <c r="A47" s="9" t="s">
        <v>87</v>
      </c>
      <c r="B47" s="9" t="s">
        <v>508</v>
      </c>
      <c r="C47" s="10" t="s">
        <v>607</v>
      </c>
      <c r="D47" s="9" t="s">
        <v>1404</v>
      </c>
      <c r="E47" s="11">
        <v>10</v>
      </c>
      <c r="F47" s="11"/>
      <c r="G47" s="11"/>
    </row>
    <row r="48" ht="20.25" customHeight="1" spans="1:7">
      <c r="A48" s="12" t="s">
        <v>29</v>
      </c>
      <c r="B48" s="12"/>
      <c r="C48" s="12"/>
      <c r="D48" s="12"/>
      <c r="E48" s="11">
        <v>2790.428815</v>
      </c>
      <c r="F48" s="11"/>
      <c r="G48" s="11"/>
    </row>
  </sheetData>
  <mergeCells count="11">
    <mergeCell ref="A3:G3"/>
    <mergeCell ref="A4:D4"/>
    <mergeCell ref="E5:G5"/>
    <mergeCell ref="A48:D48"/>
    <mergeCell ref="A5:A7"/>
    <mergeCell ref="B5:B7"/>
    <mergeCell ref="C5:C7"/>
    <mergeCell ref="D5:D7"/>
    <mergeCell ref="E6:E7"/>
    <mergeCell ref="F6:F7"/>
    <mergeCell ref="G6:G7"/>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31"/>
  <sheetViews>
    <sheetView showZeros="0" workbookViewId="0">
      <pane ySplit="1" topLeftCell="A2" activePane="bottomLeft" state="frozen"/>
      <selection/>
      <selection pane="bottomLeft" activeCell="K10" sqref="K10"/>
    </sheetView>
  </sheetViews>
  <sheetFormatPr defaultColWidth="8.85185185185185" defaultRowHeight="15" customHeight="1"/>
  <cols>
    <col min="1" max="1" width="25.2777777777778" customWidth="1"/>
    <col min="2" max="2" width="34.4444444444444" customWidth="1"/>
    <col min="3" max="20" width="17.1388888888889" customWidth="1"/>
  </cols>
  <sheetData>
    <row r="1" customHeight="1" spans="1:20">
      <c r="A1" s="1"/>
      <c r="B1" s="1"/>
      <c r="C1" s="1"/>
      <c r="D1" s="1"/>
      <c r="E1" s="1"/>
      <c r="F1" s="1"/>
      <c r="G1" s="1"/>
      <c r="H1" s="1"/>
      <c r="I1" s="1"/>
      <c r="J1" s="1"/>
      <c r="K1" s="1"/>
      <c r="L1" s="1"/>
      <c r="M1" s="1"/>
      <c r="N1" s="1"/>
      <c r="O1" s="1"/>
      <c r="P1" s="1"/>
      <c r="Q1" s="1"/>
      <c r="R1" s="1"/>
      <c r="S1" s="1"/>
      <c r="T1" s="1"/>
    </row>
    <row r="2" ht="18.75" customHeight="1" spans="1:20">
      <c r="A2" s="2"/>
      <c r="B2" s="2"/>
      <c r="C2" s="2"/>
      <c r="D2" s="2"/>
      <c r="E2" s="2"/>
      <c r="F2" s="2"/>
      <c r="G2" s="2"/>
      <c r="H2" s="2"/>
      <c r="I2" s="3"/>
      <c r="J2" s="3"/>
      <c r="K2" s="3"/>
      <c r="L2" s="3"/>
      <c r="M2" s="3"/>
      <c r="N2" s="3"/>
      <c r="O2" s="3"/>
      <c r="P2" s="3"/>
      <c r="Q2" s="3"/>
      <c r="R2" s="3"/>
      <c r="S2" s="3"/>
      <c r="T2" s="3" t="s">
        <v>24</v>
      </c>
    </row>
    <row r="3" ht="37.5" customHeight="1" spans="1:20">
      <c r="A3" s="4" t="s">
        <v>25</v>
      </c>
      <c r="B3" s="4"/>
      <c r="C3" s="4"/>
      <c r="D3" s="4"/>
      <c r="E3" s="4"/>
      <c r="F3" s="4"/>
      <c r="G3" s="4"/>
      <c r="H3" s="4"/>
      <c r="I3" s="4"/>
      <c r="J3" s="4"/>
      <c r="K3" s="4"/>
      <c r="L3" s="4"/>
      <c r="M3" s="4"/>
      <c r="N3" s="4"/>
      <c r="O3" s="4"/>
      <c r="P3" s="4"/>
      <c r="Q3" s="4"/>
      <c r="R3" s="4"/>
      <c r="S3" s="4"/>
      <c r="T3" s="4"/>
    </row>
    <row r="4" ht="18.75" customHeight="1" spans="1:20">
      <c r="A4" s="5" t="str">
        <f>"单位名称："&amp;"澄江市教育体育局"</f>
        <v>单位名称：澄江市教育体育局</v>
      </c>
      <c r="B4" s="5"/>
      <c r="C4" s="5"/>
      <c r="D4" s="5"/>
      <c r="E4" s="83"/>
      <c r="F4" s="83"/>
      <c r="G4" s="83"/>
      <c r="H4" s="83"/>
      <c r="I4" s="6"/>
      <c r="J4" s="6"/>
      <c r="K4" s="6"/>
      <c r="L4" s="6"/>
      <c r="M4" s="6"/>
      <c r="N4" s="6"/>
      <c r="O4" s="6"/>
      <c r="P4" s="6"/>
      <c r="Q4" s="6"/>
      <c r="R4" s="6"/>
      <c r="S4" s="6"/>
      <c r="T4" s="6" t="s">
        <v>26</v>
      </c>
    </row>
    <row r="5" ht="18.75" customHeight="1" spans="1:20">
      <c r="A5" s="13" t="s">
        <v>27</v>
      </c>
      <c r="B5" s="99" t="s">
        <v>28</v>
      </c>
      <c r="C5" s="99" t="s">
        <v>29</v>
      </c>
      <c r="D5" s="99" t="s">
        <v>30</v>
      </c>
      <c r="E5" s="99"/>
      <c r="F5" s="99"/>
      <c r="G5" s="99"/>
      <c r="H5" s="99"/>
      <c r="I5" s="99"/>
      <c r="J5" s="102"/>
      <c r="K5" s="102"/>
      <c r="L5" s="102"/>
      <c r="M5" s="102"/>
      <c r="N5" s="102"/>
      <c r="O5" s="99" t="s">
        <v>20</v>
      </c>
      <c r="P5" s="99"/>
      <c r="Q5" s="99"/>
      <c r="R5" s="99"/>
      <c r="S5" s="99"/>
      <c r="T5" s="99"/>
    </row>
    <row r="6" ht="18.75" customHeight="1" spans="1:20">
      <c r="A6" s="13"/>
      <c r="B6" s="99"/>
      <c r="C6" s="99"/>
      <c r="D6" s="100" t="s">
        <v>31</v>
      </c>
      <c r="E6" s="100" t="s">
        <v>32</v>
      </c>
      <c r="F6" s="100" t="s">
        <v>33</v>
      </c>
      <c r="G6" s="100" t="s">
        <v>34</v>
      </c>
      <c r="H6" s="100" t="s">
        <v>35</v>
      </c>
      <c r="I6" s="103" t="s">
        <v>36</v>
      </c>
      <c r="J6" s="104"/>
      <c r="K6" s="104"/>
      <c r="L6" s="104"/>
      <c r="M6" s="104"/>
      <c r="N6" s="104"/>
      <c r="O6" s="103" t="s">
        <v>31</v>
      </c>
      <c r="P6" s="103" t="s">
        <v>32</v>
      </c>
      <c r="Q6" s="103" t="s">
        <v>33</v>
      </c>
      <c r="R6" s="103" t="s">
        <v>34</v>
      </c>
      <c r="S6" s="103" t="s">
        <v>35</v>
      </c>
      <c r="T6" s="103" t="s">
        <v>36</v>
      </c>
    </row>
    <row r="7" ht="18.75" customHeight="1" spans="1:20">
      <c r="A7" s="13"/>
      <c r="B7" s="99"/>
      <c r="C7" s="99"/>
      <c r="D7" s="100"/>
      <c r="E7" s="100"/>
      <c r="F7" s="100"/>
      <c r="G7" s="100"/>
      <c r="H7" s="100"/>
      <c r="I7" s="103" t="s">
        <v>31</v>
      </c>
      <c r="J7" s="103" t="s">
        <v>37</v>
      </c>
      <c r="K7" s="103" t="s">
        <v>38</v>
      </c>
      <c r="L7" s="103" t="s">
        <v>39</v>
      </c>
      <c r="M7" s="103" t="s">
        <v>40</v>
      </c>
      <c r="N7" s="103" t="s">
        <v>41</v>
      </c>
      <c r="O7" s="103"/>
      <c r="P7" s="103"/>
      <c r="Q7" s="103"/>
      <c r="R7" s="103"/>
      <c r="S7" s="103"/>
      <c r="T7" s="103"/>
    </row>
    <row r="8" ht="18.75" customHeight="1" spans="1:20">
      <c r="A8" s="101" t="s">
        <v>42</v>
      </c>
      <c r="B8" s="14" t="s">
        <v>43</v>
      </c>
      <c r="C8" s="14" t="s">
        <v>44</v>
      </c>
      <c r="D8" s="14" t="s">
        <v>45</v>
      </c>
      <c r="E8" s="101" t="s">
        <v>46</v>
      </c>
      <c r="F8" s="14" t="s">
        <v>47</v>
      </c>
      <c r="G8" s="14" t="s">
        <v>48</v>
      </c>
      <c r="H8" s="101" t="s">
        <v>49</v>
      </c>
      <c r="I8" s="14" t="s">
        <v>50</v>
      </c>
      <c r="J8" s="14">
        <v>10</v>
      </c>
      <c r="K8" s="14">
        <v>11</v>
      </c>
      <c r="L8" s="14">
        <v>12</v>
      </c>
      <c r="M8" s="14">
        <v>13</v>
      </c>
      <c r="N8" s="14">
        <v>14</v>
      </c>
      <c r="O8" s="14">
        <v>15</v>
      </c>
      <c r="P8" s="14">
        <v>16</v>
      </c>
      <c r="Q8" s="14">
        <v>17</v>
      </c>
      <c r="R8" s="14">
        <v>18</v>
      </c>
      <c r="S8" s="14">
        <v>19</v>
      </c>
      <c r="T8" s="14">
        <v>20</v>
      </c>
    </row>
    <row r="9" ht="20.25" customHeight="1" spans="1:20">
      <c r="A9" s="16" t="s">
        <v>51</v>
      </c>
      <c r="B9" s="16" t="s">
        <v>52</v>
      </c>
      <c r="C9" s="17">
        <v>41658.954669</v>
      </c>
      <c r="D9" s="17">
        <v>36312.710669</v>
      </c>
      <c r="E9" s="17">
        <v>36012.710669</v>
      </c>
      <c r="F9" s="17">
        <v>300</v>
      </c>
      <c r="G9" s="17"/>
      <c r="H9" s="17"/>
      <c r="I9" s="17">
        <v>5346.244</v>
      </c>
      <c r="J9" s="17"/>
      <c r="K9" s="17"/>
      <c r="L9" s="17">
        <v>200</v>
      </c>
      <c r="M9" s="17"/>
      <c r="N9" s="17">
        <v>5146.244</v>
      </c>
      <c r="O9" s="17"/>
      <c r="P9" s="17"/>
      <c r="Q9" s="17"/>
      <c r="R9" s="17"/>
      <c r="S9" s="17"/>
      <c r="T9" s="17"/>
    </row>
    <row r="10" ht="20.25" customHeight="1" spans="1:20">
      <c r="A10" s="75" t="s">
        <v>53</v>
      </c>
      <c r="B10" s="75" t="s">
        <v>52</v>
      </c>
      <c r="C10" s="17">
        <v>2190.669983</v>
      </c>
      <c r="D10" s="17">
        <v>1740.669983</v>
      </c>
      <c r="E10" s="17">
        <v>1740.669983</v>
      </c>
      <c r="F10" s="17"/>
      <c r="G10" s="17"/>
      <c r="H10" s="17"/>
      <c r="I10" s="17">
        <v>450</v>
      </c>
      <c r="J10" s="17"/>
      <c r="K10" s="17"/>
      <c r="L10" s="17"/>
      <c r="M10" s="17"/>
      <c r="N10" s="17">
        <v>450</v>
      </c>
      <c r="O10" s="23"/>
      <c r="P10" s="23"/>
      <c r="Q10" s="23"/>
      <c r="R10" s="23"/>
      <c r="S10" s="23"/>
      <c r="T10" s="23"/>
    </row>
    <row r="11" ht="20.25" customHeight="1" spans="1:20">
      <c r="A11" s="75" t="s">
        <v>54</v>
      </c>
      <c r="B11" s="75" t="s">
        <v>55</v>
      </c>
      <c r="C11" s="17">
        <v>3617.038364</v>
      </c>
      <c r="D11" s="17">
        <v>3053.318364</v>
      </c>
      <c r="E11" s="17">
        <v>3053.318364</v>
      </c>
      <c r="F11" s="17"/>
      <c r="G11" s="17"/>
      <c r="H11" s="17"/>
      <c r="I11" s="17">
        <v>563.72</v>
      </c>
      <c r="J11" s="17"/>
      <c r="K11" s="17"/>
      <c r="L11" s="17"/>
      <c r="M11" s="17"/>
      <c r="N11" s="17">
        <v>563.72</v>
      </c>
      <c r="O11" s="23"/>
      <c r="P11" s="23"/>
      <c r="Q11" s="23"/>
      <c r="R11" s="23"/>
      <c r="S11" s="23"/>
      <c r="T11" s="23"/>
    </row>
    <row r="12" ht="20.25" customHeight="1" spans="1:20">
      <c r="A12" s="75" t="s">
        <v>56</v>
      </c>
      <c r="B12" s="75" t="s">
        <v>57</v>
      </c>
      <c r="C12" s="17">
        <v>2098.107979</v>
      </c>
      <c r="D12" s="17">
        <v>1706.207979</v>
      </c>
      <c r="E12" s="17">
        <v>1706.207979</v>
      </c>
      <c r="F12" s="17"/>
      <c r="G12" s="17"/>
      <c r="H12" s="17"/>
      <c r="I12" s="17">
        <v>391.9</v>
      </c>
      <c r="J12" s="17"/>
      <c r="K12" s="17"/>
      <c r="L12" s="17"/>
      <c r="M12" s="17"/>
      <c r="N12" s="17">
        <v>391.9</v>
      </c>
      <c r="O12" s="23"/>
      <c r="P12" s="23"/>
      <c r="Q12" s="23"/>
      <c r="R12" s="23"/>
      <c r="S12" s="23"/>
      <c r="T12" s="23"/>
    </row>
    <row r="13" ht="20.25" customHeight="1" spans="1:20">
      <c r="A13" s="75" t="s">
        <v>58</v>
      </c>
      <c r="B13" s="75" t="s">
        <v>59</v>
      </c>
      <c r="C13" s="17">
        <v>5680.760468</v>
      </c>
      <c r="D13" s="17">
        <v>5506.760468</v>
      </c>
      <c r="E13" s="17">
        <v>5506.760468</v>
      </c>
      <c r="F13" s="17"/>
      <c r="G13" s="17"/>
      <c r="H13" s="17"/>
      <c r="I13" s="17">
        <v>174</v>
      </c>
      <c r="J13" s="17"/>
      <c r="K13" s="17"/>
      <c r="L13" s="17"/>
      <c r="M13" s="17"/>
      <c r="N13" s="17">
        <v>174</v>
      </c>
      <c r="O13" s="23"/>
      <c r="P13" s="23"/>
      <c r="Q13" s="23"/>
      <c r="R13" s="23"/>
      <c r="S13" s="23"/>
      <c r="T13" s="23"/>
    </row>
    <row r="14" ht="20.25" customHeight="1" spans="1:20">
      <c r="A14" s="75" t="s">
        <v>60</v>
      </c>
      <c r="B14" s="75" t="s">
        <v>61</v>
      </c>
      <c r="C14" s="17">
        <v>4488.2246</v>
      </c>
      <c r="D14" s="17">
        <v>4464.0566</v>
      </c>
      <c r="E14" s="17">
        <v>4464.0566</v>
      </c>
      <c r="F14" s="17"/>
      <c r="G14" s="17"/>
      <c r="H14" s="17"/>
      <c r="I14" s="17">
        <v>24.168</v>
      </c>
      <c r="J14" s="17"/>
      <c r="K14" s="17"/>
      <c r="L14" s="17"/>
      <c r="M14" s="17"/>
      <c r="N14" s="17">
        <v>24.168</v>
      </c>
      <c r="O14" s="23"/>
      <c r="P14" s="23"/>
      <c r="Q14" s="23"/>
      <c r="R14" s="23"/>
      <c r="S14" s="23"/>
      <c r="T14" s="23"/>
    </row>
    <row r="15" ht="20.25" customHeight="1" spans="1:20">
      <c r="A15" s="75" t="s">
        <v>62</v>
      </c>
      <c r="B15" s="75" t="s">
        <v>63</v>
      </c>
      <c r="C15" s="17">
        <v>2148.587899</v>
      </c>
      <c r="D15" s="17">
        <v>2098.587899</v>
      </c>
      <c r="E15" s="17">
        <v>2098.587899</v>
      </c>
      <c r="F15" s="17"/>
      <c r="G15" s="17"/>
      <c r="H15" s="17"/>
      <c r="I15" s="17">
        <v>50</v>
      </c>
      <c r="J15" s="17"/>
      <c r="K15" s="17"/>
      <c r="L15" s="17"/>
      <c r="M15" s="17"/>
      <c r="N15" s="17">
        <v>50</v>
      </c>
      <c r="O15" s="23"/>
      <c r="P15" s="23"/>
      <c r="Q15" s="23"/>
      <c r="R15" s="23"/>
      <c r="S15" s="23"/>
      <c r="T15" s="23"/>
    </row>
    <row r="16" ht="20.25" customHeight="1" spans="1:20">
      <c r="A16" s="75" t="s">
        <v>64</v>
      </c>
      <c r="B16" s="75" t="s">
        <v>65</v>
      </c>
      <c r="C16" s="17">
        <v>1398.528772</v>
      </c>
      <c r="D16" s="17">
        <v>1251.408772</v>
      </c>
      <c r="E16" s="17">
        <v>1251.408772</v>
      </c>
      <c r="F16" s="17"/>
      <c r="G16" s="17"/>
      <c r="H16" s="17"/>
      <c r="I16" s="17">
        <v>147.12</v>
      </c>
      <c r="J16" s="17"/>
      <c r="K16" s="17"/>
      <c r="L16" s="17"/>
      <c r="M16" s="17"/>
      <c r="N16" s="17">
        <v>147.12</v>
      </c>
      <c r="O16" s="23"/>
      <c r="P16" s="23"/>
      <c r="Q16" s="23"/>
      <c r="R16" s="23"/>
      <c r="S16" s="23"/>
      <c r="T16" s="23"/>
    </row>
    <row r="17" ht="20.25" customHeight="1" spans="1:20">
      <c r="A17" s="75" t="s">
        <v>66</v>
      </c>
      <c r="B17" s="75" t="s">
        <v>67</v>
      </c>
      <c r="C17" s="17">
        <v>3408.041708</v>
      </c>
      <c r="D17" s="17">
        <v>3108.041708</v>
      </c>
      <c r="E17" s="17">
        <v>2808.041708</v>
      </c>
      <c r="F17" s="17">
        <v>300</v>
      </c>
      <c r="G17" s="17"/>
      <c r="H17" s="17"/>
      <c r="I17" s="17">
        <v>300</v>
      </c>
      <c r="J17" s="17"/>
      <c r="K17" s="17"/>
      <c r="L17" s="17"/>
      <c r="M17" s="17"/>
      <c r="N17" s="17">
        <v>300</v>
      </c>
      <c r="O17" s="23"/>
      <c r="P17" s="23"/>
      <c r="Q17" s="23"/>
      <c r="R17" s="23"/>
      <c r="S17" s="23"/>
      <c r="T17" s="23"/>
    </row>
    <row r="18" ht="20.25" customHeight="1" spans="1:20">
      <c r="A18" s="75" t="s">
        <v>68</v>
      </c>
      <c r="B18" s="75" t="s">
        <v>69</v>
      </c>
      <c r="C18" s="17">
        <v>1431.008388</v>
      </c>
      <c r="D18" s="17">
        <v>1411.008388</v>
      </c>
      <c r="E18" s="17">
        <v>1411.008388</v>
      </c>
      <c r="F18" s="17"/>
      <c r="G18" s="17"/>
      <c r="H18" s="17"/>
      <c r="I18" s="17">
        <v>20</v>
      </c>
      <c r="J18" s="17"/>
      <c r="K18" s="17"/>
      <c r="L18" s="17"/>
      <c r="M18" s="17"/>
      <c r="N18" s="17">
        <v>20</v>
      </c>
      <c r="O18" s="23"/>
      <c r="P18" s="23"/>
      <c r="Q18" s="23"/>
      <c r="R18" s="23"/>
      <c r="S18" s="23"/>
      <c r="T18" s="23"/>
    </row>
    <row r="19" ht="20.25" customHeight="1" spans="1:20">
      <c r="A19" s="75" t="s">
        <v>70</v>
      </c>
      <c r="B19" s="75" t="s">
        <v>71</v>
      </c>
      <c r="C19" s="17">
        <v>2182.588357</v>
      </c>
      <c r="D19" s="17">
        <v>1982.588357</v>
      </c>
      <c r="E19" s="17">
        <v>1982.588357</v>
      </c>
      <c r="F19" s="17"/>
      <c r="G19" s="17"/>
      <c r="H19" s="17"/>
      <c r="I19" s="17">
        <v>200</v>
      </c>
      <c r="J19" s="17"/>
      <c r="K19" s="17"/>
      <c r="L19" s="17">
        <v>200</v>
      </c>
      <c r="M19" s="17"/>
      <c r="N19" s="17"/>
      <c r="O19" s="23"/>
      <c r="P19" s="23"/>
      <c r="Q19" s="23"/>
      <c r="R19" s="23"/>
      <c r="S19" s="23"/>
      <c r="T19" s="23"/>
    </row>
    <row r="20" ht="20.25" customHeight="1" spans="1:20">
      <c r="A20" s="75" t="s">
        <v>72</v>
      </c>
      <c r="B20" s="75" t="s">
        <v>73</v>
      </c>
      <c r="C20" s="17">
        <v>993.925908</v>
      </c>
      <c r="D20" s="17">
        <v>893.925908</v>
      </c>
      <c r="E20" s="17">
        <v>893.925908</v>
      </c>
      <c r="F20" s="17"/>
      <c r="G20" s="17"/>
      <c r="H20" s="17"/>
      <c r="I20" s="17">
        <v>100</v>
      </c>
      <c r="J20" s="17"/>
      <c r="K20" s="17"/>
      <c r="L20" s="17"/>
      <c r="M20" s="17"/>
      <c r="N20" s="17">
        <v>100</v>
      </c>
      <c r="O20" s="23"/>
      <c r="P20" s="23"/>
      <c r="Q20" s="23"/>
      <c r="R20" s="23"/>
      <c r="S20" s="23"/>
      <c r="T20" s="23"/>
    </row>
    <row r="21" ht="20.25" customHeight="1" spans="1:20">
      <c r="A21" s="75" t="s">
        <v>74</v>
      </c>
      <c r="B21" s="75" t="s">
        <v>75</v>
      </c>
      <c r="C21" s="17">
        <v>3854.337845</v>
      </c>
      <c r="D21" s="17">
        <v>3622.337845</v>
      </c>
      <c r="E21" s="17">
        <v>3622.337845</v>
      </c>
      <c r="F21" s="17"/>
      <c r="G21" s="17"/>
      <c r="H21" s="17"/>
      <c r="I21" s="17">
        <v>232</v>
      </c>
      <c r="J21" s="17"/>
      <c r="K21" s="17"/>
      <c r="L21" s="17"/>
      <c r="M21" s="17"/>
      <c r="N21" s="17">
        <v>232</v>
      </c>
      <c r="O21" s="23"/>
      <c r="P21" s="23"/>
      <c r="Q21" s="23"/>
      <c r="R21" s="23"/>
      <c r="S21" s="23"/>
      <c r="T21" s="23"/>
    </row>
    <row r="22" ht="20.25" customHeight="1" spans="1:20">
      <c r="A22" s="75" t="s">
        <v>76</v>
      </c>
      <c r="B22" s="75" t="s">
        <v>77</v>
      </c>
      <c r="C22" s="17">
        <v>1146.619192</v>
      </c>
      <c r="D22" s="17">
        <v>1026.619192</v>
      </c>
      <c r="E22" s="17">
        <v>1026.619192</v>
      </c>
      <c r="F22" s="17"/>
      <c r="G22" s="17"/>
      <c r="H22" s="17"/>
      <c r="I22" s="17">
        <v>120</v>
      </c>
      <c r="J22" s="17"/>
      <c r="K22" s="17"/>
      <c r="L22" s="17"/>
      <c r="M22" s="17"/>
      <c r="N22" s="17">
        <v>120</v>
      </c>
      <c r="O22" s="23"/>
      <c r="P22" s="23"/>
      <c r="Q22" s="23"/>
      <c r="R22" s="23"/>
      <c r="S22" s="23"/>
      <c r="T22" s="23"/>
    </row>
    <row r="23" ht="20.25" customHeight="1" spans="1:20">
      <c r="A23" s="75" t="s">
        <v>78</v>
      </c>
      <c r="B23" s="75" t="s">
        <v>79</v>
      </c>
      <c r="C23" s="17">
        <v>433.620137</v>
      </c>
      <c r="D23" s="17">
        <v>433.620137</v>
      </c>
      <c r="E23" s="17">
        <v>433.620137</v>
      </c>
      <c r="F23" s="17"/>
      <c r="G23" s="17"/>
      <c r="H23" s="17"/>
      <c r="I23" s="17"/>
      <c r="J23" s="17"/>
      <c r="K23" s="17"/>
      <c r="L23" s="17"/>
      <c r="M23" s="17"/>
      <c r="N23" s="17"/>
      <c r="O23" s="23"/>
      <c r="P23" s="23"/>
      <c r="Q23" s="23"/>
      <c r="R23" s="23"/>
      <c r="S23" s="23"/>
      <c r="T23" s="23"/>
    </row>
    <row r="24" ht="20.25" customHeight="1" spans="1:20">
      <c r="A24" s="75" t="s">
        <v>80</v>
      </c>
      <c r="B24" s="75" t="s">
        <v>81</v>
      </c>
      <c r="C24" s="17">
        <v>133.142553</v>
      </c>
      <c r="D24" s="17">
        <v>82.506553</v>
      </c>
      <c r="E24" s="17">
        <v>82.506553</v>
      </c>
      <c r="F24" s="17"/>
      <c r="G24" s="17"/>
      <c r="H24" s="17"/>
      <c r="I24" s="17">
        <v>50.636</v>
      </c>
      <c r="J24" s="17"/>
      <c r="K24" s="17"/>
      <c r="L24" s="17"/>
      <c r="M24" s="17"/>
      <c r="N24" s="17">
        <v>50.636</v>
      </c>
      <c r="O24" s="23"/>
      <c r="P24" s="23"/>
      <c r="Q24" s="23"/>
      <c r="R24" s="23"/>
      <c r="S24" s="23"/>
      <c r="T24" s="23"/>
    </row>
    <row r="25" ht="20.25" customHeight="1" spans="1:20">
      <c r="A25" s="75" t="s">
        <v>82</v>
      </c>
      <c r="B25" s="75" t="s">
        <v>83</v>
      </c>
      <c r="C25" s="17">
        <v>82.77739</v>
      </c>
      <c r="D25" s="17">
        <v>82.77739</v>
      </c>
      <c r="E25" s="17">
        <v>82.77739</v>
      </c>
      <c r="F25" s="17"/>
      <c r="G25" s="17"/>
      <c r="H25" s="17"/>
      <c r="I25" s="17"/>
      <c r="J25" s="17"/>
      <c r="K25" s="17"/>
      <c r="L25" s="17"/>
      <c r="M25" s="17"/>
      <c r="N25" s="17"/>
      <c r="O25" s="23"/>
      <c r="P25" s="23"/>
      <c r="Q25" s="23"/>
      <c r="R25" s="23"/>
      <c r="S25" s="23"/>
      <c r="T25" s="23"/>
    </row>
    <row r="26" ht="20.25" customHeight="1" spans="1:20">
      <c r="A26" s="75" t="s">
        <v>84</v>
      </c>
      <c r="B26" s="75" t="s">
        <v>85</v>
      </c>
      <c r="C26" s="17">
        <v>2319.169704</v>
      </c>
      <c r="D26" s="17">
        <v>103.469704</v>
      </c>
      <c r="E26" s="17">
        <v>103.469704</v>
      </c>
      <c r="F26" s="17"/>
      <c r="G26" s="17"/>
      <c r="H26" s="17"/>
      <c r="I26" s="17">
        <v>2215.7</v>
      </c>
      <c r="J26" s="17"/>
      <c r="K26" s="17"/>
      <c r="L26" s="17"/>
      <c r="M26" s="17"/>
      <c r="N26" s="17">
        <v>2215.7</v>
      </c>
      <c r="O26" s="23"/>
      <c r="P26" s="23"/>
      <c r="Q26" s="23"/>
      <c r="R26" s="23"/>
      <c r="S26" s="23"/>
      <c r="T26" s="23"/>
    </row>
    <row r="27" ht="20.25" customHeight="1" spans="1:20">
      <c r="A27" s="75" t="s">
        <v>86</v>
      </c>
      <c r="B27" s="75" t="s">
        <v>87</v>
      </c>
      <c r="C27" s="17">
        <v>85.604017</v>
      </c>
      <c r="D27" s="17">
        <v>85.604017</v>
      </c>
      <c r="E27" s="17">
        <v>85.604017</v>
      </c>
      <c r="F27" s="17"/>
      <c r="G27" s="17"/>
      <c r="H27" s="17"/>
      <c r="I27" s="17"/>
      <c r="J27" s="17"/>
      <c r="K27" s="17"/>
      <c r="L27" s="17"/>
      <c r="M27" s="17"/>
      <c r="N27" s="17"/>
      <c r="O27" s="23"/>
      <c r="P27" s="23"/>
      <c r="Q27" s="23"/>
      <c r="R27" s="23"/>
      <c r="S27" s="23"/>
      <c r="T27" s="23"/>
    </row>
    <row r="28" ht="20.25" customHeight="1" spans="1:20">
      <c r="A28" s="75" t="s">
        <v>88</v>
      </c>
      <c r="B28" s="75" t="s">
        <v>89</v>
      </c>
      <c r="C28" s="17">
        <v>1144.951295</v>
      </c>
      <c r="D28" s="17">
        <v>1134.951295</v>
      </c>
      <c r="E28" s="17">
        <v>1134.951295</v>
      </c>
      <c r="F28" s="17"/>
      <c r="G28" s="17"/>
      <c r="H28" s="17"/>
      <c r="I28" s="17">
        <v>10</v>
      </c>
      <c r="J28" s="17"/>
      <c r="K28" s="17"/>
      <c r="L28" s="17"/>
      <c r="M28" s="17"/>
      <c r="N28" s="17">
        <v>10</v>
      </c>
      <c r="O28" s="23"/>
      <c r="P28" s="23"/>
      <c r="Q28" s="23"/>
      <c r="R28" s="23"/>
      <c r="S28" s="23"/>
      <c r="T28" s="23"/>
    </row>
    <row r="29" ht="20.25" customHeight="1" spans="1:20">
      <c r="A29" s="75" t="s">
        <v>90</v>
      </c>
      <c r="B29" s="75" t="s">
        <v>91</v>
      </c>
      <c r="C29" s="17">
        <v>2722.344582</v>
      </c>
      <c r="D29" s="17">
        <v>2425.344582</v>
      </c>
      <c r="E29" s="17">
        <v>2425.344582</v>
      </c>
      <c r="F29" s="17"/>
      <c r="G29" s="17"/>
      <c r="H29" s="17"/>
      <c r="I29" s="17">
        <v>297</v>
      </c>
      <c r="J29" s="17"/>
      <c r="K29" s="17"/>
      <c r="L29" s="17"/>
      <c r="M29" s="17"/>
      <c r="N29" s="17">
        <v>297</v>
      </c>
      <c r="O29" s="23"/>
      <c r="P29" s="23"/>
      <c r="Q29" s="23"/>
      <c r="R29" s="23"/>
      <c r="S29" s="23"/>
      <c r="T29" s="23"/>
    </row>
    <row r="30" ht="20.25" customHeight="1" spans="1:20">
      <c r="A30" s="75" t="s">
        <v>92</v>
      </c>
      <c r="B30" s="75" t="s">
        <v>93</v>
      </c>
      <c r="C30" s="17">
        <v>98.905528</v>
      </c>
      <c r="D30" s="17">
        <v>98.905528</v>
      </c>
      <c r="E30" s="17">
        <v>98.905528</v>
      </c>
      <c r="F30" s="17"/>
      <c r="G30" s="17"/>
      <c r="H30" s="17"/>
      <c r="I30" s="17"/>
      <c r="J30" s="17"/>
      <c r="K30" s="17"/>
      <c r="L30" s="17"/>
      <c r="M30" s="17"/>
      <c r="N30" s="17"/>
      <c r="O30" s="23"/>
      <c r="P30" s="23"/>
      <c r="Q30" s="23"/>
      <c r="R30" s="23"/>
      <c r="S30" s="23"/>
      <c r="T30" s="23"/>
    </row>
    <row r="31" ht="20.25" customHeight="1" spans="1:20">
      <c r="A31" s="77" t="s">
        <v>29</v>
      </c>
      <c r="B31" s="77"/>
      <c r="C31" s="17">
        <v>41658.954669</v>
      </c>
      <c r="D31" s="17">
        <v>36312.710669</v>
      </c>
      <c r="E31" s="17">
        <v>36012.710669</v>
      </c>
      <c r="F31" s="17">
        <v>300</v>
      </c>
      <c r="G31" s="17"/>
      <c r="H31" s="17"/>
      <c r="I31" s="17">
        <v>5346.244</v>
      </c>
      <c r="J31" s="17"/>
      <c r="K31" s="17"/>
      <c r="L31" s="17">
        <v>200</v>
      </c>
      <c r="M31" s="17"/>
      <c r="N31" s="17">
        <v>5146.244</v>
      </c>
      <c r="O31" s="17"/>
      <c r="P31" s="17"/>
      <c r="Q31" s="17"/>
      <c r="R31" s="17"/>
      <c r="S31" s="17"/>
      <c r="T31" s="17"/>
    </row>
  </sheetData>
  <mergeCells count="20">
    <mergeCell ref="A3:T3"/>
    <mergeCell ref="A4:D4"/>
    <mergeCell ref="D5:N5"/>
    <mergeCell ref="O5:T5"/>
    <mergeCell ref="I6:N6"/>
    <mergeCell ref="A31:B31"/>
    <mergeCell ref="A5:A7"/>
    <mergeCell ref="B5:B7"/>
    <mergeCell ref="C5:C7"/>
    <mergeCell ref="D6:D7"/>
    <mergeCell ref="E6:E7"/>
    <mergeCell ref="F6:F7"/>
    <mergeCell ref="G6:G7"/>
    <mergeCell ref="H6:H7"/>
    <mergeCell ref="O6:O7"/>
    <mergeCell ref="P6:P7"/>
    <mergeCell ref="Q6:Q7"/>
    <mergeCell ref="R6:R7"/>
    <mergeCell ref="S6:S7"/>
    <mergeCell ref="T6:T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49"/>
  <sheetViews>
    <sheetView showZeros="0" workbookViewId="0">
      <pane ySplit="1" topLeftCell="A29" activePane="bottomLeft" state="frozen"/>
      <selection/>
      <selection pane="bottomLeft" activeCell="C22" sqref="C22"/>
    </sheetView>
  </sheetViews>
  <sheetFormatPr defaultColWidth="8.85185185185185" defaultRowHeight="15" customHeight="1"/>
  <cols>
    <col min="1" max="1" width="21.5462962962963" customWidth="1"/>
    <col min="2" max="2" width="35" customWidth="1"/>
    <col min="3" max="3" width="11.4444444444444" customWidth="1"/>
    <col min="4" max="15" width="17.1388888888889"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94</v>
      </c>
    </row>
    <row r="3" ht="37.5" customHeight="1" spans="1:15">
      <c r="A3" s="4" t="s">
        <v>95</v>
      </c>
      <c r="B3" s="4"/>
      <c r="C3" s="4"/>
      <c r="D3" s="4"/>
      <c r="E3" s="4"/>
      <c r="F3" s="4"/>
      <c r="G3" s="4"/>
      <c r="H3" s="4"/>
      <c r="I3" s="4"/>
      <c r="J3" s="4"/>
      <c r="K3" s="82"/>
      <c r="L3" s="82"/>
      <c r="M3" s="82"/>
      <c r="N3" s="82"/>
      <c r="O3" s="82"/>
    </row>
    <row r="4" ht="18.75" customHeight="1" spans="1:15">
      <c r="A4" s="71" t="str">
        <f>"单位名称："&amp;"澄江市教育体育局"</f>
        <v>单位名称：澄江市教育体育局</v>
      </c>
      <c r="B4" s="71"/>
      <c r="C4" s="71"/>
      <c r="D4" s="71"/>
      <c r="E4" s="71"/>
      <c r="F4" s="71"/>
      <c r="G4" s="71"/>
      <c r="H4" s="71"/>
      <c r="I4" s="71"/>
      <c r="J4" s="3"/>
      <c r="K4" s="3"/>
      <c r="L4" s="3"/>
      <c r="M4" s="3"/>
      <c r="N4" s="3"/>
      <c r="O4" s="3" t="s">
        <v>26</v>
      </c>
    </row>
    <row r="5" ht="18.75" customHeight="1" spans="1:15">
      <c r="A5" s="13" t="s">
        <v>96</v>
      </c>
      <c r="B5" s="13" t="s">
        <v>97</v>
      </c>
      <c r="C5" s="74" t="s">
        <v>29</v>
      </c>
      <c r="D5" s="74" t="s">
        <v>32</v>
      </c>
      <c r="E5" s="74"/>
      <c r="F5" s="74"/>
      <c r="G5" s="13" t="s">
        <v>33</v>
      </c>
      <c r="H5" s="74" t="s">
        <v>34</v>
      </c>
      <c r="I5" s="13" t="s">
        <v>98</v>
      </c>
      <c r="J5" s="74" t="s">
        <v>36</v>
      </c>
      <c r="K5" s="74"/>
      <c r="L5" s="74"/>
      <c r="M5" s="74"/>
      <c r="N5" s="74"/>
      <c r="O5" s="74"/>
    </row>
    <row r="6" ht="18.75" customHeight="1" spans="1:15">
      <c r="A6" s="13"/>
      <c r="B6" s="13"/>
      <c r="C6" s="74"/>
      <c r="D6" s="74" t="s">
        <v>31</v>
      </c>
      <c r="E6" s="74" t="s">
        <v>99</v>
      </c>
      <c r="F6" s="74" t="s">
        <v>100</v>
      </c>
      <c r="G6" s="13"/>
      <c r="H6" s="74"/>
      <c r="I6" s="13"/>
      <c r="J6" s="74" t="s">
        <v>31</v>
      </c>
      <c r="K6" s="74" t="s">
        <v>101</v>
      </c>
      <c r="L6" s="14" t="s">
        <v>102</v>
      </c>
      <c r="M6" s="14" t="s">
        <v>103</v>
      </c>
      <c r="N6" s="14" t="s">
        <v>104</v>
      </c>
      <c r="O6" s="14" t="s">
        <v>105</v>
      </c>
    </row>
    <row r="7" ht="18.75" customHeight="1" spans="1:15">
      <c r="A7" s="14" t="s">
        <v>42</v>
      </c>
      <c r="B7" s="14" t="s">
        <v>43</v>
      </c>
      <c r="C7" s="14" t="s">
        <v>44</v>
      </c>
      <c r="D7" s="14" t="s">
        <v>45</v>
      </c>
      <c r="E7" s="14" t="s">
        <v>46</v>
      </c>
      <c r="F7" s="14" t="s">
        <v>47</v>
      </c>
      <c r="G7" s="14" t="s">
        <v>48</v>
      </c>
      <c r="H7" s="14" t="s">
        <v>49</v>
      </c>
      <c r="I7" s="14" t="s">
        <v>50</v>
      </c>
      <c r="J7" s="14" t="s">
        <v>106</v>
      </c>
      <c r="K7" s="14">
        <v>11</v>
      </c>
      <c r="L7" s="14">
        <v>12</v>
      </c>
      <c r="M7" s="14">
        <v>13</v>
      </c>
      <c r="N7" s="14">
        <v>14</v>
      </c>
      <c r="O7" s="14">
        <v>15</v>
      </c>
    </row>
    <row r="8" ht="20.25" customHeight="1" spans="1:15">
      <c r="A8" s="16" t="s">
        <v>107</v>
      </c>
      <c r="B8" s="16" t="s">
        <v>108</v>
      </c>
      <c r="C8" s="17">
        <v>31894.383618</v>
      </c>
      <c r="D8" s="17">
        <v>26548.139618</v>
      </c>
      <c r="E8" s="17">
        <v>23757.710803</v>
      </c>
      <c r="F8" s="17">
        <v>2790.428815</v>
      </c>
      <c r="G8" s="17"/>
      <c r="H8" s="17"/>
      <c r="I8" s="17"/>
      <c r="J8" s="17">
        <v>5346.244</v>
      </c>
      <c r="K8" s="17"/>
      <c r="L8" s="17"/>
      <c r="M8" s="17">
        <v>200</v>
      </c>
      <c r="N8" s="17"/>
      <c r="O8" s="17">
        <v>5146.244</v>
      </c>
    </row>
    <row r="9" ht="20.25" customHeight="1" spans="1:15">
      <c r="A9" s="75" t="s">
        <v>109</v>
      </c>
      <c r="B9" s="75" t="s">
        <v>110</v>
      </c>
      <c r="C9" s="17">
        <v>616.178314</v>
      </c>
      <c r="D9" s="17">
        <v>608.542314</v>
      </c>
      <c r="E9" s="17">
        <v>608.542314</v>
      </c>
      <c r="F9" s="17"/>
      <c r="G9" s="17"/>
      <c r="H9" s="17"/>
      <c r="I9" s="17"/>
      <c r="J9" s="17">
        <v>7.636</v>
      </c>
      <c r="K9" s="17"/>
      <c r="L9" s="17"/>
      <c r="M9" s="17"/>
      <c r="N9" s="17"/>
      <c r="O9" s="17">
        <v>7.636</v>
      </c>
    </row>
    <row r="10" ht="20.25" customHeight="1" spans="1:15">
      <c r="A10" s="76" t="s">
        <v>111</v>
      </c>
      <c r="B10" s="76" t="s">
        <v>112</v>
      </c>
      <c r="C10" s="17">
        <v>167.671392</v>
      </c>
      <c r="D10" s="17">
        <v>167.671392</v>
      </c>
      <c r="E10" s="17">
        <v>167.671392</v>
      </c>
      <c r="F10" s="17"/>
      <c r="G10" s="17"/>
      <c r="H10" s="17"/>
      <c r="I10" s="17"/>
      <c r="J10" s="17"/>
      <c r="K10" s="17"/>
      <c r="L10" s="17"/>
      <c r="M10" s="17"/>
      <c r="N10" s="17"/>
      <c r="O10" s="17"/>
    </row>
    <row r="11" ht="20.25" customHeight="1" spans="1:15">
      <c r="A11" s="76" t="s">
        <v>113</v>
      </c>
      <c r="B11" s="76" t="s">
        <v>114</v>
      </c>
      <c r="C11" s="17">
        <v>448.506922</v>
      </c>
      <c r="D11" s="17">
        <v>440.870922</v>
      </c>
      <c r="E11" s="17">
        <v>440.870922</v>
      </c>
      <c r="F11" s="17"/>
      <c r="G11" s="17"/>
      <c r="H11" s="17"/>
      <c r="I11" s="17"/>
      <c r="J11" s="17">
        <v>7.636</v>
      </c>
      <c r="K11" s="17"/>
      <c r="L11" s="17"/>
      <c r="M11" s="17"/>
      <c r="N11" s="17"/>
      <c r="O11" s="17">
        <v>7.636</v>
      </c>
    </row>
    <row r="12" ht="20.25" customHeight="1" spans="1:15">
      <c r="A12" s="75" t="s">
        <v>115</v>
      </c>
      <c r="B12" s="75" t="s">
        <v>116</v>
      </c>
      <c r="C12" s="17">
        <v>29677.995633</v>
      </c>
      <c r="D12" s="17">
        <v>24502.387633</v>
      </c>
      <c r="E12" s="17">
        <v>22438.253817</v>
      </c>
      <c r="F12" s="17">
        <v>2064.133816</v>
      </c>
      <c r="G12" s="17"/>
      <c r="H12" s="17"/>
      <c r="I12" s="17"/>
      <c r="J12" s="17">
        <v>5175.608</v>
      </c>
      <c r="K12" s="17"/>
      <c r="L12" s="17"/>
      <c r="M12" s="17">
        <v>200</v>
      </c>
      <c r="N12" s="17"/>
      <c r="O12" s="17">
        <v>4975.608</v>
      </c>
    </row>
    <row r="13" ht="20.25" customHeight="1" spans="1:15">
      <c r="A13" s="76" t="s">
        <v>117</v>
      </c>
      <c r="B13" s="76" t="s">
        <v>118</v>
      </c>
      <c r="C13" s="17">
        <v>3077.743377</v>
      </c>
      <c r="D13" s="17">
        <v>2514.023377</v>
      </c>
      <c r="E13" s="17">
        <v>1866.353877</v>
      </c>
      <c r="F13" s="17">
        <v>647.6695</v>
      </c>
      <c r="G13" s="17"/>
      <c r="H13" s="17"/>
      <c r="I13" s="17"/>
      <c r="J13" s="17">
        <v>563.72</v>
      </c>
      <c r="K13" s="17"/>
      <c r="L13" s="17"/>
      <c r="M13" s="17"/>
      <c r="N13" s="17"/>
      <c r="O13" s="17">
        <v>563.72</v>
      </c>
    </row>
    <row r="14" ht="20.25" customHeight="1" spans="1:15">
      <c r="A14" s="76" t="s">
        <v>119</v>
      </c>
      <c r="B14" s="76" t="s">
        <v>120</v>
      </c>
      <c r="C14" s="17">
        <v>13815.915816</v>
      </c>
      <c r="D14" s="17">
        <v>12731.727816</v>
      </c>
      <c r="E14" s="17">
        <v>12519.473916</v>
      </c>
      <c r="F14" s="17">
        <v>212.2539</v>
      </c>
      <c r="G14" s="17"/>
      <c r="H14" s="17"/>
      <c r="I14" s="17"/>
      <c r="J14" s="17">
        <v>1084.188</v>
      </c>
      <c r="K14" s="17"/>
      <c r="L14" s="17"/>
      <c r="M14" s="17"/>
      <c r="N14" s="17"/>
      <c r="O14" s="17">
        <v>1084.188</v>
      </c>
    </row>
    <row r="15" ht="20.25" customHeight="1" spans="1:15">
      <c r="A15" s="76" t="s">
        <v>121</v>
      </c>
      <c r="B15" s="76" t="s">
        <v>122</v>
      </c>
      <c r="C15" s="17">
        <v>6417.973136</v>
      </c>
      <c r="D15" s="17">
        <v>5787.973136</v>
      </c>
      <c r="E15" s="17">
        <v>5677.50032</v>
      </c>
      <c r="F15" s="17">
        <v>110.472816</v>
      </c>
      <c r="G15" s="17"/>
      <c r="H15" s="17"/>
      <c r="I15" s="17"/>
      <c r="J15" s="17">
        <v>630</v>
      </c>
      <c r="K15" s="17"/>
      <c r="L15" s="17"/>
      <c r="M15" s="17">
        <v>200</v>
      </c>
      <c r="N15" s="17"/>
      <c r="O15" s="17">
        <v>430</v>
      </c>
    </row>
    <row r="16" ht="20.25" customHeight="1" spans="1:15">
      <c r="A16" s="76" t="s">
        <v>123</v>
      </c>
      <c r="B16" s="76" t="s">
        <v>124</v>
      </c>
      <c r="C16" s="17">
        <v>2807.528732</v>
      </c>
      <c r="D16" s="17">
        <v>2575.528732</v>
      </c>
      <c r="E16" s="17">
        <v>2321.316132</v>
      </c>
      <c r="F16" s="17">
        <v>254.2126</v>
      </c>
      <c r="G16" s="17"/>
      <c r="H16" s="17"/>
      <c r="I16" s="17"/>
      <c r="J16" s="17">
        <v>232</v>
      </c>
      <c r="K16" s="17"/>
      <c r="L16" s="17"/>
      <c r="M16" s="17"/>
      <c r="N16" s="17"/>
      <c r="O16" s="17">
        <v>232</v>
      </c>
    </row>
    <row r="17" ht="20.25" customHeight="1" spans="1:15">
      <c r="A17" s="76" t="s">
        <v>125</v>
      </c>
      <c r="B17" s="76" t="s">
        <v>126</v>
      </c>
      <c r="C17" s="17">
        <v>3558.834572</v>
      </c>
      <c r="D17" s="17">
        <v>893.134572</v>
      </c>
      <c r="E17" s="17">
        <v>53.609572</v>
      </c>
      <c r="F17" s="17">
        <v>839.525</v>
      </c>
      <c r="G17" s="17"/>
      <c r="H17" s="17"/>
      <c r="I17" s="17"/>
      <c r="J17" s="17">
        <v>2665.7</v>
      </c>
      <c r="K17" s="17"/>
      <c r="L17" s="17"/>
      <c r="M17" s="17"/>
      <c r="N17" s="17"/>
      <c r="O17" s="17">
        <v>2665.7</v>
      </c>
    </row>
    <row r="18" ht="20.25" customHeight="1" spans="1:15">
      <c r="A18" s="75" t="s">
        <v>127</v>
      </c>
      <c r="B18" s="75" t="s">
        <v>128</v>
      </c>
      <c r="C18" s="17">
        <v>834.838672</v>
      </c>
      <c r="D18" s="17">
        <v>714.838672</v>
      </c>
      <c r="E18" s="17">
        <v>710.914672</v>
      </c>
      <c r="F18" s="17">
        <v>3.924</v>
      </c>
      <c r="G18" s="17"/>
      <c r="H18" s="17"/>
      <c r="I18" s="17"/>
      <c r="J18" s="17">
        <v>120</v>
      </c>
      <c r="K18" s="17"/>
      <c r="L18" s="17"/>
      <c r="M18" s="17"/>
      <c r="N18" s="17"/>
      <c r="O18" s="17">
        <v>120</v>
      </c>
    </row>
    <row r="19" ht="20.25" customHeight="1" spans="1:15">
      <c r="A19" s="76" t="s">
        <v>129</v>
      </c>
      <c r="B19" s="76" t="s">
        <v>130</v>
      </c>
      <c r="C19" s="17">
        <v>834.838672</v>
      </c>
      <c r="D19" s="17">
        <v>714.838672</v>
      </c>
      <c r="E19" s="17">
        <v>710.914672</v>
      </c>
      <c r="F19" s="17">
        <v>3.924</v>
      </c>
      <c r="G19" s="17"/>
      <c r="H19" s="17"/>
      <c r="I19" s="17"/>
      <c r="J19" s="17">
        <v>120</v>
      </c>
      <c r="K19" s="17"/>
      <c r="L19" s="17"/>
      <c r="M19" s="17"/>
      <c r="N19" s="17"/>
      <c r="O19" s="17">
        <v>120</v>
      </c>
    </row>
    <row r="20" ht="20.25" customHeight="1" spans="1:15">
      <c r="A20" s="75" t="s">
        <v>131</v>
      </c>
      <c r="B20" s="75" t="s">
        <v>132</v>
      </c>
      <c r="C20" s="17">
        <v>1.896</v>
      </c>
      <c r="D20" s="17">
        <v>1.896</v>
      </c>
      <c r="E20" s="17"/>
      <c r="F20" s="17">
        <v>1.896</v>
      </c>
      <c r="G20" s="17"/>
      <c r="H20" s="17"/>
      <c r="I20" s="17"/>
      <c r="J20" s="17"/>
      <c r="K20" s="17"/>
      <c r="L20" s="17"/>
      <c r="M20" s="17"/>
      <c r="N20" s="17"/>
      <c r="O20" s="17"/>
    </row>
    <row r="21" ht="20.25" customHeight="1" spans="1:15">
      <c r="A21" s="76" t="s">
        <v>133</v>
      </c>
      <c r="B21" s="76" t="s">
        <v>134</v>
      </c>
      <c r="C21" s="17">
        <v>1.896</v>
      </c>
      <c r="D21" s="17">
        <v>1.896</v>
      </c>
      <c r="E21" s="17"/>
      <c r="F21" s="17">
        <v>1.896</v>
      </c>
      <c r="G21" s="17"/>
      <c r="H21" s="17"/>
      <c r="I21" s="17"/>
      <c r="J21" s="17"/>
      <c r="K21" s="17"/>
      <c r="L21" s="17"/>
      <c r="M21" s="17"/>
      <c r="N21" s="17"/>
      <c r="O21" s="17"/>
    </row>
    <row r="22" ht="20.25" customHeight="1" spans="1:15">
      <c r="A22" s="75" t="s">
        <v>135</v>
      </c>
      <c r="B22" s="75" t="s">
        <v>136</v>
      </c>
      <c r="C22" s="17">
        <v>15</v>
      </c>
      <c r="D22" s="17">
        <v>15</v>
      </c>
      <c r="E22" s="17"/>
      <c r="F22" s="17">
        <v>15</v>
      </c>
      <c r="G22" s="17"/>
      <c r="H22" s="17"/>
      <c r="I22" s="17"/>
      <c r="J22" s="17"/>
      <c r="K22" s="17"/>
      <c r="L22" s="17"/>
      <c r="M22" s="17"/>
      <c r="N22" s="17"/>
      <c r="O22" s="17"/>
    </row>
    <row r="23" ht="20.25" customHeight="1" spans="1:15">
      <c r="A23" s="76" t="s">
        <v>137</v>
      </c>
      <c r="B23" s="76" t="s">
        <v>138</v>
      </c>
      <c r="C23" s="17">
        <v>15</v>
      </c>
      <c r="D23" s="17">
        <v>15</v>
      </c>
      <c r="E23" s="17"/>
      <c r="F23" s="17">
        <v>15</v>
      </c>
      <c r="G23" s="17"/>
      <c r="H23" s="17"/>
      <c r="I23" s="17"/>
      <c r="J23" s="17"/>
      <c r="K23" s="17"/>
      <c r="L23" s="17"/>
      <c r="M23" s="17"/>
      <c r="N23" s="17"/>
      <c r="O23" s="17"/>
    </row>
    <row r="24" ht="20.25" customHeight="1" spans="1:15">
      <c r="A24" s="75" t="s">
        <v>139</v>
      </c>
      <c r="B24" s="75" t="s">
        <v>140</v>
      </c>
      <c r="C24" s="17">
        <v>748.474999</v>
      </c>
      <c r="D24" s="17">
        <v>705.474999</v>
      </c>
      <c r="E24" s="17"/>
      <c r="F24" s="17">
        <v>705.474999</v>
      </c>
      <c r="G24" s="17"/>
      <c r="H24" s="17"/>
      <c r="I24" s="17"/>
      <c r="J24" s="17">
        <v>43</v>
      </c>
      <c r="K24" s="17"/>
      <c r="L24" s="17"/>
      <c r="M24" s="17"/>
      <c r="N24" s="17"/>
      <c r="O24" s="17">
        <v>43</v>
      </c>
    </row>
    <row r="25" ht="20.25" customHeight="1" spans="1:15">
      <c r="A25" s="76">
        <v>2059999</v>
      </c>
      <c r="B25" s="76" t="s">
        <v>140</v>
      </c>
      <c r="C25" s="17">
        <v>748.474999</v>
      </c>
      <c r="D25" s="17">
        <v>705.474999</v>
      </c>
      <c r="E25" s="17"/>
      <c r="F25" s="17">
        <v>705.474999</v>
      </c>
      <c r="G25" s="17"/>
      <c r="H25" s="17"/>
      <c r="I25" s="17"/>
      <c r="J25" s="17">
        <v>43</v>
      </c>
      <c r="K25" s="17"/>
      <c r="L25" s="17"/>
      <c r="M25" s="17"/>
      <c r="N25" s="17"/>
      <c r="O25" s="17">
        <v>43</v>
      </c>
    </row>
    <row r="26" ht="20.25" customHeight="1" spans="1:15">
      <c r="A26" s="16" t="s">
        <v>141</v>
      </c>
      <c r="B26" s="16" t="s">
        <v>142</v>
      </c>
      <c r="C26" s="17">
        <v>74.708375</v>
      </c>
      <c r="D26" s="17">
        <v>74.708375</v>
      </c>
      <c r="E26" s="17">
        <v>74.708375</v>
      </c>
      <c r="F26" s="17"/>
      <c r="G26" s="17"/>
      <c r="H26" s="17"/>
      <c r="I26" s="17"/>
      <c r="J26" s="17"/>
      <c r="K26" s="17"/>
      <c r="L26" s="17"/>
      <c r="M26" s="17"/>
      <c r="N26" s="17"/>
      <c r="O26" s="17"/>
    </row>
    <row r="27" ht="20.25" customHeight="1" spans="1:15">
      <c r="A27" s="75" t="s">
        <v>143</v>
      </c>
      <c r="B27" s="75" t="s">
        <v>144</v>
      </c>
      <c r="C27" s="17">
        <v>74.708375</v>
      </c>
      <c r="D27" s="17">
        <v>74.708375</v>
      </c>
      <c r="E27" s="17">
        <v>74.708375</v>
      </c>
      <c r="F27" s="17"/>
      <c r="G27" s="17"/>
      <c r="H27" s="17"/>
      <c r="I27" s="17"/>
      <c r="J27" s="17"/>
      <c r="K27" s="17"/>
      <c r="L27" s="17"/>
      <c r="M27" s="17"/>
      <c r="N27" s="17"/>
      <c r="O27" s="17"/>
    </row>
    <row r="28" ht="20.25" customHeight="1" spans="1:15">
      <c r="A28" s="76" t="s">
        <v>145</v>
      </c>
      <c r="B28" s="76" t="s">
        <v>146</v>
      </c>
      <c r="C28" s="17">
        <v>74.708375</v>
      </c>
      <c r="D28" s="17">
        <v>74.708375</v>
      </c>
      <c r="E28" s="17">
        <v>74.708375</v>
      </c>
      <c r="F28" s="17"/>
      <c r="G28" s="17"/>
      <c r="H28" s="17"/>
      <c r="I28" s="17"/>
      <c r="J28" s="17"/>
      <c r="K28" s="17"/>
      <c r="L28" s="17"/>
      <c r="M28" s="17"/>
      <c r="N28" s="17"/>
      <c r="O28" s="17"/>
    </row>
    <row r="29" ht="20.25" customHeight="1" spans="1:15">
      <c r="A29" s="16" t="s">
        <v>147</v>
      </c>
      <c r="B29" s="16" t="s">
        <v>148</v>
      </c>
      <c r="C29" s="17">
        <v>3789.541388</v>
      </c>
      <c r="D29" s="17">
        <v>3789.541388</v>
      </c>
      <c r="E29" s="17">
        <v>3789.541388</v>
      </c>
      <c r="F29" s="17"/>
      <c r="G29" s="17"/>
      <c r="H29" s="17"/>
      <c r="I29" s="17"/>
      <c r="J29" s="17"/>
      <c r="K29" s="17"/>
      <c r="L29" s="17"/>
      <c r="M29" s="17"/>
      <c r="N29" s="17"/>
      <c r="O29" s="17"/>
    </row>
    <row r="30" ht="20.25" customHeight="1" spans="1:15">
      <c r="A30" s="75" t="s">
        <v>149</v>
      </c>
      <c r="B30" s="75" t="s">
        <v>150</v>
      </c>
      <c r="C30" s="17">
        <v>3679.849088</v>
      </c>
      <c r="D30" s="17">
        <v>3679.849088</v>
      </c>
      <c r="E30" s="17">
        <v>3679.849088</v>
      </c>
      <c r="F30" s="17"/>
      <c r="G30" s="17"/>
      <c r="H30" s="17"/>
      <c r="I30" s="17"/>
      <c r="J30" s="17"/>
      <c r="K30" s="17"/>
      <c r="L30" s="17"/>
      <c r="M30" s="17"/>
      <c r="N30" s="17"/>
      <c r="O30" s="17"/>
    </row>
    <row r="31" ht="20.25" customHeight="1" spans="1:15">
      <c r="A31" s="76" t="s">
        <v>151</v>
      </c>
      <c r="B31" s="76" t="s">
        <v>152</v>
      </c>
      <c r="C31" s="17">
        <v>8.58</v>
      </c>
      <c r="D31" s="17">
        <v>8.58</v>
      </c>
      <c r="E31" s="17">
        <v>8.58</v>
      </c>
      <c r="F31" s="17"/>
      <c r="G31" s="17"/>
      <c r="H31" s="17"/>
      <c r="I31" s="17"/>
      <c r="J31" s="17"/>
      <c r="K31" s="17"/>
      <c r="L31" s="17"/>
      <c r="M31" s="17"/>
      <c r="N31" s="17"/>
      <c r="O31" s="17"/>
    </row>
    <row r="32" ht="20.25" customHeight="1" spans="1:15">
      <c r="A32" s="76" t="s">
        <v>153</v>
      </c>
      <c r="B32" s="76" t="s">
        <v>154</v>
      </c>
      <c r="C32" s="17">
        <v>980.51</v>
      </c>
      <c r="D32" s="17">
        <v>980.51</v>
      </c>
      <c r="E32" s="17">
        <v>980.51</v>
      </c>
      <c r="F32" s="17"/>
      <c r="G32" s="17"/>
      <c r="H32" s="17"/>
      <c r="I32" s="17"/>
      <c r="J32" s="17"/>
      <c r="K32" s="17"/>
      <c r="L32" s="17"/>
      <c r="M32" s="17"/>
      <c r="N32" s="17"/>
      <c r="O32" s="17"/>
    </row>
    <row r="33" ht="20.25" customHeight="1" spans="1:15">
      <c r="A33" s="76" t="s">
        <v>155</v>
      </c>
      <c r="B33" s="76" t="s">
        <v>156</v>
      </c>
      <c r="C33" s="17">
        <v>2690.759088</v>
      </c>
      <c r="D33" s="17">
        <v>2690.759088</v>
      </c>
      <c r="E33" s="17">
        <v>2690.759088</v>
      </c>
      <c r="F33" s="17"/>
      <c r="G33" s="17"/>
      <c r="H33" s="17"/>
      <c r="I33" s="17"/>
      <c r="J33" s="17"/>
      <c r="K33" s="17"/>
      <c r="L33" s="17"/>
      <c r="M33" s="17"/>
      <c r="N33" s="17"/>
      <c r="O33" s="17"/>
    </row>
    <row r="34" ht="20.25" customHeight="1" spans="1:15">
      <c r="A34" s="75" t="s">
        <v>157</v>
      </c>
      <c r="B34" s="75" t="s">
        <v>158</v>
      </c>
      <c r="C34" s="17">
        <v>109.6923</v>
      </c>
      <c r="D34" s="17">
        <v>109.6923</v>
      </c>
      <c r="E34" s="17">
        <v>109.6923</v>
      </c>
      <c r="F34" s="17"/>
      <c r="G34" s="17"/>
      <c r="H34" s="17"/>
      <c r="I34" s="17"/>
      <c r="J34" s="17"/>
      <c r="K34" s="17"/>
      <c r="L34" s="17"/>
      <c r="M34" s="17"/>
      <c r="N34" s="17"/>
      <c r="O34" s="17"/>
    </row>
    <row r="35" ht="20.25" customHeight="1" spans="1:15">
      <c r="A35" s="76" t="s">
        <v>159</v>
      </c>
      <c r="B35" s="76" t="s">
        <v>160</v>
      </c>
      <c r="C35" s="17">
        <v>109.6923</v>
      </c>
      <c r="D35" s="17">
        <v>109.6923</v>
      </c>
      <c r="E35" s="17">
        <v>109.6923</v>
      </c>
      <c r="F35" s="17"/>
      <c r="G35" s="17"/>
      <c r="H35" s="17"/>
      <c r="I35" s="17"/>
      <c r="J35" s="17"/>
      <c r="K35" s="17"/>
      <c r="L35" s="17"/>
      <c r="M35" s="17"/>
      <c r="N35" s="17"/>
      <c r="O35" s="17"/>
    </row>
    <row r="36" ht="20.25" customHeight="1" spans="1:15">
      <c r="A36" s="16" t="s">
        <v>161</v>
      </c>
      <c r="B36" s="16" t="s">
        <v>162</v>
      </c>
      <c r="C36" s="17">
        <v>2795.298488</v>
      </c>
      <c r="D36" s="17">
        <v>2795.298488</v>
      </c>
      <c r="E36" s="17">
        <v>2795.298488</v>
      </c>
      <c r="F36" s="17"/>
      <c r="G36" s="17"/>
      <c r="H36" s="17"/>
      <c r="I36" s="17"/>
      <c r="J36" s="17"/>
      <c r="K36" s="17"/>
      <c r="L36" s="17"/>
      <c r="M36" s="17"/>
      <c r="N36" s="17"/>
      <c r="O36" s="17"/>
    </row>
    <row r="37" ht="20.25" customHeight="1" spans="1:15">
      <c r="A37" s="75" t="s">
        <v>163</v>
      </c>
      <c r="B37" s="75" t="s">
        <v>164</v>
      </c>
      <c r="C37" s="17">
        <v>2795.298488</v>
      </c>
      <c r="D37" s="17">
        <v>2795.298488</v>
      </c>
      <c r="E37" s="17">
        <v>2795.298488</v>
      </c>
      <c r="F37" s="17"/>
      <c r="G37" s="17"/>
      <c r="H37" s="17"/>
      <c r="I37" s="17"/>
      <c r="J37" s="17"/>
      <c r="K37" s="17"/>
      <c r="L37" s="17"/>
      <c r="M37" s="17"/>
      <c r="N37" s="17"/>
      <c r="O37" s="17"/>
    </row>
    <row r="38" ht="20.25" customHeight="1" spans="1:15">
      <c r="A38" s="76" t="s">
        <v>165</v>
      </c>
      <c r="B38" s="76" t="s">
        <v>166</v>
      </c>
      <c r="C38" s="17">
        <v>11.675933</v>
      </c>
      <c r="D38" s="17">
        <v>11.675933</v>
      </c>
      <c r="E38" s="17">
        <v>11.675933</v>
      </c>
      <c r="F38" s="17"/>
      <c r="G38" s="17"/>
      <c r="H38" s="17"/>
      <c r="I38" s="17"/>
      <c r="J38" s="17"/>
      <c r="K38" s="17"/>
      <c r="L38" s="17"/>
      <c r="M38" s="17"/>
      <c r="N38" s="17"/>
      <c r="O38" s="17"/>
    </row>
    <row r="39" ht="20.25" customHeight="1" spans="1:15">
      <c r="A39" s="76" t="s">
        <v>167</v>
      </c>
      <c r="B39" s="76" t="s">
        <v>168</v>
      </c>
      <c r="C39" s="17">
        <v>1495.821845</v>
      </c>
      <c r="D39" s="17">
        <v>1495.821845</v>
      </c>
      <c r="E39" s="17">
        <v>1495.821845</v>
      </c>
      <c r="F39" s="17"/>
      <c r="G39" s="17"/>
      <c r="H39" s="17"/>
      <c r="I39" s="17"/>
      <c r="J39" s="17"/>
      <c r="K39" s="17"/>
      <c r="L39" s="17"/>
      <c r="M39" s="17"/>
      <c r="N39" s="17"/>
      <c r="O39" s="17"/>
    </row>
    <row r="40" ht="20.25" customHeight="1" spans="1:15">
      <c r="A40" s="76" t="s">
        <v>169</v>
      </c>
      <c r="B40" s="76" t="s">
        <v>170</v>
      </c>
      <c r="C40" s="17">
        <v>1111.488975</v>
      </c>
      <c r="D40" s="17">
        <v>1111.488975</v>
      </c>
      <c r="E40" s="17">
        <v>1111.488975</v>
      </c>
      <c r="F40" s="17"/>
      <c r="G40" s="17"/>
      <c r="H40" s="17"/>
      <c r="I40" s="17"/>
      <c r="J40" s="17"/>
      <c r="K40" s="17"/>
      <c r="L40" s="17"/>
      <c r="M40" s="17"/>
      <c r="N40" s="17"/>
      <c r="O40" s="17"/>
    </row>
    <row r="41" ht="20.25" customHeight="1" spans="1:15">
      <c r="A41" s="76" t="s">
        <v>171</v>
      </c>
      <c r="B41" s="76" t="s">
        <v>172</v>
      </c>
      <c r="C41" s="17">
        <v>176.311735</v>
      </c>
      <c r="D41" s="17">
        <v>176.311735</v>
      </c>
      <c r="E41" s="17">
        <v>176.311735</v>
      </c>
      <c r="F41" s="17"/>
      <c r="G41" s="17"/>
      <c r="H41" s="17"/>
      <c r="I41" s="17"/>
      <c r="J41" s="17"/>
      <c r="K41" s="17"/>
      <c r="L41" s="17"/>
      <c r="M41" s="17"/>
      <c r="N41" s="17"/>
      <c r="O41" s="17"/>
    </row>
    <row r="42" ht="20.25" customHeight="1" spans="1:15">
      <c r="A42" s="16" t="s">
        <v>173</v>
      </c>
      <c r="B42" s="16" t="s">
        <v>174</v>
      </c>
      <c r="C42" s="17">
        <v>300</v>
      </c>
      <c r="D42" s="17"/>
      <c r="E42" s="17"/>
      <c r="F42" s="17"/>
      <c r="G42" s="17">
        <v>300</v>
      </c>
      <c r="H42" s="17"/>
      <c r="I42" s="17"/>
      <c r="J42" s="17"/>
      <c r="K42" s="17"/>
      <c r="L42" s="17"/>
      <c r="M42" s="17"/>
      <c r="N42" s="17"/>
      <c r="O42" s="17"/>
    </row>
    <row r="43" ht="20.25" customHeight="1" spans="1:15">
      <c r="A43" s="75" t="s">
        <v>175</v>
      </c>
      <c r="B43" s="75" t="s">
        <v>176</v>
      </c>
      <c r="C43" s="17">
        <v>300</v>
      </c>
      <c r="D43" s="17"/>
      <c r="E43" s="17"/>
      <c r="F43" s="17"/>
      <c r="G43" s="17">
        <v>300</v>
      </c>
      <c r="H43" s="17"/>
      <c r="I43" s="17"/>
      <c r="J43" s="17"/>
      <c r="K43" s="17"/>
      <c r="L43" s="17"/>
      <c r="M43" s="17"/>
      <c r="N43" s="17"/>
      <c r="O43" s="17"/>
    </row>
    <row r="44" ht="20.25" customHeight="1" spans="1:15">
      <c r="A44" s="76" t="s">
        <v>177</v>
      </c>
      <c r="B44" s="76" t="s">
        <v>178</v>
      </c>
      <c r="C44" s="17">
        <v>300</v>
      </c>
      <c r="D44" s="17"/>
      <c r="E44" s="17"/>
      <c r="F44" s="17"/>
      <c r="G44" s="17">
        <v>300</v>
      </c>
      <c r="H44" s="17"/>
      <c r="I44" s="17"/>
      <c r="J44" s="17"/>
      <c r="K44" s="17"/>
      <c r="L44" s="17"/>
      <c r="M44" s="17"/>
      <c r="N44" s="17"/>
      <c r="O44" s="17"/>
    </row>
    <row r="45" ht="20.25" customHeight="1" spans="1:15">
      <c r="A45" s="16" t="s">
        <v>179</v>
      </c>
      <c r="B45" s="16" t="s">
        <v>180</v>
      </c>
      <c r="C45" s="17">
        <v>2805.0228</v>
      </c>
      <c r="D45" s="17">
        <v>2805.0228</v>
      </c>
      <c r="E45" s="17">
        <v>2805.0228</v>
      </c>
      <c r="F45" s="17"/>
      <c r="G45" s="17"/>
      <c r="H45" s="17"/>
      <c r="I45" s="17"/>
      <c r="J45" s="17"/>
      <c r="K45" s="17"/>
      <c r="L45" s="17"/>
      <c r="M45" s="17"/>
      <c r="N45" s="17"/>
      <c r="O45" s="17"/>
    </row>
    <row r="46" ht="20.25" customHeight="1" spans="1:15">
      <c r="A46" s="75" t="s">
        <v>181</v>
      </c>
      <c r="B46" s="75" t="s">
        <v>182</v>
      </c>
      <c r="C46" s="17">
        <v>2805.0228</v>
      </c>
      <c r="D46" s="17">
        <v>2805.0228</v>
      </c>
      <c r="E46" s="17">
        <v>2805.0228</v>
      </c>
      <c r="F46" s="17"/>
      <c r="G46" s="17"/>
      <c r="H46" s="17"/>
      <c r="I46" s="17"/>
      <c r="J46" s="17"/>
      <c r="K46" s="17"/>
      <c r="L46" s="17"/>
      <c r="M46" s="17"/>
      <c r="N46" s="17"/>
      <c r="O46" s="17"/>
    </row>
    <row r="47" ht="20.25" customHeight="1" spans="1:15">
      <c r="A47" s="76" t="s">
        <v>183</v>
      </c>
      <c r="B47" s="76" t="s">
        <v>184</v>
      </c>
      <c r="C47" s="17">
        <v>2535.12</v>
      </c>
      <c r="D47" s="17">
        <v>2535.12</v>
      </c>
      <c r="E47" s="17">
        <v>2535.12</v>
      </c>
      <c r="F47" s="17"/>
      <c r="G47" s="17"/>
      <c r="H47" s="17"/>
      <c r="I47" s="17"/>
      <c r="J47" s="17"/>
      <c r="K47" s="17"/>
      <c r="L47" s="17"/>
      <c r="M47" s="17"/>
      <c r="N47" s="17"/>
      <c r="O47" s="17"/>
    </row>
    <row r="48" ht="20.25" customHeight="1" spans="1:15">
      <c r="A48" s="76" t="s">
        <v>185</v>
      </c>
      <c r="B48" s="76" t="s">
        <v>186</v>
      </c>
      <c r="C48" s="17">
        <v>269.9028</v>
      </c>
      <c r="D48" s="17">
        <v>269.9028</v>
      </c>
      <c r="E48" s="17">
        <v>269.9028</v>
      </c>
      <c r="F48" s="17"/>
      <c r="G48" s="17"/>
      <c r="H48" s="17"/>
      <c r="I48" s="17"/>
      <c r="J48" s="17"/>
      <c r="K48" s="17"/>
      <c r="L48" s="17"/>
      <c r="M48" s="17"/>
      <c r="N48" s="17"/>
      <c r="O48" s="17"/>
    </row>
    <row r="49" ht="20.25" customHeight="1" spans="1:15">
      <c r="A49" s="77" t="s">
        <v>187</v>
      </c>
      <c r="B49" s="77"/>
      <c r="C49" s="17">
        <v>41658.954669</v>
      </c>
      <c r="D49" s="17">
        <v>36012.710669</v>
      </c>
      <c r="E49" s="17">
        <v>33222.281854</v>
      </c>
      <c r="F49" s="17">
        <v>2790.428815</v>
      </c>
      <c r="G49" s="17">
        <v>300</v>
      </c>
      <c r="H49" s="17"/>
      <c r="I49" s="17"/>
      <c r="J49" s="17">
        <v>5346.244</v>
      </c>
      <c r="K49" s="17"/>
      <c r="L49" s="17"/>
      <c r="M49" s="17">
        <v>200</v>
      </c>
      <c r="N49" s="17"/>
      <c r="O49" s="17">
        <v>5146.244</v>
      </c>
    </row>
  </sheetData>
  <mergeCells count="11">
    <mergeCell ref="A3:O3"/>
    <mergeCell ref="A4:I4"/>
    <mergeCell ref="D5:F5"/>
    <mergeCell ref="J5:O5"/>
    <mergeCell ref="A49:B49"/>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 activePane="bottomLeft" state="frozen"/>
      <selection/>
      <selection pane="bottomLeft" activeCell="A1" sqref="A1"/>
    </sheetView>
  </sheetViews>
  <sheetFormatPr defaultColWidth="8.85185185185185" defaultRowHeight="15" customHeight="1" outlineLevelCol="3"/>
  <cols>
    <col min="1" max="4" width="35.712962962963" customWidth="1"/>
  </cols>
  <sheetData>
    <row r="1" customHeight="1" spans="1:4">
      <c r="A1" s="1"/>
      <c r="B1" s="1"/>
      <c r="C1" s="1"/>
      <c r="D1" s="1"/>
    </row>
    <row r="2" ht="18.75" customHeight="1" spans="1:4">
      <c r="A2" s="2"/>
      <c r="B2" s="2"/>
      <c r="C2" s="2"/>
      <c r="D2" s="6" t="s">
        <v>188</v>
      </c>
    </row>
    <row r="3" ht="45" customHeight="1" spans="1:4">
      <c r="A3" s="4" t="s">
        <v>189</v>
      </c>
      <c r="B3" s="4"/>
      <c r="C3" s="4"/>
      <c r="D3" s="4"/>
    </row>
    <row r="4" ht="18.75" customHeight="1" spans="1:4">
      <c r="A4" s="5" t="str">
        <f>"单位名称："&amp;"澄江市教育体育局"</f>
        <v>单位名称：澄江市教育体育局</v>
      </c>
      <c r="B4" s="5"/>
      <c r="C4" s="94"/>
      <c r="D4" s="6" t="s">
        <v>2</v>
      </c>
    </row>
    <row r="5" ht="22.5" customHeight="1" spans="1:4">
      <c r="A5" s="8" t="s">
        <v>3</v>
      </c>
      <c r="B5" s="8"/>
      <c r="C5" s="8" t="s">
        <v>4</v>
      </c>
      <c r="D5" s="8"/>
    </row>
    <row r="6" ht="18.75" customHeight="1" spans="1:4">
      <c r="A6" s="8" t="s">
        <v>5</v>
      </c>
      <c r="B6" s="8" t="s">
        <v>190</v>
      </c>
      <c r="C6" s="8" t="s">
        <v>191</v>
      </c>
      <c r="D6" s="8" t="s">
        <v>190</v>
      </c>
    </row>
    <row r="7" ht="18.75" customHeight="1" spans="1:4">
      <c r="A7" s="8"/>
      <c r="B7" s="8"/>
      <c r="C7" s="8"/>
      <c r="D7" s="8"/>
    </row>
    <row r="8" ht="22.5" customHeight="1" spans="1:4">
      <c r="A8" s="15" t="s">
        <v>192</v>
      </c>
      <c r="B8" s="17">
        <v>36312.710669</v>
      </c>
      <c r="C8" s="15" t="s">
        <v>193</v>
      </c>
      <c r="D8" s="17">
        <v>36312.710669</v>
      </c>
    </row>
    <row r="9" ht="22.5" customHeight="1" spans="1:4">
      <c r="A9" s="15" t="s">
        <v>194</v>
      </c>
      <c r="B9" s="17">
        <v>36012.710669</v>
      </c>
      <c r="C9" s="15" t="str">
        <f>"（"&amp;"一"&amp;"）"&amp;"教育支出"</f>
        <v>（一）教育支出</v>
      </c>
      <c r="D9" s="17">
        <v>26548.139618</v>
      </c>
    </row>
    <row r="10" ht="22.5" customHeight="1" spans="1:4">
      <c r="A10" s="15" t="s">
        <v>195</v>
      </c>
      <c r="B10" s="17">
        <v>300</v>
      </c>
      <c r="C10" s="15" t="str">
        <f>"（"&amp;"二"&amp;"）"&amp;"文化旅游体育与传媒支出"</f>
        <v>（二）文化旅游体育与传媒支出</v>
      </c>
      <c r="D10" s="17">
        <v>74.708375</v>
      </c>
    </row>
    <row r="11" ht="22.5" customHeight="1" spans="1:4">
      <c r="A11" s="15" t="s">
        <v>196</v>
      </c>
      <c r="B11" s="17"/>
      <c r="C11" s="15" t="str">
        <f>"（"&amp;"三"&amp;"）"&amp;"社会保障和就业支出"</f>
        <v>（三）社会保障和就业支出</v>
      </c>
      <c r="D11" s="17">
        <v>3789.541388</v>
      </c>
    </row>
    <row r="12" ht="22.5" customHeight="1" spans="1:4">
      <c r="A12" s="15" t="s">
        <v>197</v>
      </c>
      <c r="B12" s="17"/>
      <c r="C12" s="15" t="str">
        <f>"（"&amp;"四"&amp;"）"&amp;"卫生健康支出"</f>
        <v>（四）卫生健康支出</v>
      </c>
      <c r="D12" s="17">
        <v>2795.298488</v>
      </c>
    </row>
    <row r="13" ht="22.5" customHeight="1" spans="1:4">
      <c r="A13" s="15" t="s">
        <v>194</v>
      </c>
      <c r="B13" s="17"/>
      <c r="C13" s="15" t="str">
        <f>"（"&amp;"五"&amp;"）"&amp;"城乡社区支出"</f>
        <v>（五）城乡社区支出</v>
      </c>
      <c r="D13" s="17">
        <v>300</v>
      </c>
    </row>
    <row r="14" ht="22.5" customHeight="1" spans="1:4">
      <c r="A14" s="15" t="s">
        <v>195</v>
      </c>
      <c r="B14" s="17"/>
      <c r="C14" s="15" t="str">
        <f>"（"&amp;"六"&amp;"）"&amp;"住房保障支出"</f>
        <v>（六）住房保障支出</v>
      </c>
      <c r="D14" s="17">
        <v>2805.0228</v>
      </c>
    </row>
    <row r="15" ht="22.5" customHeight="1" spans="1:4">
      <c r="A15" s="15" t="s">
        <v>196</v>
      </c>
      <c r="B15" s="17"/>
      <c r="C15" s="15"/>
      <c r="D15" s="17"/>
    </row>
    <row r="16" ht="22.5" customHeight="1" spans="1:4">
      <c r="A16" s="95"/>
      <c r="B16" s="17"/>
      <c r="C16" s="15" t="s">
        <v>198</v>
      </c>
      <c r="D16" s="17"/>
    </row>
    <row r="17" ht="22.5" customHeight="1" spans="1:4">
      <c r="A17" s="96" t="s">
        <v>199</v>
      </c>
      <c r="B17" s="97">
        <v>36312.710669</v>
      </c>
      <c r="C17" s="98" t="s">
        <v>200</v>
      </c>
      <c r="D17" s="97">
        <v>36312.710669</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46"/>
  <sheetViews>
    <sheetView showZeros="0" workbookViewId="0">
      <pane ySplit="1" topLeftCell="A29" activePane="bottomLeft" state="frozen"/>
      <selection/>
      <selection pane="bottomLeft" activeCell="E10" sqref="E10"/>
    </sheetView>
  </sheetViews>
  <sheetFormatPr defaultColWidth="8.85185185185185" defaultRowHeight="15" customHeight="1" outlineLevelCol="6"/>
  <cols>
    <col min="1" max="1" width="21.4259259259259" customWidth="1"/>
    <col min="2" max="2" width="31.6666666666667" customWidth="1"/>
    <col min="3" max="7" width="21.4259259259259" customWidth="1"/>
  </cols>
  <sheetData>
    <row r="1" customHeight="1" spans="1:7">
      <c r="A1" s="1"/>
      <c r="B1" s="1"/>
      <c r="C1" s="1"/>
      <c r="D1" s="1"/>
      <c r="E1" s="1"/>
      <c r="F1" s="1"/>
      <c r="G1" s="1"/>
    </row>
    <row r="2" ht="18.75" customHeight="1" spans="1:7">
      <c r="A2" s="2"/>
      <c r="B2" s="2"/>
      <c r="C2" s="2"/>
      <c r="D2" s="2"/>
      <c r="E2" s="2"/>
      <c r="F2" s="2"/>
      <c r="G2" s="70" t="s">
        <v>201</v>
      </c>
    </row>
    <row r="3" ht="37.5" customHeight="1" spans="1:7">
      <c r="A3" s="4" t="s">
        <v>202</v>
      </c>
      <c r="B3" s="4"/>
      <c r="C3" s="4"/>
      <c r="D3" s="4"/>
      <c r="E3" s="4"/>
      <c r="F3" s="4"/>
      <c r="G3" s="4"/>
    </row>
    <row r="4" ht="18.75" customHeight="1" spans="1:7">
      <c r="A4" s="71" t="str">
        <f>"单位名称："&amp;"澄江市教育体育局"</f>
        <v>单位名称：澄江市教育体育局</v>
      </c>
      <c r="B4" s="71"/>
      <c r="C4" s="71"/>
      <c r="D4" s="72"/>
      <c r="E4" s="72"/>
      <c r="F4" s="72"/>
      <c r="G4" s="73" t="s">
        <v>26</v>
      </c>
    </row>
    <row r="5" ht="18.75" customHeight="1" spans="1:7">
      <c r="A5" s="13" t="s">
        <v>203</v>
      </c>
      <c r="B5" s="13" t="s">
        <v>97</v>
      </c>
      <c r="C5" s="74" t="s">
        <v>29</v>
      </c>
      <c r="D5" s="74" t="s">
        <v>99</v>
      </c>
      <c r="E5" s="74"/>
      <c r="F5" s="74"/>
      <c r="G5" s="13" t="s">
        <v>100</v>
      </c>
    </row>
    <row r="6" ht="18.75" customHeight="1" spans="1:7">
      <c r="A6" s="13" t="s">
        <v>96</v>
      </c>
      <c r="B6" s="13" t="s">
        <v>97</v>
      </c>
      <c r="C6" s="74"/>
      <c r="D6" s="74" t="s">
        <v>31</v>
      </c>
      <c r="E6" s="74" t="s">
        <v>204</v>
      </c>
      <c r="F6" s="74" t="s">
        <v>205</v>
      </c>
      <c r="G6" s="13"/>
    </row>
    <row r="7" ht="18.75" customHeight="1" spans="1:7">
      <c r="A7" s="14" t="s">
        <v>42</v>
      </c>
      <c r="B7" s="14" t="s">
        <v>43</v>
      </c>
      <c r="C7" s="14" t="s">
        <v>44</v>
      </c>
      <c r="D7" s="14" t="s">
        <v>45</v>
      </c>
      <c r="E7" s="14" t="s">
        <v>46</v>
      </c>
      <c r="F7" s="14" t="s">
        <v>47</v>
      </c>
      <c r="G7" s="14" t="s">
        <v>48</v>
      </c>
    </row>
    <row r="8" ht="20.25" customHeight="1" spans="1:7">
      <c r="A8" s="16" t="s">
        <v>107</v>
      </c>
      <c r="B8" s="16" t="s">
        <v>108</v>
      </c>
      <c r="C8" s="17">
        <v>26548.139618</v>
      </c>
      <c r="D8" s="17">
        <v>23757.710803</v>
      </c>
      <c r="E8" s="17">
        <v>23132.051907</v>
      </c>
      <c r="F8" s="17">
        <v>625.658896</v>
      </c>
      <c r="G8" s="17">
        <v>2790.428815</v>
      </c>
    </row>
    <row r="9" ht="20.25" customHeight="1" spans="1:7">
      <c r="A9" s="75" t="s">
        <v>109</v>
      </c>
      <c r="B9" s="75" t="s">
        <v>110</v>
      </c>
      <c r="C9" s="17">
        <v>608.542314</v>
      </c>
      <c r="D9" s="17">
        <v>608.542314</v>
      </c>
      <c r="E9" s="17">
        <v>557.192874</v>
      </c>
      <c r="F9" s="17">
        <v>51.34944</v>
      </c>
      <c r="G9" s="17"/>
    </row>
    <row r="10" ht="20.25" customHeight="1" spans="1:7">
      <c r="A10" s="76" t="s">
        <v>111</v>
      </c>
      <c r="B10" s="76" t="s">
        <v>112</v>
      </c>
      <c r="C10" s="17">
        <v>167.671392</v>
      </c>
      <c r="D10" s="17">
        <v>167.671392</v>
      </c>
      <c r="E10" s="17">
        <v>144.04596</v>
      </c>
      <c r="F10" s="17">
        <v>23.625432</v>
      </c>
      <c r="G10" s="17"/>
    </row>
    <row r="11" ht="20.25" customHeight="1" spans="1:7">
      <c r="A11" s="76" t="s">
        <v>113</v>
      </c>
      <c r="B11" s="76" t="s">
        <v>114</v>
      </c>
      <c r="C11" s="17">
        <v>440.870922</v>
      </c>
      <c r="D11" s="17">
        <v>440.870922</v>
      </c>
      <c r="E11" s="17">
        <v>413.146914</v>
      </c>
      <c r="F11" s="17">
        <v>27.724008</v>
      </c>
      <c r="G11" s="17"/>
    </row>
    <row r="12" ht="20.25" customHeight="1" spans="1:7">
      <c r="A12" s="75" t="s">
        <v>115</v>
      </c>
      <c r="B12" s="75" t="s">
        <v>116</v>
      </c>
      <c r="C12" s="17">
        <v>24502.387633</v>
      </c>
      <c r="D12" s="17">
        <v>22438.253817</v>
      </c>
      <c r="E12" s="17">
        <v>21881.833777</v>
      </c>
      <c r="F12" s="17">
        <v>556.42004</v>
      </c>
      <c r="G12" s="17">
        <v>2064.133816</v>
      </c>
    </row>
    <row r="13" ht="20.25" customHeight="1" spans="1:7">
      <c r="A13" s="76" t="s">
        <v>117</v>
      </c>
      <c r="B13" s="76" t="s">
        <v>118</v>
      </c>
      <c r="C13" s="17">
        <v>2514.023377</v>
      </c>
      <c r="D13" s="17">
        <v>1866.353877</v>
      </c>
      <c r="E13" s="17">
        <v>1829.356893</v>
      </c>
      <c r="F13" s="17">
        <v>36.996984</v>
      </c>
      <c r="G13" s="17">
        <v>647.6695</v>
      </c>
    </row>
    <row r="14" ht="20.25" customHeight="1" spans="1:7">
      <c r="A14" s="76" t="s">
        <v>119</v>
      </c>
      <c r="B14" s="76" t="s">
        <v>120</v>
      </c>
      <c r="C14" s="17">
        <v>12731.727816</v>
      </c>
      <c r="D14" s="17">
        <v>12519.473916</v>
      </c>
      <c r="E14" s="17">
        <v>12213.847996</v>
      </c>
      <c r="F14" s="17">
        <v>305.62592</v>
      </c>
      <c r="G14" s="17">
        <v>212.2539</v>
      </c>
    </row>
    <row r="15" ht="20.25" customHeight="1" spans="1:7">
      <c r="A15" s="76" t="s">
        <v>121</v>
      </c>
      <c r="B15" s="76" t="s">
        <v>122</v>
      </c>
      <c r="C15" s="17">
        <v>5787.973136</v>
      </c>
      <c r="D15" s="17">
        <v>5677.50032</v>
      </c>
      <c r="E15" s="17">
        <v>5532.226256</v>
      </c>
      <c r="F15" s="17">
        <v>145.274064</v>
      </c>
      <c r="G15" s="17">
        <v>110.472816</v>
      </c>
    </row>
    <row r="16" ht="20.25" customHeight="1" spans="1:7">
      <c r="A16" s="76" t="s">
        <v>123</v>
      </c>
      <c r="B16" s="76" t="s">
        <v>124</v>
      </c>
      <c r="C16" s="17">
        <v>2575.528732</v>
      </c>
      <c r="D16" s="17">
        <v>2321.316132</v>
      </c>
      <c r="E16" s="17">
        <v>2256.581492</v>
      </c>
      <c r="F16" s="17">
        <v>64.73464</v>
      </c>
      <c r="G16" s="17">
        <v>254.2126</v>
      </c>
    </row>
    <row r="17" ht="20.25" customHeight="1" spans="1:7">
      <c r="A17" s="76" t="s">
        <v>125</v>
      </c>
      <c r="B17" s="76" t="s">
        <v>126</v>
      </c>
      <c r="C17" s="17">
        <v>893.134572</v>
      </c>
      <c r="D17" s="17">
        <v>53.609572</v>
      </c>
      <c r="E17" s="17">
        <v>49.82114</v>
      </c>
      <c r="F17" s="17">
        <v>3.788432</v>
      </c>
      <c r="G17" s="17">
        <v>839.525</v>
      </c>
    </row>
    <row r="18" ht="20.25" customHeight="1" spans="1:7">
      <c r="A18" s="75" t="s">
        <v>127</v>
      </c>
      <c r="B18" s="75" t="s">
        <v>128</v>
      </c>
      <c r="C18" s="17">
        <v>714.838672</v>
      </c>
      <c r="D18" s="17">
        <v>710.914672</v>
      </c>
      <c r="E18" s="17">
        <v>693.025256</v>
      </c>
      <c r="F18" s="17">
        <v>17.889416</v>
      </c>
      <c r="G18" s="17">
        <v>3.924</v>
      </c>
    </row>
    <row r="19" ht="20.25" customHeight="1" spans="1:7">
      <c r="A19" s="76" t="s">
        <v>129</v>
      </c>
      <c r="B19" s="76" t="s">
        <v>130</v>
      </c>
      <c r="C19" s="17">
        <v>714.838672</v>
      </c>
      <c r="D19" s="17">
        <v>710.914672</v>
      </c>
      <c r="E19" s="17">
        <v>693.025256</v>
      </c>
      <c r="F19" s="17">
        <v>17.889416</v>
      </c>
      <c r="G19" s="17">
        <v>3.924</v>
      </c>
    </row>
    <row r="20" ht="20.25" customHeight="1" spans="1:7">
      <c r="A20" s="75" t="s">
        <v>131</v>
      </c>
      <c r="B20" s="75" t="s">
        <v>132</v>
      </c>
      <c r="C20" s="17">
        <v>1.896</v>
      </c>
      <c r="D20" s="17"/>
      <c r="E20" s="17"/>
      <c r="F20" s="17"/>
      <c r="G20" s="17">
        <v>1.896</v>
      </c>
    </row>
    <row r="21" ht="20.25" customHeight="1" spans="1:7">
      <c r="A21" s="76" t="s">
        <v>133</v>
      </c>
      <c r="B21" s="76" t="s">
        <v>134</v>
      </c>
      <c r="C21" s="17">
        <v>1.896</v>
      </c>
      <c r="D21" s="17"/>
      <c r="E21" s="17"/>
      <c r="F21" s="17"/>
      <c r="G21" s="17">
        <v>1.896</v>
      </c>
    </row>
    <row r="22" ht="20.25" customHeight="1" spans="1:7">
      <c r="A22" s="75" t="s">
        <v>135</v>
      </c>
      <c r="B22" s="75" t="s">
        <v>136</v>
      </c>
      <c r="C22" s="17">
        <v>15</v>
      </c>
      <c r="D22" s="17"/>
      <c r="E22" s="17"/>
      <c r="F22" s="17"/>
      <c r="G22" s="17">
        <v>15</v>
      </c>
    </row>
    <row r="23" ht="20.25" customHeight="1" spans="1:7">
      <c r="A23" s="76" t="s">
        <v>137</v>
      </c>
      <c r="B23" s="76" t="s">
        <v>138</v>
      </c>
      <c r="C23" s="17">
        <v>15</v>
      </c>
      <c r="D23" s="17"/>
      <c r="E23" s="17"/>
      <c r="F23" s="17"/>
      <c r="G23" s="17">
        <v>15</v>
      </c>
    </row>
    <row r="24" ht="20.25" customHeight="1" spans="1:7">
      <c r="A24" s="75" t="s">
        <v>139</v>
      </c>
      <c r="B24" s="75" t="s">
        <v>140</v>
      </c>
      <c r="C24" s="17">
        <v>705.474999</v>
      </c>
      <c r="D24" s="17"/>
      <c r="E24" s="17"/>
      <c r="F24" s="17"/>
      <c r="G24" s="17">
        <v>705.474999</v>
      </c>
    </row>
    <row r="25" ht="20.25" customHeight="1" spans="1:7">
      <c r="A25" s="76" t="s">
        <v>206</v>
      </c>
      <c r="B25" s="76" t="s">
        <v>140</v>
      </c>
      <c r="C25" s="17">
        <v>705.474999</v>
      </c>
      <c r="D25" s="17"/>
      <c r="E25" s="17"/>
      <c r="F25" s="17"/>
      <c r="G25" s="17">
        <v>705.474999</v>
      </c>
    </row>
    <row r="26" ht="20.25" customHeight="1" spans="1:7">
      <c r="A26" s="16" t="s">
        <v>141</v>
      </c>
      <c r="B26" s="16" t="s">
        <v>142</v>
      </c>
      <c r="C26" s="17">
        <v>74.708375</v>
      </c>
      <c r="D26" s="17">
        <v>74.708375</v>
      </c>
      <c r="E26" s="17">
        <v>69.569255</v>
      </c>
      <c r="F26" s="17">
        <v>5.13912</v>
      </c>
      <c r="G26" s="17"/>
    </row>
    <row r="27" ht="20.25" customHeight="1" spans="1:7">
      <c r="A27" s="75" t="s">
        <v>143</v>
      </c>
      <c r="B27" s="75" t="s">
        <v>144</v>
      </c>
      <c r="C27" s="17">
        <v>74.708375</v>
      </c>
      <c r="D27" s="17">
        <v>74.708375</v>
      </c>
      <c r="E27" s="17">
        <v>69.569255</v>
      </c>
      <c r="F27" s="17">
        <v>5.13912</v>
      </c>
      <c r="G27" s="17"/>
    </row>
    <row r="28" ht="20.25" customHeight="1" spans="1:7">
      <c r="A28" s="76" t="s">
        <v>145</v>
      </c>
      <c r="B28" s="76" t="s">
        <v>146</v>
      </c>
      <c r="C28" s="17">
        <v>74.708375</v>
      </c>
      <c r="D28" s="17">
        <v>74.708375</v>
      </c>
      <c r="E28" s="17">
        <v>69.569255</v>
      </c>
      <c r="F28" s="17">
        <v>5.13912</v>
      </c>
      <c r="G28" s="17"/>
    </row>
    <row r="29" ht="20.25" customHeight="1" spans="1:7">
      <c r="A29" s="16" t="s">
        <v>147</v>
      </c>
      <c r="B29" s="16" t="s">
        <v>148</v>
      </c>
      <c r="C29" s="17">
        <v>3789.541388</v>
      </c>
      <c r="D29" s="17">
        <v>3789.541388</v>
      </c>
      <c r="E29" s="17">
        <v>3714.241388</v>
      </c>
      <c r="F29" s="17">
        <v>75.3</v>
      </c>
      <c r="G29" s="17"/>
    </row>
    <row r="30" ht="20.25" customHeight="1" spans="1:7">
      <c r="A30" s="75" t="s">
        <v>149</v>
      </c>
      <c r="B30" s="75" t="s">
        <v>150</v>
      </c>
      <c r="C30" s="17">
        <v>3679.849088</v>
      </c>
      <c r="D30" s="17">
        <v>3679.849088</v>
      </c>
      <c r="E30" s="17">
        <v>3604.549088</v>
      </c>
      <c r="F30" s="17">
        <v>75.3</v>
      </c>
      <c r="G30" s="17"/>
    </row>
    <row r="31" ht="20.25" customHeight="1" spans="1:7">
      <c r="A31" s="76" t="s">
        <v>151</v>
      </c>
      <c r="B31" s="76" t="s">
        <v>152</v>
      </c>
      <c r="C31" s="17">
        <v>8.58</v>
      </c>
      <c r="D31" s="17">
        <v>8.58</v>
      </c>
      <c r="E31" s="17">
        <v>7.92</v>
      </c>
      <c r="F31" s="17">
        <v>0.66</v>
      </c>
      <c r="G31" s="17"/>
    </row>
    <row r="32" ht="20.25" customHeight="1" spans="1:7">
      <c r="A32" s="76" t="s">
        <v>153</v>
      </c>
      <c r="B32" s="76" t="s">
        <v>154</v>
      </c>
      <c r="C32" s="17">
        <v>980.51</v>
      </c>
      <c r="D32" s="17">
        <v>980.51</v>
      </c>
      <c r="E32" s="17">
        <v>905.87</v>
      </c>
      <c r="F32" s="17">
        <v>74.64</v>
      </c>
      <c r="G32" s="17"/>
    </row>
    <row r="33" ht="20.25" customHeight="1" spans="1:7">
      <c r="A33" s="76" t="s">
        <v>155</v>
      </c>
      <c r="B33" s="76" t="s">
        <v>156</v>
      </c>
      <c r="C33" s="17">
        <v>2690.759088</v>
      </c>
      <c r="D33" s="17">
        <v>2690.759088</v>
      </c>
      <c r="E33" s="17">
        <v>2690.759088</v>
      </c>
      <c r="F33" s="17"/>
      <c r="G33" s="17"/>
    </row>
    <row r="34" ht="20.25" customHeight="1" spans="1:7">
      <c r="A34" s="75" t="s">
        <v>157</v>
      </c>
      <c r="B34" s="75" t="s">
        <v>158</v>
      </c>
      <c r="C34" s="17">
        <v>109.6923</v>
      </c>
      <c r="D34" s="17">
        <v>109.6923</v>
      </c>
      <c r="E34" s="17">
        <v>109.6923</v>
      </c>
      <c r="F34" s="17"/>
      <c r="G34" s="17"/>
    </row>
    <row r="35" ht="20.25" customHeight="1" spans="1:7">
      <c r="A35" s="76" t="s">
        <v>159</v>
      </c>
      <c r="B35" s="76" t="s">
        <v>160</v>
      </c>
      <c r="C35" s="17">
        <v>109.6923</v>
      </c>
      <c r="D35" s="17">
        <v>109.6923</v>
      </c>
      <c r="E35" s="17">
        <v>109.6923</v>
      </c>
      <c r="F35" s="17"/>
      <c r="G35" s="17"/>
    </row>
    <row r="36" ht="20.25" customHeight="1" spans="1:7">
      <c r="A36" s="16" t="s">
        <v>161</v>
      </c>
      <c r="B36" s="16" t="s">
        <v>162</v>
      </c>
      <c r="C36" s="17">
        <v>2795.298488</v>
      </c>
      <c r="D36" s="17">
        <v>2795.298488</v>
      </c>
      <c r="E36" s="17">
        <v>2795.298488</v>
      </c>
      <c r="F36" s="17"/>
      <c r="G36" s="17"/>
    </row>
    <row r="37" ht="20.25" customHeight="1" spans="1:7">
      <c r="A37" s="75" t="s">
        <v>163</v>
      </c>
      <c r="B37" s="75" t="s">
        <v>164</v>
      </c>
      <c r="C37" s="17">
        <v>2795.298488</v>
      </c>
      <c r="D37" s="17">
        <v>2795.298488</v>
      </c>
      <c r="E37" s="17">
        <v>2795.298488</v>
      </c>
      <c r="F37" s="17"/>
      <c r="G37" s="17"/>
    </row>
    <row r="38" ht="20.25" customHeight="1" spans="1:7">
      <c r="A38" s="76" t="s">
        <v>165</v>
      </c>
      <c r="B38" s="76" t="s">
        <v>166</v>
      </c>
      <c r="C38" s="17">
        <v>11.675933</v>
      </c>
      <c r="D38" s="17">
        <v>11.675933</v>
      </c>
      <c r="E38" s="17">
        <v>11.675933</v>
      </c>
      <c r="F38" s="17"/>
      <c r="G38" s="17"/>
    </row>
    <row r="39" ht="20.25" customHeight="1" spans="1:7">
      <c r="A39" s="76" t="s">
        <v>167</v>
      </c>
      <c r="B39" s="76" t="s">
        <v>168</v>
      </c>
      <c r="C39" s="17">
        <v>1495.821845</v>
      </c>
      <c r="D39" s="17">
        <v>1495.821845</v>
      </c>
      <c r="E39" s="17">
        <v>1495.821845</v>
      </c>
      <c r="F39" s="17"/>
      <c r="G39" s="17"/>
    </row>
    <row r="40" ht="20.25" customHeight="1" spans="1:7">
      <c r="A40" s="76" t="s">
        <v>169</v>
      </c>
      <c r="B40" s="76" t="s">
        <v>170</v>
      </c>
      <c r="C40" s="17">
        <v>1111.488975</v>
      </c>
      <c r="D40" s="17">
        <v>1111.488975</v>
      </c>
      <c r="E40" s="17">
        <v>1111.488975</v>
      </c>
      <c r="F40" s="17"/>
      <c r="G40" s="17"/>
    </row>
    <row r="41" ht="20.25" customHeight="1" spans="1:7">
      <c r="A41" s="76" t="s">
        <v>171</v>
      </c>
      <c r="B41" s="76" t="s">
        <v>172</v>
      </c>
      <c r="C41" s="17">
        <v>176.311735</v>
      </c>
      <c r="D41" s="17">
        <v>176.311735</v>
      </c>
      <c r="E41" s="17">
        <v>176.311735</v>
      </c>
      <c r="F41" s="17"/>
      <c r="G41" s="17"/>
    </row>
    <row r="42" ht="20.25" customHeight="1" spans="1:7">
      <c r="A42" s="16" t="s">
        <v>179</v>
      </c>
      <c r="B42" s="16" t="s">
        <v>180</v>
      </c>
      <c r="C42" s="17">
        <v>2805.0228</v>
      </c>
      <c r="D42" s="17">
        <v>2805.0228</v>
      </c>
      <c r="E42" s="17">
        <v>2805.0228</v>
      </c>
      <c r="F42" s="17"/>
      <c r="G42" s="17"/>
    </row>
    <row r="43" ht="20.25" customHeight="1" spans="1:7">
      <c r="A43" s="75" t="s">
        <v>181</v>
      </c>
      <c r="B43" s="75" t="s">
        <v>182</v>
      </c>
      <c r="C43" s="17">
        <v>2805.0228</v>
      </c>
      <c r="D43" s="17">
        <v>2805.0228</v>
      </c>
      <c r="E43" s="17">
        <v>2805.0228</v>
      </c>
      <c r="F43" s="17"/>
      <c r="G43" s="17"/>
    </row>
    <row r="44" ht="20.25" customHeight="1" spans="1:7">
      <c r="A44" s="76" t="s">
        <v>183</v>
      </c>
      <c r="B44" s="76" t="s">
        <v>184</v>
      </c>
      <c r="C44" s="17">
        <v>2535.12</v>
      </c>
      <c r="D44" s="17">
        <v>2535.12</v>
      </c>
      <c r="E44" s="17">
        <v>2535.12</v>
      </c>
      <c r="F44" s="17"/>
      <c r="G44" s="17"/>
    </row>
    <row r="45" ht="20.25" customHeight="1" spans="1:7">
      <c r="A45" s="76" t="s">
        <v>185</v>
      </c>
      <c r="B45" s="76" t="s">
        <v>186</v>
      </c>
      <c r="C45" s="17">
        <v>269.9028</v>
      </c>
      <c r="D45" s="17">
        <v>269.9028</v>
      </c>
      <c r="E45" s="17">
        <v>269.9028</v>
      </c>
      <c r="F45" s="17"/>
      <c r="G45" s="17"/>
    </row>
    <row r="46" ht="20.25" customHeight="1" spans="1:7">
      <c r="A46" s="77" t="s">
        <v>187</v>
      </c>
      <c r="B46" s="77"/>
      <c r="C46" s="78">
        <v>36012.710669</v>
      </c>
      <c r="D46" s="78">
        <v>33222.281854</v>
      </c>
      <c r="E46" s="78">
        <v>32516.183838</v>
      </c>
      <c r="F46" s="78">
        <v>706.098016</v>
      </c>
      <c r="G46" s="78">
        <v>2790.428815</v>
      </c>
    </row>
  </sheetData>
  <mergeCells count="7">
    <mergeCell ref="A3:G3"/>
    <mergeCell ref="A4:C4"/>
    <mergeCell ref="A5:B5"/>
    <mergeCell ref="D5:F5"/>
    <mergeCell ref="A46:B46"/>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B13" sqref="B13"/>
    </sheetView>
  </sheetViews>
  <sheetFormatPr defaultColWidth="8.85185185185185" defaultRowHeight="15" customHeight="1" outlineLevelRow="7" outlineLevelCol="5"/>
  <cols>
    <col min="1" max="6" width="28.5740740740741" customWidth="1"/>
  </cols>
  <sheetData>
    <row r="1" customHeight="1" spans="1:6">
      <c r="A1" s="1"/>
      <c r="B1" s="1"/>
      <c r="C1" s="1"/>
      <c r="D1" s="1"/>
      <c r="E1" s="1"/>
      <c r="F1" s="1"/>
    </row>
    <row r="2" ht="18.75" customHeight="1" spans="1:6">
      <c r="A2" s="87"/>
      <c r="B2" s="87"/>
      <c r="C2" s="88"/>
      <c r="D2" s="2"/>
      <c r="E2" s="2"/>
      <c r="F2" s="89" t="s">
        <v>207</v>
      </c>
    </row>
    <row r="3" ht="41.25" customHeight="1" spans="1:6">
      <c r="A3" s="90" t="s">
        <v>208</v>
      </c>
      <c r="B3" s="90"/>
      <c r="C3" s="90"/>
      <c r="D3" s="90"/>
      <c r="E3" s="90"/>
      <c r="F3" s="90"/>
    </row>
    <row r="4" ht="18.75" customHeight="1" spans="1:6">
      <c r="A4" s="5" t="str">
        <f>"单位名称："&amp;"澄江市教育体育局"</f>
        <v>单位名称：澄江市教育体育局</v>
      </c>
      <c r="B4" s="5"/>
      <c r="C4" s="5"/>
      <c r="D4" s="91"/>
      <c r="E4" s="2"/>
      <c r="F4" s="89" t="s">
        <v>26</v>
      </c>
    </row>
    <row r="5" ht="18.75" customHeight="1" spans="1:6">
      <c r="A5" s="13" t="s">
        <v>209</v>
      </c>
      <c r="B5" s="74" t="s">
        <v>210</v>
      </c>
      <c r="C5" s="74" t="s">
        <v>211</v>
      </c>
      <c r="D5" s="74"/>
      <c r="E5" s="74"/>
      <c r="F5" s="74" t="s">
        <v>212</v>
      </c>
    </row>
    <row r="6" ht="18.75" customHeight="1" spans="1:6">
      <c r="A6" s="13"/>
      <c r="B6" s="74"/>
      <c r="C6" s="74" t="s">
        <v>31</v>
      </c>
      <c r="D6" s="74" t="s">
        <v>213</v>
      </c>
      <c r="E6" s="74" t="s">
        <v>214</v>
      </c>
      <c r="F6" s="74"/>
    </row>
    <row r="7" ht="18.75" customHeight="1" spans="1:6">
      <c r="A7" s="92" t="s">
        <v>43</v>
      </c>
      <c r="B7" s="93" t="s">
        <v>44</v>
      </c>
      <c r="C7" s="92" t="s">
        <v>45</v>
      </c>
      <c r="D7" s="92" t="s">
        <v>46</v>
      </c>
      <c r="E7" s="92" t="s">
        <v>47</v>
      </c>
      <c r="F7" s="92">
        <v>7</v>
      </c>
    </row>
    <row r="8" ht="20.25" customHeight="1" spans="1:6">
      <c r="A8" s="17">
        <v>2.06</v>
      </c>
      <c r="B8" s="17"/>
      <c r="C8" s="17">
        <v>0.65</v>
      </c>
      <c r="D8" s="17"/>
      <c r="E8" s="17">
        <v>0.65</v>
      </c>
      <c r="F8" s="17">
        <v>1.41</v>
      </c>
    </row>
  </sheetData>
  <mergeCells count="6">
    <mergeCell ref="A3:F3"/>
    <mergeCell ref="A4:C4"/>
    <mergeCell ref="C5:E5"/>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439"/>
  <sheetViews>
    <sheetView showZeros="0" workbookViewId="0">
      <pane ySplit="1" topLeftCell="A373" activePane="bottomLeft" state="frozen"/>
      <selection/>
      <selection pane="bottomLeft" activeCell="A1" sqref="A1"/>
    </sheetView>
  </sheetViews>
  <sheetFormatPr defaultColWidth="8.85185185185185" defaultRowHeight="15" customHeight="1"/>
  <cols>
    <col min="1" max="7" width="28.5740740740741" customWidth="1"/>
    <col min="8" max="24" width="14.2777777777778"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8.75" customHeight="1" spans="1:24">
      <c r="A2" s="2"/>
      <c r="B2" s="2"/>
      <c r="C2" s="2"/>
      <c r="D2" s="2"/>
      <c r="E2" s="2"/>
      <c r="F2" s="2"/>
      <c r="G2" s="2"/>
      <c r="H2" s="2"/>
      <c r="I2" s="2"/>
      <c r="J2" s="2"/>
      <c r="K2" s="2"/>
      <c r="L2" s="2"/>
      <c r="M2" s="3"/>
      <c r="N2" s="3"/>
      <c r="O2" s="3"/>
      <c r="P2" s="3"/>
      <c r="Q2" s="3"/>
      <c r="R2" s="3"/>
      <c r="S2" s="3"/>
      <c r="T2" s="3"/>
      <c r="U2" s="3"/>
      <c r="V2" s="3"/>
      <c r="W2" s="3"/>
      <c r="X2" s="3" t="s">
        <v>215</v>
      </c>
    </row>
    <row r="3" ht="45" customHeight="1" spans="1:24">
      <c r="A3" s="4" t="s">
        <v>216</v>
      </c>
      <c r="B3" s="4"/>
      <c r="C3" s="4"/>
      <c r="D3" s="4"/>
      <c r="E3" s="4"/>
      <c r="F3" s="4"/>
      <c r="G3" s="4"/>
      <c r="H3" s="4"/>
      <c r="I3" s="4"/>
      <c r="J3" s="4"/>
      <c r="K3" s="4"/>
      <c r="L3" s="4"/>
      <c r="M3" s="82"/>
      <c r="N3" s="82"/>
      <c r="O3" s="82"/>
      <c r="P3" s="82"/>
      <c r="Q3" s="82"/>
      <c r="R3" s="82"/>
      <c r="S3" s="82"/>
      <c r="T3" s="82"/>
      <c r="U3" s="82"/>
      <c r="V3" s="82"/>
      <c r="W3" s="82"/>
      <c r="X3" s="82"/>
    </row>
    <row r="4" ht="18.75" customHeight="1" spans="1:24">
      <c r="A4" s="5" t="str">
        <f>"单位名称："&amp;"澄江市教育体育局"</f>
        <v>单位名称：澄江市教育体育局</v>
      </c>
      <c r="B4" s="5"/>
      <c r="C4" s="5"/>
      <c r="D4" s="5"/>
      <c r="E4" s="5"/>
      <c r="F4" s="5"/>
      <c r="G4" s="5"/>
      <c r="H4" s="83"/>
      <c r="I4" s="83"/>
      <c r="J4" s="83"/>
      <c r="K4" s="83"/>
      <c r="L4" s="83"/>
      <c r="M4" s="6"/>
      <c r="N4" s="6"/>
      <c r="O4" s="6"/>
      <c r="P4" s="6"/>
      <c r="Q4" s="6"/>
      <c r="R4" s="6"/>
      <c r="S4" s="6"/>
      <c r="T4" s="6"/>
      <c r="U4" s="6"/>
      <c r="V4" s="6"/>
      <c r="W4" s="6"/>
      <c r="X4" s="6" t="s">
        <v>26</v>
      </c>
    </row>
    <row r="5" ht="18.75" customHeight="1" spans="1:24">
      <c r="A5" s="84" t="s">
        <v>217</v>
      </c>
      <c r="B5" s="84" t="s">
        <v>218</v>
      </c>
      <c r="C5" s="84" t="s">
        <v>219</v>
      </c>
      <c r="D5" s="84" t="s">
        <v>220</v>
      </c>
      <c r="E5" s="84" t="s">
        <v>221</v>
      </c>
      <c r="F5" s="84" t="s">
        <v>222</v>
      </c>
      <c r="G5" s="84" t="s">
        <v>223</v>
      </c>
      <c r="H5" s="85" t="s">
        <v>29</v>
      </c>
      <c r="I5" s="85" t="s">
        <v>224</v>
      </c>
      <c r="J5" s="84"/>
      <c r="K5" s="84"/>
      <c r="L5" s="84"/>
      <c r="M5" s="84"/>
      <c r="N5" s="84"/>
      <c r="O5" s="84" t="s">
        <v>225</v>
      </c>
      <c r="P5" s="84"/>
      <c r="Q5" s="84"/>
      <c r="R5" s="84" t="s">
        <v>35</v>
      </c>
      <c r="S5" s="84" t="s">
        <v>36</v>
      </c>
      <c r="T5" s="84"/>
      <c r="U5" s="84"/>
      <c r="V5" s="84"/>
      <c r="W5" s="84"/>
      <c r="X5" s="84"/>
    </row>
    <row r="6" ht="18.75" customHeight="1" spans="1:24">
      <c r="A6" s="84"/>
      <c r="B6" s="84"/>
      <c r="C6" s="84"/>
      <c r="D6" s="84"/>
      <c r="E6" s="84"/>
      <c r="F6" s="84"/>
      <c r="G6" s="84"/>
      <c r="H6" s="85" t="s">
        <v>226</v>
      </c>
      <c r="I6" s="85" t="s">
        <v>227</v>
      </c>
      <c r="J6" s="85"/>
      <c r="K6" s="84" t="s">
        <v>33</v>
      </c>
      <c r="L6" s="84" t="s">
        <v>34</v>
      </c>
      <c r="M6" s="84"/>
      <c r="N6" s="84"/>
      <c r="O6" s="84" t="s">
        <v>225</v>
      </c>
      <c r="P6" s="84" t="s">
        <v>33</v>
      </c>
      <c r="Q6" s="84" t="s">
        <v>34</v>
      </c>
      <c r="R6" s="84" t="s">
        <v>35</v>
      </c>
      <c r="S6" s="84" t="s">
        <v>36</v>
      </c>
      <c r="T6" s="84" t="s">
        <v>37</v>
      </c>
      <c r="U6" s="84" t="s">
        <v>38</v>
      </c>
      <c r="V6" s="84" t="s">
        <v>39</v>
      </c>
      <c r="W6" s="84" t="s">
        <v>40</v>
      </c>
      <c r="X6" s="84" t="s">
        <v>41</v>
      </c>
    </row>
    <row r="7" ht="18.75" customHeight="1" spans="1:24">
      <c r="A7" s="84"/>
      <c r="B7" s="84"/>
      <c r="C7" s="84"/>
      <c r="D7" s="84"/>
      <c r="E7" s="84"/>
      <c r="F7" s="84"/>
      <c r="G7" s="84"/>
      <c r="H7" s="85"/>
      <c r="I7" s="85" t="s">
        <v>228</v>
      </c>
      <c r="J7" s="84" t="s">
        <v>229</v>
      </c>
      <c r="K7" s="84" t="s">
        <v>230</v>
      </c>
      <c r="L7" s="84" t="s">
        <v>231</v>
      </c>
      <c r="M7" s="84" t="s">
        <v>232</v>
      </c>
      <c r="N7" s="84" t="s">
        <v>233</v>
      </c>
      <c r="O7" s="84" t="s">
        <v>32</v>
      </c>
      <c r="P7" s="84" t="s">
        <v>33</v>
      </c>
      <c r="Q7" s="84" t="s">
        <v>34</v>
      </c>
      <c r="R7" s="84"/>
      <c r="S7" s="84" t="s">
        <v>31</v>
      </c>
      <c r="T7" s="84" t="s">
        <v>37</v>
      </c>
      <c r="U7" s="84" t="s">
        <v>38</v>
      </c>
      <c r="V7" s="84" t="s">
        <v>39</v>
      </c>
      <c r="W7" s="84" t="s">
        <v>40</v>
      </c>
      <c r="X7" s="84" t="s">
        <v>41</v>
      </c>
    </row>
    <row r="8" ht="22.65" customHeight="1" spans="1:24">
      <c r="A8" s="84"/>
      <c r="B8" s="84"/>
      <c r="C8" s="84"/>
      <c r="D8" s="84"/>
      <c r="E8" s="84"/>
      <c r="F8" s="84"/>
      <c r="G8" s="84"/>
      <c r="H8" s="85"/>
      <c r="I8" s="85" t="s">
        <v>31</v>
      </c>
      <c r="J8" s="84" t="s">
        <v>229</v>
      </c>
      <c r="K8" s="84"/>
      <c r="L8" s="84"/>
      <c r="M8" s="84"/>
      <c r="N8" s="84"/>
      <c r="O8" s="84"/>
      <c r="P8" s="84"/>
      <c r="Q8" s="84"/>
      <c r="R8" s="84"/>
      <c r="S8" s="84"/>
      <c r="T8" s="84"/>
      <c r="U8" s="84"/>
      <c r="V8" s="84"/>
      <c r="W8" s="84"/>
      <c r="X8" s="84"/>
    </row>
    <row r="9" ht="18.75" customHeight="1" spans="1:24">
      <c r="A9" s="85" t="s">
        <v>42</v>
      </c>
      <c r="B9" s="85">
        <v>2</v>
      </c>
      <c r="C9" s="85">
        <v>3</v>
      </c>
      <c r="D9" s="85">
        <v>4</v>
      </c>
      <c r="E9" s="85">
        <v>5</v>
      </c>
      <c r="F9" s="85">
        <v>6</v>
      </c>
      <c r="G9" s="85">
        <v>7</v>
      </c>
      <c r="H9" s="85">
        <v>8</v>
      </c>
      <c r="I9" s="85">
        <v>9</v>
      </c>
      <c r="J9" s="85">
        <v>10</v>
      </c>
      <c r="K9" s="85">
        <v>11</v>
      </c>
      <c r="L9" s="85">
        <v>12</v>
      </c>
      <c r="M9" s="85">
        <v>13</v>
      </c>
      <c r="N9" s="85">
        <v>14</v>
      </c>
      <c r="O9" s="85">
        <v>15</v>
      </c>
      <c r="P9" s="85">
        <v>16</v>
      </c>
      <c r="Q9" s="85">
        <v>17</v>
      </c>
      <c r="R9" s="85">
        <v>18</v>
      </c>
      <c r="S9" s="85">
        <v>19</v>
      </c>
      <c r="T9" s="85">
        <v>20</v>
      </c>
      <c r="U9" s="85">
        <v>21</v>
      </c>
      <c r="V9" s="85">
        <v>22</v>
      </c>
      <c r="W9" s="85">
        <v>23</v>
      </c>
      <c r="X9" s="85">
        <v>24</v>
      </c>
    </row>
    <row r="10" ht="18.75" customHeight="1" spans="1:24">
      <c r="A10" s="9" t="s">
        <v>52</v>
      </c>
      <c r="B10" s="9"/>
      <c r="C10" s="10"/>
      <c r="D10" s="9"/>
      <c r="E10" s="9"/>
      <c r="F10" s="9"/>
      <c r="G10" s="9"/>
      <c r="H10" s="17">
        <v>33222.281854</v>
      </c>
      <c r="I10" s="17">
        <v>33222.281854</v>
      </c>
      <c r="J10" s="17"/>
      <c r="K10" s="17"/>
      <c r="L10" s="17"/>
      <c r="M10" s="17">
        <v>33222.281854</v>
      </c>
      <c r="N10" s="17"/>
      <c r="O10" s="17"/>
      <c r="P10" s="17"/>
      <c r="Q10" s="17"/>
      <c r="R10" s="17"/>
      <c r="S10" s="17"/>
      <c r="T10" s="17"/>
      <c r="U10" s="17"/>
      <c r="V10" s="17"/>
      <c r="W10" s="17"/>
      <c r="X10" s="17"/>
    </row>
    <row r="11" ht="18.75" customHeight="1" spans="1:24">
      <c r="A11" s="86" t="s">
        <v>52</v>
      </c>
      <c r="B11" s="9" t="s">
        <v>234</v>
      </c>
      <c r="C11" s="10" t="s">
        <v>235</v>
      </c>
      <c r="D11" s="9" t="s">
        <v>111</v>
      </c>
      <c r="E11" s="9" t="s">
        <v>112</v>
      </c>
      <c r="F11" s="9" t="s">
        <v>236</v>
      </c>
      <c r="G11" s="9" t="s">
        <v>237</v>
      </c>
      <c r="H11" s="17">
        <v>47.8464</v>
      </c>
      <c r="I11" s="17">
        <v>47.8464</v>
      </c>
      <c r="J11" s="17"/>
      <c r="K11" s="17"/>
      <c r="L11" s="17"/>
      <c r="M11" s="17">
        <v>47.8464</v>
      </c>
      <c r="N11" s="17"/>
      <c r="O11" s="17"/>
      <c r="P11" s="17"/>
      <c r="Q11" s="23"/>
      <c r="R11" s="17"/>
      <c r="S11" s="17"/>
      <c r="T11" s="17"/>
      <c r="U11" s="17"/>
      <c r="V11" s="17"/>
      <c r="W11" s="17"/>
      <c r="X11" s="17"/>
    </row>
    <row r="12" ht="18.75" customHeight="1" spans="1:24">
      <c r="A12" s="86" t="s">
        <v>52</v>
      </c>
      <c r="B12" s="9" t="s">
        <v>234</v>
      </c>
      <c r="C12" s="10" t="s">
        <v>235</v>
      </c>
      <c r="D12" s="9" t="s">
        <v>111</v>
      </c>
      <c r="E12" s="9" t="s">
        <v>112</v>
      </c>
      <c r="F12" s="9" t="s">
        <v>238</v>
      </c>
      <c r="G12" s="9" t="s">
        <v>239</v>
      </c>
      <c r="H12" s="17">
        <v>71.112</v>
      </c>
      <c r="I12" s="17">
        <v>71.112</v>
      </c>
      <c r="J12" s="17"/>
      <c r="K12" s="17"/>
      <c r="L12" s="17"/>
      <c r="M12" s="17">
        <v>71.112</v>
      </c>
      <c r="N12" s="17"/>
      <c r="O12" s="17"/>
      <c r="P12" s="17"/>
      <c r="Q12" s="23"/>
      <c r="R12" s="17"/>
      <c r="S12" s="17"/>
      <c r="T12" s="17"/>
      <c r="U12" s="17"/>
      <c r="V12" s="17"/>
      <c r="W12" s="17"/>
      <c r="X12" s="17"/>
    </row>
    <row r="13" ht="18.75" customHeight="1" spans="1:24">
      <c r="A13" s="86" t="s">
        <v>52</v>
      </c>
      <c r="B13" s="9" t="s">
        <v>234</v>
      </c>
      <c r="C13" s="10" t="s">
        <v>235</v>
      </c>
      <c r="D13" s="9" t="s">
        <v>111</v>
      </c>
      <c r="E13" s="9" t="s">
        <v>112</v>
      </c>
      <c r="F13" s="9" t="s">
        <v>240</v>
      </c>
      <c r="G13" s="9" t="s">
        <v>241</v>
      </c>
      <c r="H13" s="17">
        <v>3.9872</v>
      </c>
      <c r="I13" s="17">
        <v>3.9872</v>
      </c>
      <c r="J13" s="17"/>
      <c r="K13" s="17"/>
      <c r="L13" s="17"/>
      <c r="M13" s="17">
        <v>3.9872</v>
      </c>
      <c r="N13" s="17"/>
      <c r="O13" s="17"/>
      <c r="P13" s="17"/>
      <c r="Q13" s="23"/>
      <c r="R13" s="17"/>
      <c r="S13" s="17"/>
      <c r="T13" s="17"/>
      <c r="U13" s="17"/>
      <c r="V13" s="17"/>
      <c r="W13" s="17"/>
      <c r="X13" s="17"/>
    </row>
    <row r="14" ht="18.75" customHeight="1" spans="1:24">
      <c r="A14" s="86" t="s">
        <v>52</v>
      </c>
      <c r="B14" s="9" t="s">
        <v>234</v>
      </c>
      <c r="C14" s="10" t="s">
        <v>235</v>
      </c>
      <c r="D14" s="9" t="s">
        <v>185</v>
      </c>
      <c r="E14" s="9" t="s">
        <v>186</v>
      </c>
      <c r="F14" s="9" t="s">
        <v>238</v>
      </c>
      <c r="G14" s="9" t="s">
        <v>239</v>
      </c>
      <c r="H14" s="17">
        <v>1.8132</v>
      </c>
      <c r="I14" s="17">
        <v>1.8132</v>
      </c>
      <c r="J14" s="17"/>
      <c r="K14" s="17"/>
      <c r="L14" s="17"/>
      <c r="M14" s="17">
        <v>1.8132</v>
      </c>
      <c r="N14" s="17"/>
      <c r="O14" s="17"/>
      <c r="P14" s="17"/>
      <c r="Q14" s="23"/>
      <c r="R14" s="17"/>
      <c r="S14" s="17"/>
      <c r="T14" s="17"/>
      <c r="U14" s="17"/>
      <c r="V14" s="17"/>
      <c r="W14" s="17"/>
      <c r="X14" s="17"/>
    </row>
    <row r="15" ht="18.75" customHeight="1" spans="1:24">
      <c r="A15" s="86" t="s">
        <v>52</v>
      </c>
      <c r="B15" s="9" t="s">
        <v>242</v>
      </c>
      <c r="C15" s="10" t="s">
        <v>243</v>
      </c>
      <c r="D15" s="9" t="s">
        <v>111</v>
      </c>
      <c r="E15" s="9" t="s">
        <v>112</v>
      </c>
      <c r="F15" s="9" t="s">
        <v>244</v>
      </c>
      <c r="G15" s="9" t="s">
        <v>245</v>
      </c>
      <c r="H15" s="17">
        <v>0.10636</v>
      </c>
      <c r="I15" s="17">
        <v>0.10636</v>
      </c>
      <c r="J15" s="17"/>
      <c r="K15" s="17"/>
      <c r="L15" s="17"/>
      <c r="M15" s="17">
        <v>0.10636</v>
      </c>
      <c r="N15" s="17"/>
      <c r="O15" s="17"/>
      <c r="P15" s="17"/>
      <c r="Q15" s="23"/>
      <c r="R15" s="17"/>
      <c r="S15" s="17"/>
      <c r="T15" s="17"/>
      <c r="U15" s="17"/>
      <c r="V15" s="17"/>
      <c r="W15" s="17"/>
      <c r="X15" s="17"/>
    </row>
    <row r="16" ht="18.75" customHeight="1" spans="1:24">
      <c r="A16" s="86" t="s">
        <v>52</v>
      </c>
      <c r="B16" s="9" t="s">
        <v>242</v>
      </c>
      <c r="C16" s="10" t="s">
        <v>243</v>
      </c>
      <c r="D16" s="9" t="s">
        <v>155</v>
      </c>
      <c r="E16" s="9" t="s">
        <v>156</v>
      </c>
      <c r="F16" s="9" t="s">
        <v>246</v>
      </c>
      <c r="G16" s="9" t="s">
        <v>247</v>
      </c>
      <c r="H16" s="17">
        <v>20.840576</v>
      </c>
      <c r="I16" s="17">
        <v>20.840576</v>
      </c>
      <c r="J16" s="17"/>
      <c r="K16" s="17"/>
      <c r="L16" s="17"/>
      <c r="M16" s="17">
        <v>20.840576</v>
      </c>
      <c r="N16" s="17"/>
      <c r="O16" s="17"/>
      <c r="P16" s="17"/>
      <c r="Q16" s="23"/>
      <c r="R16" s="17"/>
      <c r="S16" s="17"/>
      <c r="T16" s="17"/>
      <c r="U16" s="17"/>
      <c r="V16" s="17"/>
      <c r="W16" s="17"/>
      <c r="X16" s="17"/>
    </row>
    <row r="17" ht="18.75" customHeight="1" spans="1:24">
      <c r="A17" s="86" t="s">
        <v>52</v>
      </c>
      <c r="B17" s="9" t="s">
        <v>242</v>
      </c>
      <c r="C17" s="10" t="s">
        <v>243</v>
      </c>
      <c r="D17" s="9" t="s">
        <v>165</v>
      </c>
      <c r="E17" s="9" t="s">
        <v>166</v>
      </c>
      <c r="F17" s="9" t="s">
        <v>248</v>
      </c>
      <c r="G17" s="9" t="s">
        <v>249</v>
      </c>
      <c r="H17" s="17">
        <v>11.675933</v>
      </c>
      <c r="I17" s="17">
        <v>11.675933</v>
      </c>
      <c r="J17" s="17"/>
      <c r="K17" s="17"/>
      <c r="L17" s="17"/>
      <c r="M17" s="17">
        <v>11.675933</v>
      </c>
      <c r="N17" s="17"/>
      <c r="O17" s="17"/>
      <c r="P17" s="17"/>
      <c r="Q17" s="23"/>
      <c r="R17" s="17"/>
      <c r="S17" s="17"/>
      <c r="T17" s="17"/>
      <c r="U17" s="17"/>
      <c r="V17" s="17"/>
      <c r="W17" s="17"/>
      <c r="X17" s="17"/>
    </row>
    <row r="18" ht="18.75" customHeight="1" spans="1:24">
      <c r="A18" s="86" t="s">
        <v>52</v>
      </c>
      <c r="B18" s="9" t="s">
        <v>242</v>
      </c>
      <c r="C18" s="10" t="s">
        <v>243</v>
      </c>
      <c r="D18" s="9" t="s">
        <v>169</v>
      </c>
      <c r="E18" s="9" t="s">
        <v>170</v>
      </c>
      <c r="F18" s="9" t="s">
        <v>250</v>
      </c>
      <c r="G18" s="9" t="s">
        <v>251</v>
      </c>
      <c r="H18" s="17">
        <v>7.418864</v>
      </c>
      <c r="I18" s="17">
        <v>7.418864</v>
      </c>
      <c r="J18" s="17"/>
      <c r="K18" s="17"/>
      <c r="L18" s="17"/>
      <c r="M18" s="17">
        <v>7.418864</v>
      </c>
      <c r="N18" s="17"/>
      <c r="O18" s="17"/>
      <c r="P18" s="17"/>
      <c r="Q18" s="23"/>
      <c r="R18" s="17"/>
      <c r="S18" s="17"/>
      <c r="T18" s="17"/>
      <c r="U18" s="17"/>
      <c r="V18" s="17"/>
      <c r="W18" s="17"/>
      <c r="X18" s="17"/>
    </row>
    <row r="19" ht="18.75" customHeight="1" spans="1:24">
      <c r="A19" s="86" t="s">
        <v>52</v>
      </c>
      <c r="B19" s="9" t="s">
        <v>242</v>
      </c>
      <c r="C19" s="10" t="s">
        <v>243</v>
      </c>
      <c r="D19" s="9" t="s">
        <v>171</v>
      </c>
      <c r="E19" s="9" t="s">
        <v>172</v>
      </c>
      <c r="F19" s="9" t="s">
        <v>244</v>
      </c>
      <c r="G19" s="9" t="s">
        <v>245</v>
      </c>
      <c r="H19" s="17">
        <v>0.874</v>
      </c>
      <c r="I19" s="17">
        <v>0.874</v>
      </c>
      <c r="J19" s="17"/>
      <c r="K19" s="17"/>
      <c r="L19" s="17"/>
      <c r="M19" s="17">
        <v>0.874</v>
      </c>
      <c r="N19" s="17"/>
      <c r="O19" s="17"/>
      <c r="P19" s="17"/>
      <c r="Q19" s="23"/>
      <c r="R19" s="17"/>
      <c r="S19" s="17"/>
      <c r="T19" s="17"/>
      <c r="U19" s="17"/>
      <c r="V19" s="17"/>
      <c r="W19" s="17"/>
      <c r="X19" s="17"/>
    </row>
    <row r="20" ht="18.75" customHeight="1" spans="1:24">
      <c r="A20" s="86" t="s">
        <v>52</v>
      </c>
      <c r="B20" s="9" t="s">
        <v>242</v>
      </c>
      <c r="C20" s="10" t="s">
        <v>243</v>
      </c>
      <c r="D20" s="9" t="s">
        <v>171</v>
      </c>
      <c r="E20" s="9" t="s">
        <v>172</v>
      </c>
      <c r="F20" s="9" t="s">
        <v>244</v>
      </c>
      <c r="G20" s="9" t="s">
        <v>245</v>
      </c>
      <c r="H20" s="17">
        <v>0.218519</v>
      </c>
      <c r="I20" s="17">
        <v>0.218519</v>
      </c>
      <c r="J20" s="17"/>
      <c r="K20" s="17"/>
      <c r="L20" s="17"/>
      <c r="M20" s="17">
        <v>0.218519</v>
      </c>
      <c r="N20" s="17"/>
      <c r="O20" s="17"/>
      <c r="P20" s="17"/>
      <c r="Q20" s="23"/>
      <c r="R20" s="17"/>
      <c r="S20" s="17"/>
      <c r="T20" s="17"/>
      <c r="U20" s="17"/>
      <c r="V20" s="17"/>
      <c r="W20" s="17"/>
      <c r="X20" s="17"/>
    </row>
    <row r="21" ht="18.75" customHeight="1" spans="1:24">
      <c r="A21" s="86" t="s">
        <v>52</v>
      </c>
      <c r="B21" s="9" t="s">
        <v>252</v>
      </c>
      <c r="C21" s="10" t="s">
        <v>184</v>
      </c>
      <c r="D21" s="9" t="s">
        <v>183</v>
      </c>
      <c r="E21" s="9" t="s">
        <v>184</v>
      </c>
      <c r="F21" s="9" t="s">
        <v>253</v>
      </c>
      <c r="G21" s="9" t="s">
        <v>184</v>
      </c>
      <c r="H21" s="17">
        <v>18.2016</v>
      </c>
      <c r="I21" s="17">
        <v>18.2016</v>
      </c>
      <c r="J21" s="17"/>
      <c r="K21" s="17"/>
      <c r="L21" s="17"/>
      <c r="M21" s="17">
        <v>18.2016</v>
      </c>
      <c r="N21" s="17"/>
      <c r="O21" s="17"/>
      <c r="P21" s="17"/>
      <c r="Q21" s="23"/>
      <c r="R21" s="17"/>
      <c r="S21" s="17"/>
      <c r="T21" s="17"/>
      <c r="U21" s="17"/>
      <c r="V21" s="17"/>
      <c r="W21" s="17"/>
      <c r="X21" s="17"/>
    </row>
    <row r="22" ht="18.75" customHeight="1" spans="1:24">
      <c r="A22" s="86" t="s">
        <v>52</v>
      </c>
      <c r="B22" s="9" t="s">
        <v>254</v>
      </c>
      <c r="C22" s="10" t="s">
        <v>255</v>
      </c>
      <c r="D22" s="9" t="s">
        <v>151</v>
      </c>
      <c r="E22" s="9" t="s">
        <v>152</v>
      </c>
      <c r="F22" s="9" t="s">
        <v>256</v>
      </c>
      <c r="G22" s="9" t="s">
        <v>257</v>
      </c>
      <c r="H22" s="17">
        <v>7.92</v>
      </c>
      <c r="I22" s="17">
        <v>7.92</v>
      </c>
      <c r="J22" s="17"/>
      <c r="K22" s="17"/>
      <c r="L22" s="17"/>
      <c r="M22" s="17">
        <v>7.92</v>
      </c>
      <c r="N22" s="17"/>
      <c r="O22" s="17"/>
      <c r="P22" s="17"/>
      <c r="Q22" s="23"/>
      <c r="R22" s="17"/>
      <c r="S22" s="17"/>
      <c r="T22" s="17"/>
      <c r="U22" s="17"/>
      <c r="V22" s="17"/>
      <c r="W22" s="17"/>
      <c r="X22" s="17"/>
    </row>
    <row r="23" ht="18.75" customHeight="1" spans="1:24">
      <c r="A23" s="86" t="s">
        <v>52</v>
      </c>
      <c r="B23" s="9" t="s">
        <v>258</v>
      </c>
      <c r="C23" s="10" t="s">
        <v>212</v>
      </c>
      <c r="D23" s="9" t="s">
        <v>111</v>
      </c>
      <c r="E23" s="9" t="s">
        <v>112</v>
      </c>
      <c r="F23" s="9" t="s">
        <v>259</v>
      </c>
      <c r="G23" s="9" t="s">
        <v>212</v>
      </c>
      <c r="H23" s="17">
        <v>1.41</v>
      </c>
      <c r="I23" s="17">
        <v>1.41</v>
      </c>
      <c r="J23" s="17"/>
      <c r="K23" s="17"/>
      <c r="L23" s="17"/>
      <c r="M23" s="17">
        <v>1.41</v>
      </c>
      <c r="N23" s="17"/>
      <c r="O23" s="17"/>
      <c r="P23" s="17"/>
      <c r="Q23" s="23"/>
      <c r="R23" s="17"/>
      <c r="S23" s="17"/>
      <c r="T23" s="17"/>
      <c r="U23" s="17"/>
      <c r="V23" s="17"/>
      <c r="W23" s="17"/>
      <c r="X23" s="17"/>
    </row>
    <row r="24" ht="18.75" customHeight="1" spans="1:24">
      <c r="A24" s="86" t="s">
        <v>52</v>
      </c>
      <c r="B24" s="9" t="s">
        <v>260</v>
      </c>
      <c r="C24" s="10" t="s">
        <v>261</v>
      </c>
      <c r="D24" s="9" t="s">
        <v>111</v>
      </c>
      <c r="E24" s="9" t="s">
        <v>112</v>
      </c>
      <c r="F24" s="9" t="s">
        <v>262</v>
      </c>
      <c r="G24" s="9" t="s">
        <v>261</v>
      </c>
      <c r="H24" s="17">
        <v>2.415432</v>
      </c>
      <c r="I24" s="17">
        <v>2.415432</v>
      </c>
      <c r="J24" s="17"/>
      <c r="K24" s="17"/>
      <c r="L24" s="17"/>
      <c r="M24" s="17">
        <v>2.415432</v>
      </c>
      <c r="N24" s="17"/>
      <c r="O24" s="17"/>
      <c r="P24" s="17"/>
      <c r="Q24" s="23"/>
      <c r="R24" s="17"/>
      <c r="S24" s="17"/>
      <c r="T24" s="17"/>
      <c r="U24" s="17"/>
      <c r="V24" s="17"/>
      <c r="W24" s="17"/>
      <c r="X24" s="17"/>
    </row>
    <row r="25" ht="18.75" customHeight="1" spans="1:24">
      <c r="A25" s="86" t="s">
        <v>52</v>
      </c>
      <c r="B25" s="9" t="s">
        <v>263</v>
      </c>
      <c r="C25" s="10" t="s">
        <v>264</v>
      </c>
      <c r="D25" s="9" t="s">
        <v>111</v>
      </c>
      <c r="E25" s="9" t="s">
        <v>112</v>
      </c>
      <c r="F25" s="9" t="s">
        <v>265</v>
      </c>
      <c r="G25" s="9" t="s">
        <v>266</v>
      </c>
      <c r="H25" s="17">
        <v>3.8</v>
      </c>
      <c r="I25" s="17">
        <v>3.8</v>
      </c>
      <c r="J25" s="17"/>
      <c r="K25" s="17"/>
      <c r="L25" s="17"/>
      <c r="M25" s="17">
        <v>3.8</v>
      </c>
      <c r="N25" s="17"/>
      <c r="O25" s="17"/>
      <c r="P25" s="17"/>
      <c r="Q25" s="23"/>
      <c r="R25" s="17"/>
      <c r="S25" s="17"/>
      <c r="T25" s="17"/>
      <c r="U25" s="17"/>
      <c r="V25" s="17"/>
      <c r="W25" s="17"/>
      <c r="X25" s="17"/>
    </row>
    <row r="26" ht="18.75" customHeight="1" spans="1:24">
      <c r="A26" s="86" t="s">
        <v>52</v>
      </c>
      <c r="B26" s="9" t="s">
        <v>263</v>
      </c>
      <c r="C26" s="10" t="s">
        <v>264</v>
      </c>
      <c r="D26" s="9" t="s">
        <v>111</v>
      </c>
      <c r="E26" s="9" t="s">
        <v>112</v>
      </c>
      <c r="F26" s="9" t="s">
        <v>267</v>
      </c>
      <c r="G26" s="9" t="s">
        <v>268</v>
      </c>
      <c r="H26" s="17">
        <v>0.2</v>
      </c>
      <c r="I26" s="17">
        <v>0.2</v>
      </c>
      <c r="J26" s="17"/>
      <c r="K26" s="17"/>
      <c r="L26" s="17"/>
      <c r="M26" s="17">
        <v>0.2</v>
      </c>
      <c r="N26" s="17"/>
      <c r="O26" s="17"/>
      <c r="P26" s="17"/>
      <c r="Q26" s="23"/>
      <c r="R26" s="17"/>
      <c r="S26" s="17"/>
      <c r="T26" s="17"/>
      <c r="U26" s="17"/>
      <c r="V26" s="17"/>
      <c r="W26" s="17"/>
      <c r="X26" s="17"/>
    </row>
    <row r="27" ht="18.75" customHeight="1" spans="1:24">
      <c r="A27" s="86" t="s">
        <v>52</v>
      </c>
      <c r="B27" s="9" t="s">
        <v>263</v>
      </c>
      <c r="C27" s="10" t="s">
        <v>264</v>
      </c>
      <c r="D27" s="9" t="s">
        <v>111</v>
      </c>
      <c r="E27" s="9" t="s">
        <v>112</v>
      </c>
      <c r="F27" s="9" t="s">
        <v>269</v>
      </c>
      <c r="G27" s="9" t="s">
        <v>270</v>
      </c>
      <c r="H27" s="17">
        <v>2.9</v>
      </c>
      <c r="I27" s="17">
        <v>2.9</v>
      </c>
      <c r="J27" s="17"/>
      <c r="K27" s="17"/>
      <c r="L27" s="17"/>
      <c r="M27" s="17">
        <v>2.9</v>
      </c>
      <c r="N27" s="17"/>
      <c r="O27" s="17"/>
      <c r="P27" s="17"/>
      <c r="Q27" s="23"/>
      <c r="R27" s="17"/>
      <c r="S27" s="17"/>
      <c r="T27" s="17"/>
      <c r="U27" s="17"/>
      <c r="V27" s="17"/>
      <c r="W27" s="17"/>
      <c r="X27" s="17"/>
    </row>
    <row r="28" ht="18.75" customHeight="1" spans="1:24">
      <c r="A28" s="86" t="s">
        <v>52</v>
      </c>
      <c r="B28" s="9" t="s">
        <v>263</v>
      </c>
      <c r="C28" s="10" t="s">
        <v>264</v>
      </c>
      <c r="D28" s="9" t="s">
        <v>111</v>
      </c>
      <c r="E28" s="9" t="s">
        <v>112</v>
      </c>
      <c r="F28" s="9" t="s">
        <v>271</v>
      </c>
      <c r="G28" s="9" t="s">
        <v>272</v>
      </c>
      <c r="H28" s="17">
        <v>1.02</v>
      </c>
      <c r="I28" s="17">
        <v>1.02</v>
      </c>
      <c r="J28" s="17"/>
      <c r="K28" s="17"/>
      <c r="L28" s="17"/>
      <c r="M28" s="17">
        <v>1.02</v>
      </c>
      <c r="N28" s="17"/>
      <c r="O28" s="17"/>
      <c r="P28" s="17"/>
      <c r="Q28" s="23"/>
      <c r="R28" s="17"/>
      <c r="S28" s="17"/>
      <c r="T28" s="17"/>
      <c r="U28" s="17"/>
      <c r="V28" s="17"/>
      <c r="W28" s="17"/>
      <c r="X28" s="17"/>
    </row>
    <row r="29" ht="18.75" customHeight="1" spans="1:24">
      <c r="A29" s="86" t="s">
        <v>52</v>
      </c>
      <c r="B29" s="9" t="s">
        <v>263</v>
      </c>
      <c r="C29" s="10" t="s">
        <v>264</v>
      </c>
      <c r="D29" s="9" t="s">
        <v>111</v>
      </c>
      <c r="E29" s="9" t="s">
        <v>112</v>
      </c>
      <c r="F29" s="9" t="s">
        <v>273</v>
      </c>
      <c r="G29" s="9" t="s">
        <v>274</v>
      </c>
      <c r="H29" s="17">
        <v>1.2</v>
      </c>
      <c r="I29" s="17">
        <v>1.2</v>
      </c>
      <c r="J29" s="17"/>
      <c r="K29" s="17"/>
      <c r="L29" s="17"/>
      <c r="M29" s="17">
        <v>1.2</v>
      </c>
      <c r="N29" s="17"/>
      <c r="O29" s="17"/>
      <c r="P29" s="17"/>
      <c r="Q29" s="23"/>
      <c r="R29" s="17"/>
      <c r="S29" s="17"/>
      <c r="T29" s="17"/>
      <c r="U29" s="17"/>
      <c r="V29" s="17"/>
      <c r="W29" s="17"/>
      <c r="X29" s="17"/>
    </row>
    <row r="30" ht="18.75" customHeight="1" spans="1:24">
      <c r="A30" s="86" t="s">
        <v>52</v>
      </c>
      <c r="B30" s="9" t="s">
        <v>263</v>
      </c>
      <c r="C30" s="10" t="s">
        <v>264</v>
      </c>
      <c r="D30" s="9" t="s">
        <v>151</v>
      </c>
      <c r="E30" s="9" t="s">
        <v>152</v>
      </c>
      <c r="F30" s="9" t="s">
        <v>275</v>
      </c>
      <c r="G30" s="9" t="s">
        <v>276</v>
      </c>
      <c r="H30" s="17">
        <v>0.66</v>
      </c>
      <c r="I30" s="17">
        <v>0.66</v>
      </c>
      <c r="J30" s="17"/>
      <c r="K30" s="17"/>
      <c r="L30" s="17"/>
      <c r="M30" s="17">
        <v>0.66</v>
      </c>
      <c r="N30" s="17"/>
      <c r="O30" s="17"/>
      <c r="P30" s="17"/>
      <c r="Q30" s="23"/>
      <c r="R30" s="17"/>
      <c r="S30" s="17"/>
      <c r="T30" s="17"/>
      <c r="U30" s="17"/>
      <c r="V30" s="17"/>
      <c r="W30" s="17"/>
      <c r="X30" s="17"/>
    </row>
    <row r="31" ht="18.75" customHeight="1" spans="1:24">
      <c r="A31" s="86" t="s">
        <v>52</v>
      </c>
      <c r="B31" s="9" t="s">
        <v>277</v>
      </c>
      <c r="C31" s="10" t="s">
        <v>278</v>
      </c>
      <c r="D31" s="9" t="s">
        <v>111</v>
      </c>
      <c r="E31" s="9" t="s">
        <v>112</v>
      </c>
      <c r="F31" s="9" t="s">
        <v>279</v>
      </c>
      <c r="G31" s="9" t="s">
        <v>280</v>
      </c>
      <c r="H31" s="17">
        <v>10.68</v>
      </c>
      <c r="I31" s="17">
        <v>10.68</v>
      </c>
      <c r="J31" s="17"/>
      <c r="K31" s="17"/>
      <c r="L31" s="17"/>
      <c r="M31" s="17">
        <v>10.68</v>
      </c>
      <c r="N31" s="17"/>
      <c r="O31" s="17"/>
      <c r="P31" s="17"/>
      <c r="Q31" s="23"/>
      <c r="R31" s="17"/>
      <c r="S31" s="17"/>
      <c r="T31" s="17"/>
      <c r="U31" s="17"/>
      <c r="V31" s="17"/>
      <c r="W31" s="17"/>
      <c r="X31" s="17"/>
    </row>
    <row r="32" ht="18.75" customHeight="1" spans="1:24">
      <c r="A32" s="86" t="s">
        <v>52</v>
      </c>
      <c r="B32" s="9" t="s">
        <v>281</v>
      </c>
      <c r="C32" s="10" t="s">
        <v>282</v>
      </c>
      <c r="D32" s="9" t="s">
        <v>111</v>
      </c>
      <c r="E32" s="9" t="s">
        <v>112</v>
      </c>
      <c r="F32" s="9" t="s">
        <v>240</v>
      </c>
      <c r="G32" s="9" t="s">
        <v>241</v>
      </c>
      <c r="H32" s="17">
        <v>20.994</v>
      </c>
      <c r="I32" s="17">
        <v>20.994</v>
      </c>
      <c r="J32" s="17"/>
      <c r="K32" s="17"/>
      <c r="L32" s="17"/>
      <c r="M32" s="17">
        <v>20.994</v>
      </c>
      <c r="N32" s="17"/>
      <c r="O32" s="17"/>
      <c r="P32" s="17"/>
      <c r="Q32" s="23"/>
      <c r="R32" s="17"/>
      <c r="S32" s="17"/>
      <c r="T32" s="17"/>
      <c r="U32" s="17"/>
      <c r="V32" s="17"/>
      <c r="W32" s="17"/>
      <c r="X32" s="17"/>
    </row>
    <row r="33" ht="18.75" customHeight="1" spans="1:24">
      <c r="A33" s="86" t="s">
        <v>52</v>
      </c>
      <c r="B33" s="9" t="s">
        <v>283</v>
      </c>
      <c r="C33" s="10" t="s">
        <v>284</v>
      </c>
      <c r="D33" s="9" t="s">
        <v>159</v>
      </c>
      <c r="E33" s="9" t="s">
        <v>160</v>
      </c>
      <c r="F33" s="9" t="s">
        <v>285</v>
      </c>
      <c r="G33" s="9" t="s">
        <v>286</v>
      </c>
      <c r="H33" s="17">
        <v>3.3759</v>
      </c>
      <c r="I33" s="17">
        <v>3.3759</v>
      </c>
      <c r="J33" s="17"/>
      <c r="K33" s="17"/>
      <c r="L33" s="17"/>
      <c r="M33" s="17">
        <v>3.3759</v>
      </c>
      <c r="N33" s="17"/>
      <c r="O33" s="17"/>
      <c r="P33" s="17"/>
      <c r="Q33" s="23"/>
      <c r="R33" s="17"/>
      <c r="S33" s="17"/>
      <c r="T33" s="17"/>
      <c r="U33" s="17"/>
      <c r="V33" s="17"/>
      <c r="W33" s="17"/>
      <c r="X33" s="17"/>
    </row>
    <row r="34" ht="18.75" customHeight="1" spans="1:24">
      <c r="A34" s="86" t="s">
        <v>55</v>
      </c>
      <c r="B34" s="9" t="s">
        <v>287</v>
      </c>
      <c r="C34" s="10" t="s">
        <v>288</v>
      </c>
      <c r="D34" s="9" t="s">
        <v>117</v>
      </c>
      <c r="E34" s="9" t="s">
        <v>118</v>
      </c>
      <c r="F34" s="9" t="s">
        <v>236</v>
      </c>
      <c r="G34" s="9" t="s">
        <v>237</v>
      </c>
      <c r="H34" s="17">
        <v>406.5528</v>
      </c>
      <c r="I34" s="17">
        <v>406.5528</v>
      </c>
      <c r="J34" s="17"/>
      <c r="K34" s="17"/>
      <c r="L34" s="17"/>
      <c r="M34" s="17">
        <v>406.5528</v>
      </c>
      <c r="N34" s="17"/>
      <c r="O34" s="17"/>
      <c r="P34" s="17"/>
      <c r="Q34" s="23"/>
      <c r="R34" s="17"/>
      <c r="S34" s="17"/>
      <c r="T34" s="17"/>
      <c r="U34" s="17"/>
      <c r="V34" s="17"/>
      <c r="W34" s="17"/>
      <c r="X34" s="17"/>
    </row>
    <row r="35" ht="18.75" customHeight="1" spans="1:24">
      <c r="A35" s="86" t="s">
        <v>55</v>
      </c>
      <c r="B35" s="9" t="s">
        <v>287</v>
      </c>
      <c r="C35" s="10" t="s">
        <v>288</v>
      </c>
      <c r="D35" s="9" t="s">
        <v>117</v>
      </c>
      <c r="E35" s="9" t="s">
        <v>118</v>
      </c>
      <c r="F35" s="9" t="s">
        <v>238</v>
      </c>
      <c r="G35" s="9" t="s">
        <v>239</v>
      </c>
      <c r="H35" s="17">
        <v>47.7708</v>
      </c>
      <c r="I35" s="17">
        <v>47.7708</v>
      </c>
      <c r="J35" s="17"/>
      <c r="K35" s="17"/>
      <c r="L35" s="17"/>
      <c r="M35" s="17">
        <v>47.7708</v>
      </c>
      <c r="N35" s="17"/>
      <c r="O35" s="17"/>
      <c r="P35" s="17"/>
      <c r="Q35" s="23"/>
      <c r="R35" s="17"/>
      <c r="S35" s="17"/>
      <c r="T35" s="17"/>
      <c r="U35" s="17"/>
      <c r="V35" s="17"/>
      <c r="W35" s="17"/>
      <c r="X35" s="17"/>
    </row>
    <row r="36" ht="18.75" customHeight="1" spans="1:24">
      <c r="A36" s="86" t="s">
        <v>55</v>
      </c>
      <c r="B36" s="9" t="s">
        <v>287</v>
      </c>
      <c r="C36" s="10" t="s">
        <v>288</v>
      </c>
      <c r="D36" s="9" t="s">
        <v>117</v>
      </c>
      <c r="E36" s="9" t="s">
        <v>118</v>
      </c>
      <c r="F36" s="9" t="s">
        <v>289</v>
      </c>
      <c r="G36" s="9" t="s">
        <v>290</v>
      </c>
      <c r="H36" s="17">
        <v>426.384</v>
      </c>
      <c r="I36" s="17">
        <v>426.384</v>
      </c>
      <c r="J36" s="17"/>
      <c r="K36" s="17"/>
      <c r="L36" s="17"/>
      <c r="M36" s="17">
        <v>426.384</v>
      </c>
      <c r="N36" s="17"/>
      <c r="O36" s="17"/>
      <c r="P36" s="17"/>
      <c r="Q36" s="23"/>
      <c r="R36" s="17"/>
      <c r="S36" s="17"/>
      <c r="T36" s="17"/>
      <c r="U36" s="17"/>
      <c r="V36" s="17"/>
      <c r="W36" s="17"/>
      <c r="X36" s="17"/>
    </row>
    <row r="37" ht="18.75" customHeight="1" spans="1:24">
      <c r="A37" s="86" t="s">
        <v>55</v>
      </c>
      <c r="B37" s="9" t="s">
        <v>287</v>
      </c>
      <c r="C37" s="10" t="s">
        <v>288</v>
      </c>
      <c r="D37" s="9" t="s">
        <v>117</v>
      </c>
      <c r="E37" s="9" t="s">
        <v>118</v>
      </c>
      <c r="F37" s="9" t="s">
        <v>289</v>
      </c>
      <c r="G37" s="9" t="s">
        <v>290</v>
      </c>
      <c r="H37" s="17">
        <v>170.604</v>
      </c>
      <c r="I37" s="17">
        <v>170.604</v>
      </c>
      <c r="J37" s="17"/>
      <c r="K37" s="17"/>
      <c r="L37" s="17"/>
      <c r="M37" s="17">
        <v>170.604</v>
      </c>
      <c r="N37" s="17"/>
      <c r="O37" s="17"/>
      <c r="P37" s="17"/>
      <c r="Q37" s="23"/>
      <c r="R37" s="17"/>
      <c r="S37" s="17"/>
      <c r="T37" s="17"/>
      <c r="U37" s="17"/>
      <c r="V37" s="17"/>
      <c r="W37" s="17"/>
      <c r="X37" s="17"/>
    </row>
    <row r="38" ht="18.75" customHeight="1" spans="1:24">
      <c r="A38" s="86" t="s">
        <v>55</v>
      </c>
      <c r="B38" s="9" t="s">
        <v>287</v>
      </c>
      <c r="C38" s="10" t="s">
        <v>288</v>
      </c>
      <c r="D38" s="9" t="s">
        <v>185</v>
      </c>
      <c r="E38" s="9" t="s">
        <v>186</v>
      </c>
      <c r="F38" s="9" t="s">
        <v>238</v>
      </c>
      <c r="G38" s="9" t="s">
        <v>239</v>
      </c>
      <c r="H38" s="17">
        <v>22.2228</v>
      </c>
      <c r="I38" s="17">
        <v>22.2228</v>
      </c>
      <c r="J38" s="17"/>
      <c r="K38" s="17"/>
      <c r="L38" s="17"/>
      <c r="M38" s="17">
        <v>22.2228</v>
      </c>
      <c r="N38" s="17"/>
      <c r="O38" s="17"/>
      <c r="P38" s="17"/>
      <c r="Q38" s="23"/>
      <c r="R38" s="17"/>
      <c r="S38" s="17"/>
      <c r="T38" s="17"/>
      <c r="U38" s="17"/>
      <c r="V38" s="17"/>
      <c r="W38" s="17"/>
      <c r="X38" s="17"/>
    </row>
    <row r="39" ht="18.75" customHeight="1" spans="1:24">
      <c r="A39" s="86" t="s">
        <v>55</v>
      </c>
      <c r="B39" s="9" t="s">
        <v>291</v>
      </c>
      <c r="C39" s="10" t="s">
        <v>243</v>
      </c>
      <c r="D39" s="9" t="s">
        <v>117</v>
      </c>
      <c r="E39" s="9" t="s">
        <v>118</v>
      </c>
      <c r="F39" s="9" t="s">
        <v>244</v>
      </c>
      <c r="G39" s="9" t="s">
        <v>245</v>
      </c>
      <c r="H39" s="17">
        <v>11.752893</v>
      </c>
      <c r="I39" s="17">
        <v>11.752893</v>
      </c>
      <c r="J39" s="17"/>
      <c r="K39" s="17"/>
      <c r="L39" s="17"/>
      <c r="M39" s="17">
        <v>11.752893</v>
      </c>
      <c r="N39" s="17"/>
      <c r="O39" s="17"/>
      <c r="P39" s="17"/>
      <c r="Q39" s="23"/>
      <c r="R39" s="17"/>
      <c r="S39" s="17"/>
      <c r="T39" s="17"/>
      <c r="U39" s="17"/>
      <c r="V39" s="17"/>
      <c r="W39" s="17"/>
      <c r="X39" s="17"/>
    </row>
    <row r="40" ht="18.75" customHeight="1" spans="1:24">
      <c r="A40" s="86" t="s">
        <v>55</v>
      </c>
      <c r="B40" s="9" t="s">
        <v>291</v>
      </c>
      <c r="C40" s="10" t="s">
        <v>243</v>
      </c>
      <c r="D40" s="9" t="s">
        <v>155</v>
      </c>
      <c r="E40" s="9" t="s">
        <v>156</v>
      </c>
      <c r="F40" s="9" t="s">
        <v>246</v>
      </c>
      <c r="G40" s="9" t="s">
        <v>247</v>
      </c>
      <c r="H40" s="17">
        <v>177.83632</v>
      </c>
      <c r="I40" s="17">
        <v>177.83632</v>
      </c>
      <c r="J40" s="17"/>
      <c r="K40" s="17"/>
      <c r="L40" s="17"/>
      <c r="M40" s="17">
        <v>177.83632</v>
      </c>
      <c r="N40" s="17"/>
      <c r="O40" s="17"/>
      <c r="P40" s="17"/>
      <c r="Q40" s="23"/>
      <c r="R40" s="17"/>
      <c r="S40" s="17"/>
      <c r="T40" s="17"/>
      <c r="U40" s="17"/>
      <c r="V40" s="17"/>
      <c r="W40" s="17"/>
      <c r="X40" s="17"/>
    </row>
    <row r="41" ht="18.75" customHeight="1" spans="1:24">
      <c r="A41" s="86" t="s">
        <v>55</v>
      </c>
      <c r="B41" s="9" t="s">
        <v>291</v>
      </c>
      <c r="C41" s="10" t="s">
        <v>243</v>
      </c>
      <c r="D41" s="9" t="s">
        <v>167</v>
      </c>
      <c r="E41" s="9" t="s">
        <v>168</v>
      </c>
      <c r="F41" s="9" t="s">
        <v>248</v>
      </c>
      <c r="G41" s="9" t="s">
        <v>249</v>
      </c>
      <c r="H41" s="17">
        <v>99.632798</v>
      </c>
      <c r="I41" s="17">
        <v>99.632798</v>
      </c>
      <c r="J41" s="17"/>
      <c r="K41" s="17"/>
      <c r="L41" s="17"/>
      <c r="M41" s="17">
        <v>99.632798</v>
      </c>
      <c r="N41" s="17"/>
      <c r="O41" s="17"/>
      <c r="P41" s="17"/>
      <c r="Q41" s="23"/>
      <c r="R41" s="17"/>
      <c r="S41" s="17"/>
      <c r="T41" s="17"/>
      <c r="U41" s="17"/>
      <c r="V41" s="17"/>
      <c r="W41" s="17"/>
      <c r="X41" s="17"/>
    </row>
    <row r="42" ht="18.75" customHeight="1" spans="1:24">
      <c r="A42" s="86" t="s">
        <v>55</v>
      </c>
      <c r="B42" s="9" t="s">
        <v>291</v>
      </c>
      <c r="C42" s="10" t="s">
        <v>243</v>
      </c>
      <c r="D42" s="9" t="s">
        <v>169</v>
      </c>
      <c r="E42" s="9" t="s">
        <v>170</v>
      </c>
      <c r="F42" s="9" t="s">
        <v>250</v>
      </c>
      <c r="G42" s="9" t="s">
        <v>251</v>
      </c>
      <c r="H42" s="17">
        <v>71.336061</v>
      </c>
      <c r="I42" s="17">
        <v>71.336061</v>
      </c>
      <c r="J42" s="17"/>
      <c r="K42" s="17"/>
      <c r="L42" s="17"/>
      <c r="M42" s="17">
        <v>71.336061</v>
      </c>
      <c r="N42" s="17"/>
      <c r="O42" s="17"/>
      <c r="P42" s="17"/>
      <c r="Q42" s="23"/>
      <c r="R42" s="17"/>
      <c r="S42" s="17"/>
      <c r="T42" s="17"/>
      <c r="U42" s="17"/>
      <c r="V42" s="17"/>
      <c r="W42" s="17"/>
      <c r="X42" s="17"/>
    </row>
    <row r="43" ht="18.75" customHeight="1" spans="1:24">
      <c r="A43" s="86" t="s">
        <v>55</v>
      </c>
      <c r="B43" s="9" t="s">
        <v>291</v>
      </c>
      <c r="C43" s="10" t="s">
        <v>243</v>
      </c>
      <c r="D43" s="9" t="s">
        <v>171</v>
      </c>
      <c r="E43" s="9" t="s">
        <v>172</v>
      </c>
      <c r="F43" s="9" t="s">
        <v>244</v>
      </c>
      <c r="G43" s="9" t="s">
        <v>245</v>
      </c>
      <c r="H43" s="17">
        <v>5.7</v>
      </c>
      <c r="I43" s="17">
        <v>5.7</v>
      </c>
      <c r="J43" s="17"/>
      <c r="K43" s="17"/>
      <c r="L43" s="17"/>
      <c r="M43" s="17">
        <v>5.7</v>
      </c>
      <c r="N43" s="17"/>
      <c r="O43" s="17"/>
      <c r="P43" s="17"/>
      <c r="Q43" s="23"/>
      <c r="R43" s="17"/>
      <c r="S43" s="17"/>
      <c r="T43" s="17"/>
      <c r="U43" s="17"/>
      <c r="V43" s="17"/>
      <c r="W43" s="17"/>
      <c r="X43" s="17"/>
    </row>
    <row r="44" ht="18.75" customHeight="1" spans="1:24">
      <c r="A44" s="86" t="s">
        <v>55</v>
      </c>
      <c r="B44" s="9" t="s">
        <v>291</v>
      </c>
      <c r="C44" s="10" t="s">
        <v>243</v>
      </c>
      <c r="D44" s="9" t="s">
        <v>171</v>
      </c>
      <c r="E44" s="9" t="s">
        <v>172</v>
      </c>
      <c r="F44" s="9" t="s">
        <v>244</v>
      </c>
      <c r="G44" s="9" t="s">
        <v>245</v>
      </c>
      <c r="H44" s="17">
        <v>4.445908</v>
      </c>
      <c r="I44" s="17">
        <v>4.445908</v>
      </c>
      <c r="J44" s="17"/>
      <c r="K44" s="17"/>
      <c r="L44" s="17"/>
      <c r="M44" s="17">
        <v>4.445908</v>
      </c>
      <c r="N44" s="17"/>
      <c r="O44" s="17"/>
      <c r="P44" s="17"/>
      <c r="Q44" s="23"/>
      <c r="R44" s="17"/>
      <c r="S44" s="17"/>
      <c r="T44" s="17"/>
      <c r="U44" s="17"/>
      <c r="V44" s="17"/>
      <c r="W44" s="17"/>
      <c r="X44" s="17"/>
    </row>
    <row r="45" ht="18.75" customHeight="1" spans="1:24">
      <c r="A45" s="86" t="s">
        <v>55</v>
      </c>
      <c r="B45" s="9" t="s">
        <v>292</v>
      </c>
      <c r="C45" s="10" t="s">
        <v>184</v>
      </c>
      <c r="D45" s="9" t="s">
        <v>183</v>
      </c>
      <c r="E45" s="9" t="s">
        <v>184</v>
      </c>
      <c r="F45" s="9" t="s">
        <v>253</v>
      </c>
      <c r="G45" s="9" t="s">
        <v>184</v>
      </c>
      <c r="H45" s="17">
        <v>146.3772</v>
      </c>
      <c r="I45" s="17">
        <v>146.3772</v>
      </c>
      <c r="J45" s="17"/>
      <c r="K45" s="17"/>
      <c r="L45" s="17"/>
      <c r="M45" s="17">
        <v>146.3772</v>
      </c>
      <c r="N45" s="17"/>
      <c r="O45" s="17"/>
      <c r="P45" s="17"/>
      <c r="Q45" s="23"/>
      <c r="R45" s="17"/>
      <c r="S45" s="17"/>
      <c r="T45" s="17"/>
      <c r="U45" s="17"/>
      <c r="V45" s="17"/>
      <c r="W45" s="17"/>
      <c r="X45" s="17"/>
    </row>
    <row r="46" ht="18.75" customHeight="1" spans="1:24">
      <c r="A46" s="86" t="s">
        <v>55</v>
      </c>
      <c r="B46" s="9" t="s">
        <v>293</v>
      </c>
      <c r="C46" s="10" t="s">
        <v>255</v>
      </c>
      <c r="D46" s="9" t="s">
        <v>153</v>
      </c>
      <c r="E46" s="9" t="s">
        <v>154</v>
      </c>
      <c r="F46" s="9" t="s">
        <v>256</v>
      </c>
      <c r="G46" s="9" t="s">
        <v>257</v>
      </c>
      <c r="H46" s="17">
        <v>30.24</v>
      </c>
      <c r="I46" s="17">
        <v>30.24</v>
      </c>
      <c r="J46" s="17"/>
      <c r="K46" s="17"/>
      <c r="L46" s="17"/>
      <c r="M46" s="17">
        <v>30.24</v>
      </c>
      <c r="N46" s="17"/>
      <c r="O46" s="17"/>
      <c r="P46" s="17"/>
      <c r="Q46" s="23"/>
      <c r="R46" s="17"/>
      <c r="S46" s="17"/>
      <c r="T46" s="17"/>
      <c r="U46" s="17"/>
      <c r="V46" s="17"/>
      <c r="W46" s="17"/>
      <c r="X46" s="17"/>
    </row>
    <row r="47" ht="18.75" customHeight="1" spans="1:24">
      <c r="A47" s="86" t="s">
        <v>55</v>
      </c>
      <c r="B47" s="9" t="s">
        <v>294</v>
      </c>
      <c r="C47" s="10" t="s">
        <v>261</v>
      </c>
      <c r="D47" s="9" t="s">
        <v>117</v>
      </c>
      <c r="E47" s="9" t="s">
        <v>118</v>
      </c>
      <c r="F47" s="9" t="s">
        <v>262</v>
      </c>
      <c r="G47" s="9" t="s">
        <v>261</v>
      </c>
      <c r="H47" s="17">
        <v>26.196984</v>
      </c>
      <c r="I47" s="17">
        <v>26.196984</v>
      </c>
      <c r="J47" s="17"/>
      <c r="K47" s="17"/>
      <c r="L47" s="17"/>
      <c r="M47" s="17">
        <v>26.196984</v>
      </c>
      <c r="N47" s="17"/>
      <c r="O47" s="17"/>
      <c r="P47" s="17"/>
      <c r="Q47" s="23"/>
      <c r="R47" s="17"/>
      <c r="S47" s="17"/>
      <c r="T47" s="17"/>
      <c r="U47" s="17"/>
      <c r="V47" s="17"/>
      <c r="W47" s="17"/>
      <c r="X47" s="17"/>
    </row>
    <row r="48" ht="18.75" customHeight="1" spans="1:24">
      <c r="A48" s="86" t="s">
        <v>55</v>
      </c>
      <c r="B48" s="9" t="s">
        <v>295</v>
      </c>
      <c r="C48" s="10" t="s">
        <v>264</v>
      </c>
      <c r="D48" s="9" t="s">
        <v>117</v>
      </c>
      <c r="E48" s="9" t="s">
        <v>118</v>
      </c>
      <c r="F48" s="9" t="s">
        <v>273</v>
      </c>
      <c r="G48" s="9" t="s">
        <v>274</v>
      </c>
      <c r="H48" s="17">
        <v>10.8</v>
      </c>
      <c r="I48" s="17">
        <v>10.8</v>
      </c>
      <c r="J48" s="17"/>
      <c r="K48" s="17"/>
      <c r="L48" s="17"/>
      <c r="M48" s="17">
        <v>10.8</v>
      </c>
      <c r="N48" s="17"/>
      <c r="O48" s="17"/>
      <c r="P48" s="17"/>
      <c r="Q48" s="23"/>
      <c r="R48" s="17"/>
      <c r="S48" s="17"/>
      <c r="T48" s="17"/>
      <c r="U48" s="17"/>
      <c r="V48" s="17"/>
      <c r="W48" s="17"/>
      <c r="X48" s="17"/>
    </row>
    <row r="49" ht="18.75" customHeight="1" spans="1:24">
      <c r="A49" s="86" t="s">
        <v>55</v>
      </c>
      <c r="B49" s="9" t="s">
        <v>295</v>
      </c>
      <c r="C49" s="10" t="s">
        <v>264</v>
      </c>
      <c r="D49" s="9" t="s">
        <v>153</v>
      </c>
      <c r="E49" s="9" t="s">
        <v>154</v>
      </c>
      <c r="F49" s="9" t="s">
        <v>275</v>
      </c>
      <c r="G49" s="9" t="s">
        <v>276</v>
      </c>
      <c r="H49" s="17">
        <v>2.52</v>
      </c>
      <c r="I49" s="17">
        <v>2.52</v>
      </c>
      <c r="J49" s="17"/>
      <c r="K49" s="17"/>
      <c r="L49" s="17"/>
      <c r="M49" s="17">
        <v>2.52</v>
      </c>
      <c r="N49" s="17"/>
      <c r="O49" s="17"/>
      <c r="P49" s="17"/>
      <c r="Q49" s="23"/>
      <c r="R49" s="17"/>
      <c r="S49" s="17"/>
      <c r="T49" s="17"/>
      <c r="U49" s="17"/>
      <c r="V49" s="17"/>
      <c r="W49" s="17"/>
      <c r="X49" s="17"/>
    </row>
    <row r="50" ht="18.75" customHeight="1" spans="1:24">
      <c r="A50" s="86" t="s">
        <v>55</v>
      </c>
      <c r="B50" s="9" t="s">
        <v>296</v>
      </c>
      <c r="C50" s="10" t="s">
        <v>297</v>
      </c>
      <c r="D50" s="9" t="s">
        <v>117</v>
      </c>
      <c r="E50" s="9" t="s">
        <v>118</v>
      </c>
      <c r="F50" s="9" t="s">
        <v>238</v>
      </c>
      <c r="G50" s="9" t="s">
        <v>239</v>
      </c>
      <c r="H50" s="17">
        <v>15.6</v>
      </c>
      <c r="I50" s="17">
        <v>15.6</v>
      </c>
      <c r="J50" s="17"/>
      <c r="K50" s="17"/>
      <c r="L50" s="17"/>
      <c r="M50" s="17">
        <v>15.6</v>
      </c>
      <c r="N50" s="17"/>
      <c r="O50" s="17"/>
      <c r="P50" s="17"/>
      <c r="Q50" s="23"/>
      <c r="R50" s="17"/>
      <c r="S50" s="17"/>
      <c r="T50" s="17"/>
      <c r="U50" s="17"/>
      <c r="V50" s="17"/>
      <c r="W50" s="17"/>
      <c r="X50" s="17"/>
    </row>
    <row r="51" ht="18.75" customHeight="1" spans="1:24">
      <c r="A51" s="86" t="s">
        <v>55</v>
      </c>
      <c r="B51" s="9" t="s">
        <v>298</v>
      </c>
      <c r="C51" s="10" t="s">
        <v>299</v>
      </c>
      <c r="D51" s="9" t="s">
        <v>117</v>
      </c>
      <c r="E51" s="9" t="s">
        <v>118</v>
      </c>
      <c r="F51" s="9" t="s">
        <v>289</v>
      </c>
      <c r="G51" s="9" t="s">
        <v>290</v>
      </c>
      <c r="H51" s="17">
        <v>182.736</v>
      </c>
      <c r="I51" s="17">
        <v>182.736</v>
      </c>
      <c r="J51" s="17"/>
      <c r="K51" s="17"/>
      <c r="L51" s="17"/>
      <c r="M51" s="17">
        <v>182.736</v>
      </c>
      <c r="N51" s="17"/>
      <c r="O51" s="17"/>
      <c r="P51" s="17"/>
      <c r="Q51" s="23"/>
      <c r="R51" s="17"/>
      <c r="S51" s="17"/>
      <c r="T51" s="17"/>
      <c r="U51" s="17"/>
      <c r="V51" s="17"/>
      <c r="W51" s="17"/>
      <c r="X51" s="17"/>
    </row>
    <row r="52" ht="18.75" customHeight="1" spans="1:24">
      <c r="A52" s="86" t="s">
        <v>55</v>
      </c>
      <c r="B52" s="9" t="s">
        <v>300</v>
      </c>
      <c r="C52" s="10" t="s">
        <v>301</v>
      </c>
      <c r="D52" s="9" t="s">
        <v>117</v>
      </c>
      <c r="E52" s="9" t="s">
        <v>118</v>
      </c>
      <c r="F52" s="9" t="s">
        <v>302</v>
      </c>
      <c r="G52" s="9" t="s">
        <v>303</v>
      </c>
      <c r="H52" s="17">
        <v>556.92</v>
      </c>
      <c r="I52" s="17">
        <v>556.92</v>
      </c>
      <c r="J52" s="17"/>
      <c r="K52" s="17"/>
      <c r="L52" s="17"/>
      <c r="M52" s="17">
        <v>556.92</v>
      </c>
      <c r="N52" s="17"/>
      <c r="O52" s="17"/>
      <c r="P52" s="17"/>
      <c r="Q52" s="23"/>
      <c r="R52" s="17"/>
      <c r="S52" s="17"/>
      <c r="T52" s="17"/>
      <c r="U52" s="17"/>
      <c r="V52" s="17"/>
      <c r="W52" s="17"/>
      <c r="X52" s="17"/>
    </row>
    <row r="53" ht="18.75" customHeight="1" spans="1:24">
      <c r="A53" s="86" t="s">
        <v>55</v>
      </c>
      <c r="B53" s="9" t="s">
        <v>304</v>
      </c>
      <c r="C53" s="10" t="s">
        <v>305</v>
      </c>
      <c r="D53" s="9" t="s">
        <v>159</v>
      </c>
      <c r="E53" s="9" t="s">
        <v>160</v>
      </c>
      <c r="F53" s="9" t="s">
        <v>285</v>
      </c>
      <c r="G53" s="9" t="s">
        <v>286</v>
      </c>
      <c r="H53" s="17">
        <v>1.9812</v>
      </c>
      <c r="I53" s="17">
        <v>1.9812</v>
      </c>
      <c r="J53" s="17"/>
      <c r="K53" s="17"/>
      <c r="L53" s="17"/>
      <c r="M53" s="17">
        <v>1.9812</v>
      </c>
      <c r="N53" s="17"/>
      <c r="O53" s="17"/>
      <c r="P53" s="17"/>
      <c r="Q53" s="23"/>
      <c r="R53" s="17"/>
      <c r="S53" s="17"/>
      <c r="T53" s="17"/>
      <c r="U53" s="17"/>
      <c r="V53" s="17"/>
      <c r="W53" s="17"/>
      <c r="X53" s="17"/>
    </row>
    <row r="54" ht="18.75" customHeight="1" spans="1:24">
      <c r="A54" s="86" t="s">
        <v>55</v>
      </c>
      <c r="B54" s="9" t="s">
        <v>306</v>
      </c>
      <c r="C54" s="10" t="s">
        <v>307</v>
      </c>
      <c r="D54" s="9" t="s">
        <v>117</v>
      </c>
      <c r="E54" s="9" t="s">
        <v>118</v>
      </c>
      <c r="F54" s="9" t="s">
        <v>236</v>
      </c>
      <c r="G54" s="9" t="s">
        <v>237</v>
      </c>
      <c r="H54" s="17">
        <v>11.0364</v>
      </c>
      <c r="I54" s="17">
        <v>11.0364</v>
      </c>
      <c r="J54" s="17"/>
      <c r="K54" s="17"/>
      <c r="L54" s="17"/>
      <c r="M54" s="17">
        <v>11.0364</v>
      </c>
      <c r="N54" s="17"/>
      <c r="O54" s="17"/>
      <c r="P54" s="17"/>
      <c r="Q54" s="23"/>
      <c r="R54" s="17"/>
      <c r="S54" s="17"/>
      <c r="T54" s="17"/>
      <c r="U54" s="17"/>
      <c r="V54" s="17"/>
      <c r="W54" s="17"/>
      <c r="X54" s="17"/>
    </row>
    <row r="55" ht="18.75" customHeight="1" spans="1:24">
      <c r="A55" s="86" t="s">
        <v>57</v>
      </c>
      <c r="B55" s="9" t="s">
        <v>308</v>
      </c>
      <c r="C55" s="10" t="s">
        <v>288</v>
      </c>
      <c r="D55" s="9" t="s">
        <v>119</v>
      </c>
      <c r="E55" s="9" t="s">
        <v>120</v>
      </c>
      <c r="F55" s="9" t="s">
        <v>236</v>
      </c>
      <c r="G55" s="9" t="s">
        <v>237</v>
      </c>
      <c r="H55" s="17">
        <v>435.3372</v>
      </c>
      <c r="I55" s="17">
        <v>435.3372</v>
      </c>
      <c r="J55" s="17"/>
      <c r="K55" s="17"/>
      <c r="L55" s="17"/>
      <c r="M55" s="17">
        <v>435.3372</v>
      </c>
      <c r="N55" s="17"/>
      <c r="O55" s="17"/>
      <c r="P55" s="17"/>
      <c r="Q55" s="23"/>
      <c r="R55" s="17"/>
      <c r="S55" s="17"/>
      <c r="T55" s="17"/>
      <c r="U55" s="17"/>
      <c r="V55" s="17"/>
      <c r="W55" s="17"/>
      <c r="X55" s="17"/>
    </row>
    <row r="56" ht="18.75" customHeight="1" spans="1:24">
      <c r="A56" s="86" t="s">
        <v>57</v>
      </c>
      <c r="B56" s="9" t="s">
        <v>308</v>
      </c>
      <c r="C56" s="10" t="s">
        <v>288</v>
      </c>
      <c r="D56" s="9" t="s">
        <v>119</v>
      </c>
      <c r="E56" s="9" t="s">
        <v>120</v>
      </c>
      <c r="F56" s="9" t="s">
        <v>238</v>
      </c>
      <c r="G56" s="9" t="s">
        <v>239</v>
      </c>
      <c r="H56" s="17">
        <v>30.9468</v>
      </c>
      <c r="I56" s="17">
        <v>30.9468</v>
      </c>
      <c r="J56" s="17"/>
      <c r="K56" s="17"/>
      <c r="L56" s="17"/>
      <c r="M56" s="17">
        <v>30.9468</v>
      </c>
      <c r="N56" s="17"/>
      <c r="O56" s="17"/>
      <c r="P56" s="17"/>
      <c r="Q56" s="23"/>
      <c r="R56" s="17"/>
      <c r="S56" s="17"/>
      <c r="T56" s="17"/>
      <c r="U56" s="17"/>
      <c r="V56" s="17"/>
      <c r="W56" s="17"/>
      <c r="X56" s="17"/>
    </row>
    <row r="57" ht="18.75" customHeight="1" spans="1:24">
      <c r="A57" s="86" t="s">
        <v>57</v>
      </c>
      <c r="B57" s="9" t="s">
        <v>308</v>
      </c>
      <c r="C57" s="10" t="s">
        <v>288</v>
      </c>
      <c r="D57" s="9" t="s">
        <v>119</v>
      </c>
      <c r="E57" s="9" t="s">
        <v>120</v>
      </c>
      <c r="F57" s="9" t="s">
        <v>289</v>
      </c>
      <c r="G57" s="9" t="s">
        <v>290</v>
      </c>
      <c r="H57" s="17">
        <v>151.308</v>
      </c>
      <c r="I57" s="17">
        <v>151.308</v>
      </c>
      <c r="J57" s="17"/>
      <c r="K57" s="17"/>
      <c r="L57" s="17"/>
      <c r="M57" s="17">
        <v>151.308</v>
      </c>
      <c r="N57" s="17"/>
      <c r="O57" s="17"/>
      <c r="P57" s="17"/>
      <c r="Q57" s="23"/>
      <c r="R57" s="17"/>
      <c r="S57" s="17"/>
      <c r="T57" s="17"/>
      <c r="U57" s="17"/>
      <c r="V57" s="17"/>
      <c r="W57" s="17"/>
      <c r="X57" s="17"/>
    </row>
    <row r="58" ht="18.75" customHeight="1" spans="1:24">
      <c r="A58" s="86" t="s">
        <v>57</v>
      </c>
      <c r="B58" s="9" t="s">
        <v>308</v>
      </c>
      <c r="C58" s="10" t="s">
        <v>288</v>
      </c>
      <c r="D58" s="9" t="s">
        <v>119</v>
      </c>
      <c r="E58" s="9" t="s">
        <v>120</v>
      </c>
      <c r="F58" s="9" t="s">
        <v>289</v>
      </c>
      <c r="G58" s="9" t="s">
        <v>290</v>
      </c>
      <c r="H58" s="17">
        <v>351.372</v>
      </c>
      <c r="I58" s="17">
        <v>351.372</v>
      </c>
      <c r="J58" s="17"/>
      <c r="K58" s="17"/>
      <c r="L58" s="17"/>
      <c r="M58" s="17">
        <v>351.372</v>
      </c>
      <c r="N58" s="17"/>
      <c r="O58" s="17"/>
      <c r="P58" s="17"/>
      <c r="Q58" s="23"/>
      <c r="R58" s="17"/>
      <c r="S58" s="17"/>
      <c r="T58" s="17"/>
      <c r="U58" s="17"/>
      <c r="V58" s="17"/>
      <c r="W58" s="17"/>
      <c r="X58" s="17"/>
    </row>
    <row r="59" ht="18.75" customHeight="1" spans="1:24">
      <c r="A59" s="86" t="s">
        <v>57</v>
      </c>
      <c r="B59" s="9" t="s">
        <v>308</v>
      </c>
      <c r="C59" s="10" t="s">
        <v>288</v>
      </c>
      <c r="D59" s="9" t="s">
        <v>185</v>
      </c>
      <c r="E59" s="9" t="s">
        <v>186</v>
      </c>
      <c r="F59" s="9" t="s">
        <v>238</v>
      </c>
      <c r="G59" s="9" t="s">
        <v>239</v>
      </c>
      <c r="H59" s="17">
        <v>12.8964</v>
      </c>
      <c r="I59" s="17">
        <v>12.8964</v>
      </c>
      <c r="J59" s="17"/>
      <c r="K59" s="17"/>
      <c r="L59" s="17"/>
      <c r="M59" s="17">
        <v>12.8964</v>
      </c>
      <c r="N59" s="17"/>
      <c r="O59" s="17"/>
      <c r="P59" s="17"/>
      <c r="Q59" s="23"/>
      <c r="R59" s="17"/>
      <c r="S59" s="17"/>
      <c r="T59" s="17"/>
      <c r="U59" s="17"/>
      <c r="V59" s="17"/>
      <c r="W59" s="17"/>
      <c r="X59" s="17"/>
    </row>
    <row r="60" ht="18.75" customHeight="1" spans="1:24">
      <c r="A60" s="86" t="s">
        <v>57</v>
      </c>
      <c r="B60" s="9" t="s">
        <v>309</v>
      </c>
      <c r="C60" s="10" t="s">
        <v>243</v>
      </c>
      <c r="D60" s="9" t="s">
        <v>119</v>
      </c>
      <c r="E60" s="9" t="s">
        <v>120</v>
      </c>
      <c r="F60" s="9" t="s">
        <v>244</v>
      </c>
      <c r="G60" s="9" t="s">
        <v>245</v>
      </c>
      <c r="H60" s="17">
        <v>9.563905</v>
      </c>
      <c r="I60" s="17">
        <v>9.563905</v>
      </c>
      <c r="J60" s="17"/>
      <c r="K60" s="17"/>
      <c r="L60" s="17"/>
      <c r="M60" s="17">
        <v>9.563905</v>
      </c>
      <c r="N60" s="17"/>
      <c r="O60" s="17"/>
      <c r="P60" s="17"/>
      <c r="Q60" s="23"/>
      <c r="R60" s="17"/>
      <c r="S60" s="17"/>
      <c r="T60" s="17"/>
      <c r="U60" s="17"/>
      <c r="V60" s="17"/>
      <c r="W60" s="17"/>
      <c r="X60" s="17"/>
    </row>
    <row r="61" ht="18.75" customHeight="1" spans="1:24">
      <c r="A61" s="86" t="s">
        <v>57</v>
      </c>
      <c r="B61" s="9" t="s">
        <v>309</v>
      </c>
      <c r="C61" s="10" t="s">
        <v>243</v>
      </c>
      <c r="D61" s="9" t="s">
        <v>155</v>
      </c>
      <c r="E61" s="9" t="s">
        <v>156</v>
      </c>
      <c r="F61" s="9" t="s">
        <v>246</v>
      </c>
      <c r="G61" s="9" t="s">
        <v>247</v>
      </c>
      <c r="H61" s="17">
        <v>118.832784</v>
      </c>
      <c r="I61" s="17">
        <v>118.832784</v>
      </c>
      <c r="J61" s="17"/>
      <c r="K61" s="17"/>
      <c r="L61" s="17"/>
      <c r="M61" s="17">
        <v>118.832784</v>
      </c>
      <c r="N61" s="17"/>
      <c r="O61" s="17"/>
      <c r="P61" s="17"/>
      <c r="Q61" s="23"/>
      <c r="R61" s="17"/>
      <c r="S61" s="17"/>
      <c r="T61" s="17"/>
      <c r="U61" s="17"/>
      <c r="V61" s="17"/>
      <c r="W61" s="17"/>
      <c r="X61" s="17"/>
    </row>
    <row r="62" ht="18.75" customHeight="1" spans="1:24">
      <c r="A62" s="86" t="s">
        <v>57</v>
      </c>
      <c r="B62" s="9" t="s">
        <v>309</v>
      </c>
      <c r="C62" s="10" t="s">
        <v>243</v>
      </c>
      <c r="D62" s="9" t="s">
        <v>167</v>
      </c>
      <c r="E62" s="9" t="s">
        <v>168</v>
      </c>
      <c r="F62" s="9" t="s">
        <v>248</v>
      </c>
      <c r="G62" s="9" t="s">
        <v>249</v>
      </c>
      <c r="H62" s="17">
        <v>66.576067</v>
      </c>
      <c r="I62" s="17">
        <v>66.576067</v>
      </c>
      <c r="J62" s="17"/>
      <c r="K62" s="17"/>
      <c r="L62" s="17"/>
      <c r="M62" s="17">
        <v>66.576067</v>
      </c>
      <c r="N62" s="17"/>
      <c r="O62" s="17"/>
      <c r="P62" s="17"/>
      <c r="Q62" s="23"/>
      <c r="R62" s="17"/>
      <c r="S62" s="17"/>
      <c r="T62" s="17"/>
      <c r="U62" s="17"/>
      <c r="V62" s="17"/>
      <c r="W62" s="17"/>
      <c r="X62" s="17"/>
    </row>
    <row r="63" ht="18.75" customHeight="1" spans="1:24">
      <c r="A63" s="86" t="s">
        <v>57</v>
      </c>
      <c r="B63" s="9" t="s">
        <v>309</v>
      </c>
      <c r="C63" s="10" t="s">
        <v>243</v>
      </c>
      <c r="D63" s="9" t="s">
        <v>169</v>
      </c>
      <c r="E63" s="9" t="s">
        <v>170</v>
      </c>
      <c r="F63" s="9" t="s">
        <v>250</v>
      </c>
      <c r="G63" s="9" t="s">
        <v>251</v>
      </c>
      <c r="H63" s="17">
        <v>52.845171</v>
      </c>
      <c r="I63" s="17">
        <v>52.845171</v>
      </c>
      <c r="J63" s="17"/>
      <c r="K63" s="17"/>
      <c r="L63" s="17"/>
      <c r="M63" s="17">
        <v>52.845171</v>
      </c>
      <c r="N63" s="17"/>
      <c r="O63" s="17"/>
      <c r="P63" s="17"/>
      <c r="Q63" s="23"/>
      <c r="R63" s="17"/>
      <c r="S63" s="17"/>
      <c r="T63" s="17"/>
      <c r="U63" s="17"/>
      <c r="V63" s="17"/>
      <c r="W63" s="17"/>
      <c r="X63" s="17"/>
    </row>
    <row r="64" ht="18.75" customHeight="1" spans="1:24">
      <c r="A64" s="86" t="s">
        <v>57</v>
      </c>
      <c r="B64" s="9" t="s">
        <v>309</v>
      </c>
      <c r="C64" s="10" t="s">
        <v>243</v>
      </c>
      <c r="D64" s="9" t="s">
        <v>171</v>
      </c>
      <c r="E64" s="9" t="s">
        <v>172</v>
      </c>
      <c r="F64" s="9" t="s">
        <v>244</v>
      </c>
      <c r="G64" s="9" t="s">
        <v>245</v>
      </c>
      <c r="H64" s="17">
        <v>2.97082</v>
      </c>
      <c r="I64" s="17">
        <v>2.97082</v>
      </c>
      <c r="J64" s="17"/>
      <c r="K64" s="17"/>
      <c r="L64" s="17"/>
      <c r="M64" s="17">
        <v>2.97082</v>
      </c>
      <c r="N64" s="17"/>
      <c r="O64" s="17"/>
      <c r="P64" s="17"/>
      <c r="Q64" s="23"/>
      <c r="R64" s="17"/>
      <c r="S64" s="17"/>
      <c r="T64" s="17"/>
      <c r="U64" s="17"/>
      <c r="V64" s="17"/>
      <c r="W64" s="17"/>
      <c r="X64" s="17"/>
    </row>
    <row r="65" ht="18.75" customHeight="1" spans="1:24">
      <c r="A65" s="86" t="s">
        <v>57</v>
      </c>
      <c r="B65" s="9" t="s">
        <v>309</v>
      </c>
      <c r="C65" s="10" t="s">
        <v>243</v>
      </c>
      <c r="D65" s="9" t="s">
        <v>171</v>
      </c>
      <c r="E65" s="9" t="s">
        <v>172</v>
      </c>
      <c r="F65" s="9" t="s">
        <v>244</v>
      </c>
      <c r="G65" s="9" t="s">
        <v>245</v>
      </c>
      <c r="H65" s="17">
        <v>6.878</v>
      </c>
      <c r="I65" s="17">
        <v>6.878</v>
      </c>
      <c r="J65" s="17"/>
      <c r="K65" s="17"/>
      <c r="L65" s="17"/>
      <c r="M65" s="17">
        <v>6.878</v>
      </c>
      <c r="N65" s="17"/>
      <c r="O65" s="17"/>
      <c r="P65" s="17"/>
      <c r="Q65" s="23"/>
      <c r="R65" s="17"/>
      <c r="S65" s="17"/>
      <c r="T65" s="17"/>
      <c r="U65" s="17"/>
      <c r="V65" s="17"/>
      <c r="W65" s="17"/>
      <c r="X65" s="17"/>
    </row>
    <row r="66" ht="18.75" customHeight="1" spans="1:24">
      <c r="A66" s="86" t="s">
        <v>57</v>
      </c>
      <c r="B66" s="9" t="s">
        <v>310</v>
      </c>
      <c r="C66" s="10" t="s">
        <v>184</v>
      </c>
      <c r="D66" s="9" t="s">
        <v>183</v>
      </c>
      <c r="E66" s="9" t="s">
        <v>184</v>
      </c>
      <c r="F66" s="9" t="s">
        <v>253</v>
      </c>
      <c r="G66" s="9" t="s">
        <v>184</v>
      </c>
      <c r="H66" s="17">
        <v>132.9312</v>
      </c>
      <c r="I66" s="17">
        <v>132.9312</v>
      </c>
      <c r="J66" s="17"/>
      <c r="K66" s="17"/>
      <c r="L66" s="17"/>
      <c r="M66" s="17">
        <v>132.9312</v>
      </c>
      <c r="N66" s="17"/>
      <c r="O66" s="17"/>
      <c r="P66" s="17"/>
      <c r="Q66" s="23"/>
      <c r="R66" s="17"/>
      <c r="S66" s="17"/>
      <c r="T66" s="17"/>
      <c r="U66" s="17"/>
      <c r="V66" s="17"/>
      <c r="W66" s="17"/>
      <c r="X66" s="17"/>
    </row>
    <row r="67" ht="18.75" customHeight="1" spans="1:24">
      <c r="A67" s="86" t="s">
        <v>57</v>
      </c>
      <c r="B67" s="9" t="s">
        <v>311</v>
      </c>
      <c r="C67" s="10" t="s">
        <v>255</v>
      </c>
      <c r="D67" s="9" t="s">
        <v>153</v>
      </c>
      <c r="E67" s="9" t="s">
        <v>154</v>
      </c>
      <c r="F67" s="9" t="s">
        <v>256</v>
      </c>
      <c r="G67" s="9" t="s">
        <v>257</v>
      </c>
      <c r="H67" s="17">
        <v>66.24</v>
      </c>
      <c r="I67" s="17">
        <v>66.24</v>
      </c>
      <c r="J67" s="17"/>
      <c r="K67" s="17"/>
      <c r="L67" s="17"/>
      <c r="M67" s="17">
        <v>66.24</v>
      </c>
      <c r="N67" s="17"/>
      <c r="O67" s="17"/>
      <c r="P67" s="17"/>
      <c r="Q67" s="23"/>
      <c r="R67" s="17"/>
      <c r="S67" s="17"/>
      <c r="T67" s="17"/>
      <c r="U67" s="17"/>
      <c r="V67" s="17"/>
      <c r="W67" s="17"/>
      <c r="X67" s="17"/>
    </row>
    <row r="68" ht="18.75" customHeight="1" spans="1:24">
      <c r="A68" s="86" t="s">
        <v>57</v>
      </c>
      <c r="B68" s="9" t="s">
        <v>312</v>
      </c>
      <c r="C68" s="10" t="s">
        <v>261</v>
      </c>
      <c r="D68" s="9" t="s">
        <v>119</v>
      </c>
      <c r="E68" s="9" t="s">
        <v>120</v>
      </c>
      <c r="F68" s="9" t="s">
        <v>262</v>
      </c>
      <c r="G68" s="9" t="s">
        <v>261</v>
      </c>
      <c r="H68" s="17">
        <v>20.786832</v>
      </c>
      <c r="I68" s="17">
        <v>20.786832</v>
      </c>
      <c r="J68" s="17"/>
      <c r="K68" s="17"/>
      <c r="L68" s="17"/>
      <c r="M68" s="17">
        <v>20.786832</v>
      </c>
      <c r="N68" s="17"/>
      <c r="O68" s="17"/>
      <c r="P68" s="17"/>
      <c r="Q68" s="23"/>
      <c r="R68" s="17"/>
      <c r="S68" s="17"/>
      <c r="T68" s="17"/>
      <c r="U68" s="17"/>
      <c r="V68" s="17"/>
      <c r="W68" s="17"/>
      <c r="X68" s="17"/>
    </row>
    <row r="69" ht="18.75" customHeight="1" spans="1:24">
      <c r="A69" s="86" t="s">
        <v>57</v>
      </c>
      <c r="B69" s="9" t="s">
        <v>313</v>
      </c>
      <c r="C69" s="10" t="s">
        <v>264</v>
      </c>
      <c r="D69" s="9" t="s">
        <v>119</v>
      </c>
      <c r="E69" s="9" t="s">
        <v>120</v>
      </c>
      <c r="F69" s="9" t="s">
        <v>273</v>
      </c>
      <c r="G69" s="9" t="s">
        <v>274</v>
      </c>
      <c r="H69" s="17">
        <v>8.9</v>
      </c>
      <c r="I69" s="17">
        <v>8.9</v>
      </c>
      <c r="J69" s="17"/>
      <c r="K69" s="17"/>
      <c r="L69" s="17"/>
      <c r="M69" s="17">
        <v>8.9</v>
      </c>
      <c r="N69" s="17"/>
      <c r="O69" s="17"/>
      <c r="P69" s="17"/>
      <c r="Q69" s="23"/>
      <c r="R69" s="17"/>
      <c r="S69" s="17"/>
      <c r="T69" s="17"/>
      <c r="U69" s="17"/>
      <c r="V69" s="17"/>
      <c r="W69" s="17"/>
      <c r="X69" s="17"/>
    </row>
    <row r="70" ht="18.75" customHeight="1" spans="1:24">
      <c r="A70" s="86" t="s">
        <v>57</v>
      </c>
      <c r="B70" s="9" t="s">
        <v>313</v>
      </c>
      <c r="C70" s="10" t="s">
        <v>264</v>
      </c>
      <c r="D70" s="9" t="s">
        <v>153</v>
      </c>
      <c r="E70" s="9" t="s">
        <v>154</v>
      </c>
      <c r="F70" s="9" t="s">
        <v>275</v>
      </c>
      <c r="G70" s="9" t="s">
        <v>276</v>
      </c>
      <c r="H70" s="17">
        <v>5.52</v>
      </c>
      <c r="I70" s="17">
        <v>5.52</v>
      </c>
      <c r="J70" s="17"/>
      <c r="K70" s="17"/>
      <c r="L70" s="17"/>
      <c r="M70" s="17">
        <v>5.52</v>
      </c>
      <c r="N70" s="17"/>
      <c r="O70" s="17"/>
      <c r="P70" s="17"/>
      <c r="Q70" s="23"/>
      <c r="R70" s="17"/>
      <c r="S70" s="17"/>
      <c r="T70" s="17"/>
      <c r="U70" s="17"/>
      <c r="V70" s="17"/>
      <c r="W70" s="17"/>
      <c r="X70" s="17"/>
    </row>
    <row r="71" ht="18.75" customHeight="1" spans="1:24">
      <c r="A71" s="86" t="s">
        <v>57</v>
      </c>
      <c r="B71" s="9" t="s">
        <v>314</v>
      </c>
      <c r="C71" s="10" t="s">
        <v>301</v>
      </c>
      <c r="D71" s="9" t="s">
        <v>119</v>
      </c>
      <c r="E71" s="9" t="s">
        <v>120</v>
      </c>
      <c r="F71" s="9" t="s">
        <v>302</v>
      </c>
      <c r="G71" s="9" t="s">
        <v>303</v>
      </c>
      <c r="H71" s="17">
        <v>29.4</v>
      </c>
      <c r="I71" s="17">
        <v>29.4</v>
      </c>
      <c r="J71" s="17"/>
      <c r="K71" s="17"/>
      <c r="L71" s="17"/>
      <c r="M71" s="17">
        <v>29.4</v>
      </c>
      <c r="N71" s="17"/>
      <c r="O71" s="17"/>
      <c r="P71" s="17"/>
      <c r="Q71" s="23"/>
      <c r="R71" s="17"/>
      <c r="S71" s="17"/>
      <c r="T71" s="17"/>
      <c r="U71" s="17"/>
      <c r="V71" s="17"/>
      <c r="W71" s="17"/>
      <c r="X71" s="17"/>
    </row>
    <row r="72" ht="18.75" customHeight="1" spans="1:24">
      <c r="A72" s="86" t="s">
        <v>57</v>
      </c>
      <c r="B72" s="9" t="s">
        <v>315</v>
      </c>
      <c r="C72" s="10" t="s">
        <v>299</v>
      </c>
      <c r="D72" s="9" t="s">
        <v>119</v>
      </c>
      <c r="E72" s="9" t="s">
        <v>120</v>
      </c>
      <c r="F72" s="9" t="s">
        <v>289</v>
      </c>
      <c r="G72" s="9" t="s">
        <v>290</v>
      </c>
      <c r="H72" s="17">
        <v>150.588</v>
      </c>
      <c r="I72" s="17">
        <v>150.588</v>
      </c>
      <c r="J72" s="17"/>
      <c r="K72" s="17"/>
      <c r="L72" s="17"/>
      <c r="M72" s="17">
        <v>150.588</v>
      </c>
      <c r="N72" s="17"/>
      <c r="O72" s="17"/>
      <c r="P72" s="17"/>
      <c r="Q72" s="23"/>
      <c r="R72" s="17"/>
      <c r="S72" s="17"/>
      <c r="T72" s="17"/>
      <c r="U72" s="17"/>
      <c r="V72" s="17"/>
      <c r="W72" s="17"/>
      <c r="X72" s="17"/>
    </row>
    <row r="73" ht="18.75" customHeight="1" spans="1:24">
      <c r="A73" s="86" t="s">
        <v>57</v>
      </c>
      <c r="B73" s="9" t="s">
        <v>316</v>
      </c>
      <c r="C73" s="10" t="s">
        <v>317</v>
      </c>
      <c r="D73" s="9" t="s">
        <v>119</v>
      </c>
      <c r="E73" s="9" t="s">
        <v>120</v>
      </c>
      <c r="F73" s="9" t="s">
        <v>285</v>
      </c>
      <c r="G73" s="9" t="s">
        <v>286</v>
      </c>
      <c r="H73" s="17">
        <v>0.5856</v>
      </c>
      <c r="I73" s="17">
        <v>0.5856</v>
      </c>
      <c r="J73" s="17"/>
      <c r="K73" s="17"/>
      <c r="L73" s="17"/>
      <c r="M73" s="17">
        <v>0.5856</v>
      </c>
      <c r="N73" s="17"/>
      <c r="O73" s="17"/>
      <c r="P73" s="17"/>
      <c r="Q73" s="23"/>
      <c r="R73" s="17"/>
      <c r="S73" s="17"/>
      <c r="T73" s="17"/>
      <c r="U73" s="17"/>
      <c r="V73" s="17"/>
      <c r="W73" s="17"/>
      <c r="X73" s="17"/>
    </row>
    <row r="74" ht="18.75" customHeight="1" spans="1:24">
      <c r="A74" s="86" t="s">
        <v>57</v>
      </c>
      <c r="B74" s="9" t="s">
        <v>318</v>
      </c>
      <c r="C74" s="10" t="s">
        <v>319</v>
      </c>
      <c r="D74" s="9" t="s">
        <v>159</v>
      </c>
      <c r="E74" s="9" t="s">
        <v>160</v>
      </c>
      <c r="F74" s="9" t="s">
        <v>285</v>
      </c>
      <c r="G74" s="9" t="s">
        <v>286</v>
      </c>
      <c r="H74" s="17">
        <v>1.1472</v>
      </c>
      <c r="I74" s="17">
        <v>1.1472</v>
      </c>
      <c r="J74" s="17"/>
      <c r="K74" s="17"/>
      <c r="L74" s="17"/>
      <c r="M74" s="17">
        <v>1.1472</v>
      </c>
      <c r="N74" s="17"/>
      <c r="O74" s="17"/>
      <c r="P74" s="17"/>
      <c r="Q74" s="23"/>
      <c r="R74" s="17"/>
      <c r="S74" s="17"/>
      <c r="T74" s="17"/>
      <c r="U74" s="17"/>
      <c r="V74" s="17"/>
      <c r="W74" s="17"/>
      <c r="X74" s="17"/>
    </row>
    <row r="75" ht="18.75" customHeight="1" spans="1:24">
      <c r="A75" s="86" t="s">
        <v>57</v>
      </c>
      <c r="B75" s="9" t="s">
        <v>318</v>
      </c>
      <c r="C75" s="10" t="s">
        <v>319</v>
      </c>
      <c r="D75" s="9" t="s">
        <v>159</v>
      </c>
      <c r="E75" s="9" t="s">
        <v>160</v>
      </c>
      <c r="F75" s="9" t="s">
        <v>285</v>
      </c>
      <c r="G75" s="9" t="s">
        <v>286</v>
      </c>
      <c r="H75" s="17">
        <v>0.24</v>
      </c>
      <c r="I75" s="17">
        <v>0.24</v>
      </c>
      <c r="J75" s="17"/>
      <c r="K75" s="17"/>
      <c r="L75" s="17"/>
      <c r="M75" s="17">
        <v>0.24</v>
      </c>
      <c r="N75" s="17"/>
      <c r="O75" s="17"/>
      <c r="P75" s="17"/>
      <c r="Q75" s="23"/>
      <c r="R75" s="17"/>
      <c r="S75" s="17"/>
      <c r="T75" s="17"/>
      <c r="U75" s="17"/>
      <c r="V75" s="17"/>
      <c r="W75" s="17"/>
      <c r="X75" s="17"/>
    </row>
    <row r="76" ht="18.75" customHeight="1" spans="1:24">
      <c r="A76" s="86" t="s">
        <v>57</v>
      </c>
      <c r="B76" s="9" t="s">
        <v>318</v>
      </c>
      <c r="C76" s="10" t="s">
        <v>319</v>
      </c>
      <c r="D76" s="9" t="s">
        <v>159</v>
      </c>
      <c r="E76" s="9" t="s">
        <v>160</v>
      </c>
      <c r="F76" s="9" t="s">
        <v>285</v>
      </c>
      <c r="G76" s="9" t="s">
        <v>286</v>
      </c>
      <c r="H76" s="17">
        <v>2.502</v>
      </c>
      <c r="I76" s="17">
        <v>2.502</v>
      </c>
      <c r="J76" s="17"/>
      <c r="K76" s="17"/>
      <c r="L76" s="17"/>
      <c r="M76" s="17">
        <v>2.502</v>
      </c>
      <c r="N76" s="17"/>
      <c r="O76" s="17"/>
      <c r="P76" s="17"/>
      <c r="Q76" s="23"/>
      <c r="R76" s="17"/>
      <c r="S76" s="17"/>
      <c r="T76" s="17"/>
      <c r="U76" s="17"/>
      <c r="V76" s="17"/>
      <c r="W76" s="17"/>
      <c r="X76" s="17"/>
    </row>
    <row r="77" ht="18.75" customHeight="1" spans="1:24">
      <c r="A77" s="86" t="s">
        <v>59</v>
      </c>
      <c r="B77" s="9" t="s">
        <v>320</v>
      </c>
      <c r="C77" s="10" t="s">
        <v>288</v>
      </c>
      <c r="D77" s="9" t="s">
        <v>119</v>
      </c>
      <c r="E77" s="9" t="s">
        <v>120</v>
      </c>
      <c r="F77" s="9" t="s">
        <v>236</v>
      </c>
      <c r="G77" s="9" t="s">
        <v>237</v>
      </c>
      <c r="H77" s="17">
        <v>1396.1748</v>
      </c>
      <c r="I77" s="17">
        <v>1396.1748</v>
      </c>
      <c r="J77" s="17"/>
      <c r="K77" s="17"/>
      <c r="L77" s="17"/>
      <c r="M77" s="17">
        <v>1396.1748</v>
      </c>
      <c r="N77" s="17"/>
      <c r="O77" s="17"/>
      <c r="P77" s="17"/>
      <c r="Q77" s="23"/>
      <c r="R77" s="17"/>
      <c r="S77" s="17"/>
      <c r="T77" s="17"/>
      <c r="U77" s="17"/>
      <c r="V77" s="17"/>
      <c r="W77" s="17"/>
      <c r="X77" s="17"/>
    </row>
    <row r="78" ht="18.75" customHeight="1" spans="1:24">
      <c r="A78" s="86" t="s">
        <v>59</v>
      </c>
      <c r="B78" s="9" t="s">
        <v>320</v>
      </c>
      <c r="C78" s="10" t="s">
        <v>288</v>
      </c>
      <c r="D78" s="9" t="s">
        <v>119</v>
      </c>
      <c r="E78" s="9" t="s">
        <v>120</v>
      </c>
      <c r="F78" s="9" t="s">
        <v>238</v>
      </c>
      <c r="G78" s="9" t="s">
        <v>239</v>
      </c>
      <c r="H78" s="17">
        <v>245.2308</v>
      </c>
      <c r="I78" s="17">
        <v>245.2308</v>
      </c>
      <c r="J78" s="17"/>
      <c r="K78" s="17"/>
      <c r="L78" s="17"/>
      <c r="M78" s="17">
        <v>245.2308</v>
      </c>
      <c r="N78" s="17"/>
      <c r="O78" s="17"/>
      <c r="P78" s="17"/>
      <c r="Q78" s="23"/>
      <c r="R78" s="17"/>
      <c r="S78" s="17"/>
      <c r="T78" s="17"/>
      <c r="U78" s="17"/>
      <c r="V78" s="17"/>
      <c r="W78" s="17"/>
      <c r="X78" s="17"/>
    </row>
    <row r="79" ht="18.75" customHeight="1" spans="1:24">
      <c r="A79" s="86" t="s">
        <v>59</v>
      </c>
      <c r="B79" s="9" t="s">
        <v>320</v>
      </c>
      <c r="C79" s="10" t="s">
        <v>288</v>
      </c>
      <c r="D79" s="9" t="s">
        <v>119</v>
      </c>
      <c r="E79" s="9" t="s">
        <v>120</v>
      </c>
      <c r="F79" s="9" t="s">
        <v>289</v>
      </c>
      <c r="G79" s="9" t="s">
        <v>290</v>
      </c>
      <c r="H79" s="17">
        <v>440.904</v>
      </c>
      <c r="I79" s="17">
        <v>440.904</v>
      </c>
      <c r="J79" s="17"/>
      <c r="K79" s="17"/>
      <c r="L79" s="17"/>
      <c r="M79" s="17">
        <v>440.904</v>
      </c>
      <c r="N79" s="17"/>
      <c r="O79" s="17"/>
      <c r="P79" s="17"/>
      <c r="Q79" s="23"/>
      <c r="R79" s="17"/>
      <c r="S79" s="17"/>
      <c r="T79" s="17"/>
      <c r="U79" s="17"/>
      <c r="V79" s="17"/>
      <c r="W79" s="17"/>
      <c r="X79" s="17"/>
    </row>
    <row r="80" ht="18.75" customHeight="1" spans="1:24">
      <c r="A80" s="86" t="s">
        <v>59</v>
      </c>
      <c r="B80" s="9" t="s">
        <v>320</v>
      </c>
      <c r="C80" s="10" t="s">
        <v>288</v>
      </c>
      <c r="D80" s="9" t="s">
        <v>119</v>
      </c>
      <c r="E80" s="9" t="s">
        <v>120</v>
      </c>
      <c r="F80" s="9" t="s">
        <v>289</v>
      </c>
      <c r="G80" s="9" t="s">
        <v>290</v>
      </c>
      <c r="H80" s="17">
        <v>1002.792</v>
      </c>
      <c r="I80" s="17">
        <v>1002.792</v>
      </c>
      <c r="J80" s="17"/>
      <c r="K80" s="17"/>
      <c r="L80" s="17"/>
      <c r="M80" s="17">
        <v>1002.792</v>
      </c>
      <c r="N80" s="17"/>
      <c r="O80" s="17"/>
      <c r="P80" s="17"/>
      <c r="Q80" s="23"/>
      <c r="R80" s="17"/>
      <c r="S80" s="17"/>
      <c r="T80" s="17"/>
      <c r="U80" s="17"/>
      <c r="V80" s="17"/>
      <c r="W80" s="17"/>
      <c r="X80" s="17"/>
    </row>
    <row r="81" ht="18.75" customHeight="1" spans="1:24">
      <c r="A81" s="86" t="s">
        <v>59</v>
      </c>
      <c r="B81" s="9" t="s">
        <v>320</v>
      </c>
      <c r="C81" s="10" t="s">
        <v>288</v>
      </c>
      <c r="D81" s="9" t="s">
        <v>185</v>
      </c>
      <c r="E81" s="9" t="s">
        <v>186</v>
      </c>
      <c r="F81" s="9" t="s">
        <v>238</v>
      </c>
      <c r="G81" s="9" t="s">
        <v>239</v>
      </c>
      <c r="H81" s="17">
        <v>43.4796</v>
      </c>
      <c r="I81" s="17">
        <v>43.4796</v>
      </c>
      <c r="J81" s="17"/>
      <c r="K81" s="17"/>
      <c r="L81" s="17"/>
      <c r="M81" s="17">
        <v>43.4796</v>
      </c>
      <c r="N81" s="17"/>
      <c r="O81" s="17"/>
      <c r="P81" s="17"/>
      <c r="Q81" s="23"/>
      <c r="R81" s="17"/>
      <c r="S81" s="17"/>
      <c r="T81" s="17"/>
      <c r="U81" s="17"/>
      <c r="V81" s="17"/>
      <c r="W81" s="17"/>
      <c r="X81" s="17"/>
    </row>
    <row r="82" ht="18.75" customHeight="1" spans="1:24">
      <c r="A82" s="86" t="s">
        <v>59</v>
      </c>
      <c r="B82" s="9" t="s">
        <v>321</v>
      </c>
      <c r="C82" s="10" t="s">
        <v>243</v>
      </c>
      <c r="D82" s="9" t="s">
        <v>119</v>
      </c>
      <c r="E82" s="9" t="s">
        <v>120</v>
      </c>
      <c r="F82" s="9" t="s">
        <v>244</v>
      </c>
      <c r="G82" s="9" t="s">
        <v>245</v>
      </c>
      <c r="H82" s="17">
        <v>33.857131</v>
      </c>
      <c r="I82" s="17">
        <v>33.857131</v>
      </c>
      <c r="J82" s="17"/>
      <c r="K82" s="17"/>
      <c r="L82" s="17"/>
      <c r="M82" s="17">
        <v>33.857131</v>
      </c>
      <c r="N82" s="17"/>
      <c r="O82" s="17"/>
      <c r="P82" s="17"/>
      <c r="Q82" s="23"/>
      <c r="R82" s="17"/>
      <c r="S82" s="17"/>
      <c r="T82" s="17"/>
      <c r="U82" s="17"/>
      <c r="V82" s="17"/>
      <c r="W82" s="17"/>
      <c r="X82" s="17"/>
    </row>
    <row r="83" ht="18.75" customHeight="1" spans="1:24">
      <c r="A83" s="86" t="s">
        <v>59</v>
      </c>
      <c r="B83" s="9" t="s">
        <v>321</v>
      </c>
      <c r="C83" s="10" t="s">
        <v>243</v>
      </c>
      <c r="D83" s="9" t="s">
        <v>155</v>
      </c>
      <c r="E83" s="9" t="s">
        <v>156</v>
      </c>
      <c r="F83" s="9" t="s">
        <v>246</v>
      </c>
      <c r="G83" s="9" t="s">
        <v>247</v>
      </c>
      <c r="H83" s="17">
        <v>449.238448</v>
      </c>
      <c r="I83" s="17">
        <v>449.238448</v>
      </c>
      <c r="J83" s="17"/>
      <c r="K83" s="17"/>
      <c r="L83" s="17"/>
      <c r="M83" s="17">
        <v>449.238448</v>
      </c>
      <c r="N83" s="17"/>
      <c r="O83" s="17"/>
      <c r="P83" s="17"/>
      <c r="Q83" s="23"/>
      <c r="R83" s="17"/>
      <c r="S83" s="17"/>
      <c r="T83" s="17"/>
      <c r="U83" s="17"/>
      <c r="V83" s="17"/>
      <c r="W83" s="17"/>
      <c r="X83" s="17"/>
    </row>
    <row r="84" ht="18.75" customHeight="1" spans="1:24">
      <c r="A84" s="86" t="s">
        <v>59</v>
      </c>
      <c r="B84" s="9" t="s">
        <v>321</v>
      </c>
      <c r="C84" s="10" t="s">
        <v>243</v>
      </c>
      <c r="D84" s="9" t="s">
        <v>167</v>
      </c>
      <c r="E84" s="9" t="s">
        <v>168</v>
      </c>
      <c r="F84" s="9" t="s">
        <v>248</v>
      </c>
      <c r="G84" s="9" t="s">
        <v>249</v>
      </c>
      <c r="H84" s="17">
        <v>251.68584</v>
      </c>
      <c r="I84" s="17">
        <v>251.68584</v>
      </c>
      <c r="J84" s="17"/>
      <c r="K84" s="17"/>
      <c r="L84" s="17"/>
      <c r="M84" s="17">
        <v>251.68584</v>
      </c>
      <c r="N84" s="17"/>
      <c r="O84" s="17"/>
      <c r="P84" s="17"/>
      <c r="Q84" s="23"/>
      <c r="R84" s="17"/>
      <c r="S84" s="17"/>
      <c r="T84" s="17"/>
      <c r="U84" s="17"/>
      <c r="V84" s="17"/>
      <c r="W84" s="17"/>
      <c r="X84" s="17"/>
    </row>
    <row r="85" ht="18.75" customHeight="1" spans="1:24">
      <c r="A85" s="86" t="s">
        <v>59</v>
      </c>
      <c r="B85" s="9" t="s">
        <v>321</v>
      </c>
      <c r="C85" s="10" t="s">
        <v>243</v>
      </c>
      <c r="D85" s="9" t="s">
        <v>169</v>
      </c>
      <c r="E85" s="9" t="s">
        <v>170</v>
      </c>
      <c r="F85" s="9" t="s">
        <v>250</v>
      </c>
      <c r="G85" s="9" t="s">
        <v>251</v>
      </c>
      <c r="H85" s="17">
        <v>181.968872</v>
      </c>
      <c r="I85" s="17">
        <v>181.968872</v>
      </c>
      <c r="J85" s="17"/>
      <c r="K85" s="17"/>
      <c r="L85" s="17"/>
      <c r="M85" s="17">
        <v>181.968872</v>
      </c>
      <c r="N85" s="17"/>
      <c r="O85" s="17"/>
      <c r="P85" s="17"/>
      <c r="Q85" s="23"/>
      <c r="R85" s="17"/>
      <c r="S85" s="17"/>
      <c r="T85" s="17"/>
      <c r="U85" s="17"/>
      <c r="V85" s="17"/>
      <c r="W85" s="17"/>
      <c r="X85" s="17"/>
    </row>
    <row r="86" ht="18.75" customHeight="1" spans="1:24">
      <c r="A86" s="86" t="s">
        <v>59</v>
      </c>
      <c r="B86" s="9" t="s">
        <v>321</v>
      </c>
      <c r="C86" s="10" t="s">
        <v>243</v>
      </c>
      <c r="D86" s="9" t="s">
        <v>171</v>
      </c>
      <c r="E86" s="9" t="s">
        <v>172</v>
      </c>
      <c r="F86" s="9" t="s">
        <v>244</v>
      </c>
      <c r="G86" s="9" t="s">
        <v>245</v>
      </c>
      <c r="H86" s="17">
        <v>17.974</v>
      </c>
      <c r="I86" s="17">
        <v>17.974</v>
      </c>
      <c r="J86" s="17"/>
      <c r="K86" s="17"/>
      <c r="L86" s="17"/>
      <c r="M86" s="17">
        <v>17.974</v>
      </c>
      <c r="N86" s="17"/>
      <c r="O86" s="17"/>
      <c r="P86" s="17"/>
      <c r="Q86" s="23"/>
      <c r="R86" s="17"/>
      <c r="S86" s="17"/>
      <c r="T86" s="17"/>
      <c r="U86" s="17"/>
      <c r="V86" s="17"/>
      <c r="W86" s="17"/>
      <c r="X86" s="17"/>
    </row>
    <row r="87" ht="18.75" customHeight="1" spans="1:24">
      <c r="A87" s="86" t="s">
        <v>59</v>
      </c>
      <c r="B87" s="9" t="s">
        <v>321</v>
      </c>
      <c r="C87" s="10" t="s">
        <v>243</v>
      </c>
      <c r="D87" s="9" t="s">
        <v>171</v>
      </c>
      <c r="E87" s="9" t="s">
        <v>172</v>
      </c>
      <c r="F87" s="9" t="s">
        <v>244</v>
      </c>
      <c r="G87" s="9" t="s">
        <v>245</v>
      </c>
      <c r="H87" s="17">
        <v>11.230961</v>
      </c>
      <c r="I87" s="17">
        <v>11.230961</v>
      </c>
      <c r="J87" s="17"/>
      <c r="K87" s="17"/>
      <c r="L87" s="17"/>
      <c r="M87" s="17">
        <v>11.230961</v>
      </c>
      <c r="N87" s="17"/>
      <c r="O87" s="17"/>
      <c r="P87" s="17"/>
      <c r="Q87" s="23"/>
      <c r="R87" s="17"/>
      <c r="S87" s="17"/>
      <c r="T87" s="17"/>
      <c r="U87" s="17"/>
      <c r="V87" s="17"/>
      <c r="W87" s="17"/>
      <c r="X87" s="17"/>
    </row>
    <row r="88" ht="18.75" customHeight="1" spans="1:24">
      <c r="A88" s="86" t="s">
        <v>59</v>
      </c>
      <c r="B88" s="9" t="s">
        <v>322</v>
      </c>
      <c r="C88" s="10" t="s">
        <v>184</v>
      </c>
      <c r="D88" s="9" t="s">
        <v>183</v>
      </c>
      <c r="E88" s="9" t="s">
        <v>184</v>
      </c>
      <c r="F88" s="9" t="s">
        <v>253</v>
      </c>
      <c r="G88" s="9" t="s">
        <v>184</v>
      </c>
      <c r="H88" s="17">
        <v>409.566</v>
      </c>
      <c r="I88" s="17">
        <v>409.566</v>
      </c>
      <c r="J88" s="17"/>
      <c r="K88" s="17"/>
      <c r="L88" s="17"/>
      <c r="M88" s="17">
        <v>409.566</v>
      </c>
      <c r="N88" s="17"/>
      <c r="O88" s="17"/>
      <c r="P88" s="17"/>
      <c r="Q88" s="23"/>
      <c r="R88" s="17"/>
      <c r="S88" s="17"/>
      <c r="T88" s="17"/>
      <c r="U88" s="17"/>
      <c r="V88" s="17"/>
      <c r="W88" s="17"/>
      <c r="X88" s="17"/>
    </row>
    <row r="89" ht="18.75" customHeight="1" spans="1:24">
      <c r="A89" s="86" t="s">
        <v>59</v>
      </c>
      <c r="B89" s="9" t="s">
        <v>323</v>
      </c>
      <c r="C89" s="10" t="s">
        <v>255</v>
      </c>
      <c r="D89" s="9" t="s">
        <v>153</v>
      </c>
      <c r="E89" s="9" t="s">
        <v>154</v>
      </c>
      <c r="F89" s="9" t="s">
        <v>256</v>
      </c>
      <c r="G89" s="9" t="s">
        <v>257</v>
      </c>
      <c r="H89" s="17">
        <v>157.68</v>
      </c>
      <c r="I89" s="17">
        <v>157.68</v>
      </c>
      <c r="J89" s="17"/>
      <c r="K89" s="17"/>
      <c r="L89" s="17"/>
      <c r="M89" s="17">
        <v>157.68</v>
      </c>
      <c r="N89" s="17"/>
      <c r="O89" s="17"/>
      <c r="P89" s="17"/>
      <c r="Q89" s="23"/>
      <c r="R89" s="17"/>
      <c r="S89" s="17"/>
      <c r="T89" s="17"/>
      <c r="U89" s="17"/>
      <c r="V89" s="17"/>
      <c r="W89" s="17"/>
      <c r="X89" s="17"/>
    </row>
    <row r="90" ht="18.75" customHeight="1" spans="1:24">
      <c r="A90" s="86" t="s">
        <v>59</v>
      </c>
      <c r="B90" s="9" t="s">
        <v>324</v>
      </c>
      <c r="C90" s="10" t="s">
        <v>261</v>
      </c>
      <c r="D90" s="9" t="s">
        <v>119</v>
      </c>
      <c r="E90" s="9" t="s">
        <v>120</v>
      </c>
      <c r="F90" s="9" t="s">
        <v>262</v>
      </c>
      <c r="G90" s="9" t="s">
        <v>261</v>
      </c>
      <c r="H90" s="17">
        <v>76.830816</v>
      </c>
      <c r="I90" s="17">
        <v>76.830816</v>
      </c>
      <c r="J90" s="17"/>
      <c r="K90" s="17"/>
      <c r="L90" s="17"/>
      <c r="M90" s="17">
        <v>76.830816</v>
      </c>
      <c r="N90" s="17"/>
      <c r="O90" s="17"/>
      <c r="P90" s="17"/>
      <c r="Q90" s="23"/>
      <c r="R90" s="17"/>
      <c r="S90" s="17"/>
      <c r="T90" s="17"/>
      <c r="U90" s="17"/>
      <c r="V90" s="17"/>
      <c r="W90" s="17"/>
      <c r="X90" s="17"/>
    </row>
    <row r="91" ht="18.75" customHeight="1" spans="1:24">
      <c r="A91" s="86" t="s">
        <v>59</v>
      </c>
      <c r="B91" s="9" t="s">
        <v>325</v>
      </c>
      <c r="C91" s="10" t="s">
        <v>264</v>
      </c>
      <c r="D91" s="9" t="s">
        <v>119</v>
      </c>
      <c r="E91" s="9" t="s">
        <v>120</v>
      </c>
      <c r="F91" s="9" t="s">
        <v>273</v>
      </c>
      <c r="G91" s="9" t="s">
        <v>274</v>
      </c>
      <c r="H91" s="17">
        <v>25.4</v>
      </c>
      <c r="I91" s="17">
        <v>25.4</v>
      </c>
      <c r="J91" s="17"/>
      <c r="K91" s="17"/>
      <c r="L91" s="17"/>
      <c r="M91" s="17">
        <v>25.4</v>
      </c>
      <c r="N91" s="17"/>
      <c r="O91" s="17"/>
      <c r="P91" s="17"/>
      <c r="Q91" s="23"/>
      <c r="R91" s="17"/>
      <c r="S91" s="17"/>
      <c r="T91" s="17"/>
      <c r="U91" s="17"/>
      <c r="V91" s="17"/>
      <c r="W91" s="17"/>
      <c r="X91" s="17"/>
    </row>
    <row r="92" ht="18.75" customHeight="1" spans="1:24">
      <c r="A92" s="86" t="s">
        <v>59</v>
      </c>
      <c r="B92" s="9" t="s">
        <v>325</v>
      </c>
      <c r="C92" s="10" t="s">
        <v>264</v>
      </c>
      <c r="D92" s="9" t="s">
        <v>153</v>
      </c>
      <c r="E92" s="9" t="s">
        <v>154</v>
      </c>
      <c r="F92" s="9" t="s">
        <v>275</v>
      </c>
      <c r="G92" s="9" t="s">
        <v>276</v>
      </c>
      <c r="H92" s="17">
        <v>13.14</v>
      </c>
      <c r="I92" s="17">
        <v>13.14</v>
      </c>
      <c r="J92" s="17"/>
      <c r="K92" s="17"/>
      <c r="L92" s="17"/>
      <c r="M92" s="17">
        <v>13.14</v>
      </c>
      <c r="N92" s="17"/>
      <c r="O92" s="17"/>
      <c r="P92" s="17"/>
      <c r="Q92" s="23"/>
      <c r="R92" s="17"/>
      <c r="S92" s="17"/>
      <c r="T92" s="17"/>
      <c r="U92" s="17"/>
      <c r="V92" s="17"/>
      <c r="W92" s="17"/>
      <c r="X92" s="17"/>
    </row>
    <row r="93" ht="18.75" customHeight="1" spans="1:24">
      <c r="A93" s="86" t="s">
        <v>59</v>
      </c>
      <c r="B93" s="9" t="s">
        <v>326</v>
      </c>
      <c r="C93" s="10" t="s">
        <v>297</v>
      </c>
      <c r="D93" s="9" t="s">
        <v>119</v>
      </c>
      <c r="E93" s="9" t="s">
        <v>120</v>
      </c>
      <c r="F93" s="9" t="s">
        <v>238</v>
      </c>
      <c r="G93" s="9" t="s">
        <v>239</v>
      </c>
      <c r="H93" s="17">
        <v>152.4</v>
      </c>
      <c r="I93" s="17">
        <v>152.4</v>
      </c>
      <c r="J93" s="17"/>
      <c r="K93" s="17"/>
      <c r="L93" s="17"/>
      <c r="M93" s="17">
        <v>152.4</v>
      </c>
      <c r="N93" s="17"/>
      <c r="O93" s="17"/>
      <c r="P93" s="17"/>
      <c r="Q93" s="23"/>
      <c r="R93" s="17"/>
      <c r="S93" s="17"/>
      <c r="T93" s="17"/>
      <c r="U93" s="17"/>
      <c r="V93" s="17"/>
      <c r="W93" s="17"/>
      <c r="X93" s="17"/>
    </row>
    <row r="94" ht="18.75" customHeight="1" spans="1:24">
      <c r="A94" s="86" t="s">
        <v>59</v>
      </c>
      <c r="B94" s="9" t="s">
        <v>327</v>
      </c>
      <c r="C94" s="10" t="s">
        <v>299</v>
      </c>
      <c r="D94" s="9" t="s">
        <v>119</v>
      </c>
      <c r="E94" s="9" t="s">
        <v>120</v>
      </c>
      <c r="F94" s="9" t="s">
        <v>289</v>
      </c>
      <c r="G94" s="9" t="s">
        <v>290</v>
      </c>
      <c r="H94" s="17">
        <v>429.768</v>
      </c>
      <c r="I94" s="17">
        <v>429.768</v>
      </c>
      <c r="J94" s="17"/>
      <c r="K94" s="17"/>
      <c r="L94" s="17"/>
      <c r="M94" s="17">
        <v>429.768</v>
      </c>
      <c r="N94" s="17"/>
      <c r="O94" s="17"/>
      <c r="P94" s="17"/>
      <c r="Q94" s="23"/>
      <c r="R94" s="17"/>
      <c r="S94" s="17"/>
      <c r="T94" s="17"/>
      <c r="U94" s="17"/>
      <c r="V94" s="17"/>
      <c r="W94" s="17"/>
      <c r="X94" s="17"/>
    </row>
    <row r="95" ht="18.75" customHeight="1" spans="1:24">
      <c r="A95" s="86" t="s">
        <v>59</v>
      </c>
      <c r="B95" s="9" t="s">
        <v>328</v>
      </c>
      <c r="C95" s="10" t="s">
        <v>301</v>
      </c>
      <c r="D95" s="9" t="s">
        <v>119</v>
      </c>
      <c r="E95" s="9" t="s">
        <v>120</v>
      </c>
      <c r="F95" s="9" t="s">
        <v>302</v>
      </c>
      <c r="G95" s="9" t="s">
        <v>303</v>
      </c>
      <c r="H95" s="17">
        <v>55.86</v>
      </c>
      <c r="I95" s="17">
        <v>55.86</v>
      </c>
      <c r="J95" s="17"/>
      <c r="K95" s="17"/>
      <c r="L95" s="17"/>
      <c r="M95" s="17">
        <v>55.86</v>
      </c>
      <c r="N95" s="17"/>
      <c r="O95" s="17"/>
      <c r="P95" s="17"/>
      <c r="Q95" s="23"/>
      <c r="R95" s="17"/>
      <c r="S95" s="17"/>
      <c r="T95" s="17"/>
      <c r="U95" s="17"/>
      <c r="V95" s="17"/>
      <c r="W95" s="17"/>
      <c r="X95" s="17"/>
    </row>
    <row r="96" ht="18.75" customHeight="1" spans="1:24">
      <c r="A96" s="86" t="s">
        <v>59</v>
      </c>
      <c r="B96" s="9" t="s">
        <v>329</v>
      </c>
      <c r="C96" s="10" t="s">
        <v>330</v>
      </c>
      <c r="D96" s="9" t="s">
        <v>153</v>
      </c>
      <c r="E96" s="9" t="s">
        <v>154</v>
      </c>
      <c r="F96" s="9" t="s">
        <v>285</v>
      </c>
      <c r="G96" s="9" t="s">
        <v>286</v>
      </c>
      <c r="H96" s="17">
        <v>4.95</v>
      </c>
      <c r="I96" s="17">
        <v>4.95</v>
      </c>
      <c r="J96" s="17"/>
      <c r="K96" s="17"/>
      <c r="L96" s="17"/>
      <c r="M96" s="17">
        <v>4.95</v>
      </c>
      <c r="N96" s="17"/>
      <c r="O96" s="17"/>
      <c r="P96" s="17"/>
      <c r="Q96" s="23"/>
      <c r="R96" s="17"/>
      <c r="S96" s="17"/>
      <c r="T96" s="17"/>
      <c r="U96" s="17"/>
      <c r="V96" s="17"/>
      <c r="W96" s="17"/>
      <c r="X96" s="17"/>
    </row>
    <row r="97" ht="18.75" customHeight="1" spans="1:24">
      <c r="A97" s="86" t="s">
        <v>59</v>
      </c>
      <c r="B97" s="9" t="s">
        <v>331</v>
      </c>
      <c r="C97" s="10" t="s">
        <v>332</v>
      </c>
      <c r="D97" s="9" t="s">
        <v>159</v>
      </c>
      <c r="E97" s="9" t="s">
        <v>160</v>
      </c>
      <c r="F97" s="9" t="s">
        <v>285</v>
      </c>
      <c r="G97" s="9" t="s">
        <v>286</v>
      </c>
      <c r="H97" s="17">
        <v>23.4792</v>
      </c>
      <c r="I97" s="17">
        <v>23.4792</v>
      </c>
      <c r="J97" s="17"/>
      <c r="K97" s="17"/>
      <c r="L97" s="17"/>
      <c r="M97" s="17">
        <v>23.4792</v>
      </c>
      <c r="N97" s="17"/>
      <c r="O97" s="17"/>
      <c r="P97" s="17"/>
      <c r="Q97" s="23"/>
      <c r="R97" s="17"/>
      <c r="S97" s="17"/>
      <c r="T97" s="17"/>
      <c r="U97" s="17"/>
      <c r="V97" s="17"/>
      <c r="W97" s="17"/>
      <c r="X97" s="17"/>
    </row>
    <row r="98" ht="18.75" customHeight="1" spans="1:24">
      <c r="A98" s="86" t="s">
        <v>61</v>
      </c>
      <c r="B98" s="9" t="s">
        <v>333</v>
      </c>
      <c r="C98" s="10" t="s">
        <v>288</v>
      </c>
      <c r="D98" s="9" t="s">
        <v>119</v>
      </c>
      <c r="E98" s="9" t="s">
        <v>120</v>
      </c>
      <c r="F98" s="9" t="s">
        <v>236</v>
      </c>
      <c r="G98" s="9" t="s">
        <v>237</v>
      </c>
      <c r="H98" s="17">
        <v>1183.1064</v>
      </c>
      <c r="I98" s="17">
        <v>1183.1064</v>
      </c>
      <c r="J98" s="17"/>
      <c r="K98" s="17"/>
      <c r="L98" s="17"/>
      <c r="M98" s="17">
        <v>1183.1064</v>
      </c>
      <c r="N98" s="17"/>
      <c r="O98" s="17"/>
      <c r="P98" s="17"/>
      <c r="Q98" s="23"/>
      <c r="R98" s="17"/>
      <c r="S98" s="17"/>
      <c r="T98" s="17"/>
      <c r="U98" s="17"/>
      <c r="V98" s="17"/>
      <c r="W98" s="17"/>
      <c r="X98" s="17"/>
    </row>
    <row r="99" ht="18.75" customHeight="1" spans="1:24">
      <c r="A99" s="86" t="s">
        <v>61</v>
      </c>
      <c r="B99" s="9" t="s">
        <v>333</v>
      </c>
      <c r="C99" s="10" t="s">
        <v>288</v>
      </c>
      <c r="D99" s="9" t="s">
        <v>119</v>
      </c>
      <c r="E99" s="9" t="s">
        <v>120</v>
      </c>
      <c r="F99" s="9" t="s">
        <v>238</v>
      </c>
      <c r="G99" s="9" t="s">
        <v>239</v>
      </c>
      <c r="H99" s="17">
        <v>212.904</v>
      </c>
      <c r="I99" s="17">
        <v>212.904</v>
      </c>
      <c r="J99" s="17"/>
      <c r="K99" s="17"/>
      <c r="L99" s="17"/>
      <c r="M99" s="17">
        <v>212.904</v>
      </c>
      <c r="N99" s="17"/>
      <c r="O99" s="17"/>
      <c r="P99" s="17"/>
      <c r="Q99" s="23"/>
      <c r="R99" s="17"/>
      <c r="S99" s="17"/>
      <c r="T99" s="17"/>
      <c r="U99" s="17"/>
      <c r="V99" s="17"/>
      <c r="W99" s="17"/>
      <c r="X99" s="17"/>
    </row>
    <row r="100" ht="18.75" customHeight="1" spans="1:24">
      <c r="A100" s="86" t="s">
        <v>61</v>
      </c>
      <c r="B100" s="9" t="s">
        <v>333</v>
      </c>
      <c r="C100" s="10" t="s">
        <v>288</v>
      </c>
      <c r="D100" s="9" t="s">
        <v>119</v>
      </c>
      <c r="E100" s="9" t="s">
        <v>120</v>
      </c>
      <c r="F100" s="9" t="s">
        <v>289</v>
      </c>
      <c r="G100" s="9" t="s">
        <v>290</v>
      </c>
      <c r="H100" s="17">
        <v>880.404</v>
      </c>
      <c r="I100" s="17">
        <v>880.404</v>
      </c>
      <c r="J100" s="17"/>
      <c r="K100" s="17"/>
      <c r="L100" s="17"/>
      <c r="M100" s="17">
        <v>880.404</v>
      </c>
      <c r="N100" s="17"/>
      <c r="O100" s="17"/>
      <c r="P100" s="17"/>
      <c r="Q100" s="23"/>
      <c r="R100" s="17"/>
      <c r="S100" s="17"/>
      <c r="T100" s="17"/>
      <c r="U100" s="17"/>
      <c r="V100" s="17"/>
      <c r="W100" s="17"/>
      <c r="X100" s="17"/>
    </row>
    <row r="101" ht="18.75" customHeight="1" spans="1:24">
      <c r="A101" s="86" t="s">
        <v>61</v>
      </c>
      <c r="B101" s="9" t="s">
        <v>333</v>
      </c>
      <c r="C101" s="10" t="s">
        <v>288</v>
      </c>
      <c r="D101" s="9" t="s">
        <v>119</v>
      </c>
      <c r="E101" s="9" t="s">
        <v>120</v>
      </c>
      <c r="F101" s="9" t="s">
        <v>289</v>
      </c>
      <c r="G101" s="9" t="s">
        <v>290</v>
      </c>
      <c r="H101" s="17">
        <v>384.396</v>
      </c>
      <c r="I101" s="17">
        <v>384.396</v>
      </c>
      <c r="J101" s="17"/>
      <c r="K101" s="17"/>
      <c r="L101" s="17"/>
      <c r="M101" s="17">
        <v>384.396</v>
      </c>
      <c r="N101" s="17"/>
      <c r="O101" s="17"/>
      <c r="P101" s="17"/>
      <c r="Q101" s="23"/>
      <c r="R101" s="17"/>
      <c r="S101" s="17"/>
      <c r="T101" s="17"/>
      <c r="U101" s="17"/>
      <c r="V101" s="17"/>
      <c r="W101" s="17"/>
      <c r="X101" s="17"/>
    </row>
    <row r="102" ht="18.75" customHeight="1" spans="1:24">
      <c r="A102" s="86" t="s">
        <v>61</v>
      </c>
      <c r="B102" s="9" t="s">
        <v>333</v>
      </c>
      <c r="C102" s="10" t="s">
        <v>288</v>
      </c>
      <c r="D102" s="9" t="s">
        <v>185</v>
      </c>
      <c r="E102" s="9" t="s">
        <v>186</v>
      </c>
      <c r="F102" s="9" t="s">
        <v>238</v>
      </c>
      <c r="G102" s="9" t="s">
        <v>239</v>
      </c>
      <c r="H102" s="17">
        <v>23.0052</v>
      </c>
      <c r="I102" s="17">
        <v>23.0052</v>
      </c>
      <c r="J102" s="17"/>
      <c r="K102" s="17"/>
      <c r="L102" s="17"/>
      <c r="M102" s="17">
        <v>23.0052</v>
      </c>
      <c r="N102" s="17"/>
      <c r="O102" s="17"/>
      <c r="P102" s="17"/>
      <c r="Q102" s="23"/>
      <c r="R102" s="17"/>
      <c r="S102" s="17"/>
      <c r="T102" s="17"/>
      <c r="U102" s="17"/>
      <c r="V102" s="17"/>
      <c r="W102" s="17"/>
      <c r="X102" s="17"/>
    </row>
    <row r="103" ht="18.75" customHeight="1" spans="1:24">
      <c r="A103" s="86" t="s">
        <v>61</v>
      </c>
      <c r="B103" s="9" t="s">
        <v>334</v>
      </c>
      <c r="C103" s="10" t="s">
        <v>243</v>
      </c>
      <c r="D103" s="9" t="s">
        <v>119</v>
      </c>
      <c r="E103" s="9" t="s">
        <v>120</v>
      </c>
      <c r="F103" s="9" t="s">
        <v>244</v>
      </c>
      <c r="G103" s="9" t="s">
        <v>245</v>
      </c>
      <c r="H103" s="17">
        <v>22.989044</v>
      </c>
      <c r="I103" s="17">
        <v>22.989044</v>
      </c>
      <c r="J103" s="17"/>
      <c r="K103" s="17"/>
      <c r="L103" s="17"/>
      <c r="M103" s="17">
        <v>22.989044</v>
      </c>
      <c r="N103" s="17"/>
      <c r="O103" s="17"/>
      <c r="P103" s="17"/>
      <c r="Q103" s="23"/>
      <c r="R103" s="17"/>
      <c r="S103" s="17"/>
      <c r="T103" s="17"/>
      <c r="U103" s="17"/>
      <c r="V103" s="17"/>
      <c r="W103" s="17"/>
      <c r="X103" s="17"/>
    </row>
    <row r="104" ht="18.75" customHeight="1" spans="1:24">
      <c r="A104" s="86" t="s">
        <v>61</v>
      </c>
      <c r="B104" s="9" t="s">
        <v>334</v>
      </c>
      <c r="C104" s="10" t="s">
        <v>243</v>
      </c>
      <c r="D104" s="9" t="s">
        <v>155</v>
      </c>
      <c r="E104" s="9" t="s">
        <v>156</v>
      </c>
      <c r="F104" s="9" t="s">
        <v>246</v>
      </c>
      <c r="G104" s="9" t="s">
        <v>247</v>
      </c>
      <c r="H104" s="17">
        <v>279.30416</v>
      </c>
      <c r="I104" s="17">
        <v>279.30416</v>
      </c>
      <c r="J104" s="17"/>
      <c r="K104" s="17"/>
      <c r="L104" s="17"/>
      <c r="M104" s="17">
        <v>279.30416</v>
      </c>
      <c r="N104" s="17"/>
      <c r="O104" s="17"/>
      <c r="P104" s="17"/>
      <c r="Q104" s="23"/>
      <c r="R104" s="17"/>
      <c r="S104" s="17"/>
      <c r="T104" s="17"/>
      <c r="U104" s="17"/>
      <c r="V104" s="17"/>
      <c r="W104" s="17"/>
      <c r="X104" s="17"/>
    </row>
    <row r="105" ht="18.75" customHeight="1" spans="1:24">
      <c r="A105" s="86" t="s">
        <v>61</v>
      </c>
      <c r="B105" s="9" t="s">
        <v>334</v>
      </c>
      <c r="C105" s="10" t="s">
        <v>243</v>
      </c>
      <c r="D105" s="9" t="s">
        <v>167</v>
      </c>
      <c r="E105" s="9" t="s">
        <v>168</v>
      </c>
      <c r="F105" s="9" t="s">
        <v>248</v>
      </c>
      <c r="G105" s="9" t="s">
        <v>249</v>
      </c>
      <c r="H105" s="17">
        <v>156.480156</v>
      </c>
      <c r="I105" s="17">
        <v>156.480156</v>
      </c>
      <c r="J105" s="17"/>
      <c r="K105" s="17"/>
      <c r="L105" s="17"/>
      <c r="M105" s="17">
        <v>156.480156</v>
      </c>
      <c r="N105" s="17"/>
      <c r="O105" s="17"/>
      <c r="P105" s="17"/>
      <c r="Q105" s="23"/>
      <c r="R105" s="17"/>
      <c r="S105" s="17"/>
      <c r="T105" s="17"/>
      <c r="U105" s="17"/>
      <c r="V105" s="17"/>
      <c r="W105" s="17"/>
      <c r="X105" s="17"/>
    </row>
    <row r="106" ht="18.75" customHeight="1" spans="1:24">
      <c r="A106" s="86" t="s">
        <v>61</v>
      </c>
      <c r="B106" s="9" t="s">
        <v>334</v>
      </c>
      <c r="C106" s="10" t="s">
        <v>243</v>
      </c>
      <c r="D106" s="9" t="s">
        <v>169</v>
      </c>
      <c r="E106" s="9" t="s">
        <v>170</v>
      </c>
      <c r="F106" s="9" t="s">
        <v>250</v>
      </c>
      <c r="G106" s="9" t="s">
        <v>251</v>
      </c>
      <c r="H106" s="17">
        <v>125.1899</v>
      </c>
      <c r="I106" s="17">
        <v>125.1899</v>
      </c>
      <c r="J106" s="17"/>
      <c r="K106" s="17"/>
      <c r="L106" s="17"/>
      <c r="M106" s="17">
        <v>125.1899</v>
      </c>
      <c r="N106" s="17"/>
      <c r="O106" s="17"/>
      <c r="P106" s="17"/>
      <c r="Q106" s="23"/>
      <c r="R106" s="17"/>
      <c r="S106" s="17"/>
      <c r="T106" s="17"/>
      <c r="U106" s="17"/>
      <c r="V106" s="17"/>
      <c r="W106" s="17"/>
      <c r="X106" s="17"/>
    </row>
    <row r="107" ht="18.75" customHeight="1" spans="1:24">
      <c r="A107" s="86" t="s">
        <v>61</v>
      </c>
      <c r="B107" s="9" t="s">
        <v>334</v>
      </c>
      <c r="C107" s="10" t="s">
        <v>243</v>
      </c>
      <c r="D107" s="9" t="s">
        <v>171</v>
      </c>
      <c r="E107" s="9" t="s">
        <v>172</v>
      </c>
      <c r="F107" s="9" t="s">
        <v>244</v>
      </c>
      <c r="G107" s="9" t="s">
        <v>245</v>
      </c>
      <c r="H107" s="17">
        <v>6.982604</v>
      </c>
      <c r="I107" s="17">
        <v>6.982604</v>
      </c>
      <c r="J107" s="17"/>
      <c r="K107" s="17"/>
      <c r="L107" s="17"/>
      <c r="M107" s="17">
        <v>6.982604</v>
      </c>
      <c r="N107" s="17"/>
      <c r="O107" s="17"/>
      <c r="P107" s="17"/>
      <c r="Q107" s="23"/>
      <c r="R107" s="17"/>
      <c r="S107" s="17"/>
      <c r="T107" s="17"/>
      <c r="U107" s="17"/>
      <c r="V107" s="17"/>
      <c r="W107" s="17"/>
      <c r="X107" s="17"/>
    </row>
    <row r="108" ht="18.75" customHeight="1" spans="1:24">
      <c r="A108" s="86" t="s">
        <v>61</v>
      </c>
      <c r="B108" s="9" t="s">
        <v>334</v>
      </c>
      <c r="C108" s="10" t="s">
        <v>243</v>
      </c>
      <c r="D108" s="9" t="s">
        <v>171</v>
      </c>
      <c r="E108" s="9" t="s">
        <v>172</v>
      </c>
      <c r="F108" s="9" t="s">
        <v>244</v>
      </c>
      <c r="G108" s="9" t="s">
        <v>245</v>
      </c>
      <c r="H108" s="17">
        <v>15.732</v>
      </c>
      <c r="I108" s="17">
        <v>15.732</v>
      </c>
      <c r="J108" s="17"/>
      <c r="K108" s="17"/>
      <c r="L108" s="17"/>
      <c r="M108" s="17">
        <v>15.732</v>
      </c>
      <c r="N108" s="17"/>
      <c r="O108" s="17"/>
      <c r="P108" s="17"/>
      <c r="Q108" s="23"/>
      <c r="R108" s="17"/>
      <c r="S108" s="17"/>
      <c r="T108" s="17"/>
      <c r="U108" s="17"/>
      <c r="V108" s="17"/>
      <c r="W108" s="17"/>
      <c r="X108" s="17"/>
    </row>
    <row r="109" ht="18.75" customHeight="1" spans="1:24">
      <c r="A109" s="86" t="s">
        <v>61</v>
      </c>
      <c r="B109" s="9" t="s">
        <v>335</v>
      </c>
      <c r="C109" s="10" t="s">
        <v>184</v>
      </c>
      <c r="D109" s="9" t="s">
        <v>183</v>
      </c>
      <c r="E109" s="9" t="s">
        <v>184</v>
      </c>
      <c r="F109" s="9" t="s">
        <v>253</v>
      </c>
      <c r="G109" s="9" t="s">
        <v>184</v>
      </c>
      <c r="H109" s="17">
        <v>352.4928</v>
      </c>
      <c r="I109" s="17">
        <v>352.4928</v>
      </c>
      <c r="J109" s="17"/>
      <c r="K109" s="17"/>
      <c r="L109" s="17"/>
      <c r="M109" s="17">
        <v>352.4928</v>
      </c>
      <c r="N109" s="17"/>
      <c r="O109" s="17"/>
      <c r="P109" s="17"/>
      <c r="Q109" s="23"/>
      <c r="R109" s="17"/>
      <c r="S109" s="17"/>
      <c r="T109" s="17"/>
      <c r="U109" s="17"/>
      <c r="V109" s="17"/>
      <c r="W109" s="17"/>
      <c r="X109" s="17"/>
    </row>
    <row r="110" ht="18.75" customHeight="1" spans="1:24">
      <c r="A110" s="86" t="s">
        <v>61</v>
      </c>
      <c r="B110" s="9" t="s">
        <v>336</v>
      </c>
      <c r="C110" s="10" t="s">
        <v>255</v>
      </c>
      <c r="D110" s="9" t="s">
        <v>153</v>
      </c>
      <c r="E110" s="9" t="s">
        <v>154</v>
      </c>
      <c r="F110" s="9" t="s">
        <v>256</v>
      </c>
      <c r="G110" s="9" t="s">
        <v>257</v>
      </c>
      <c r="H110" s="17">
        <v>137.52</v>
      </c>
      <c r="I110" s="17">
        <v>137.52</v>
      </c>
      <c r="J110" s="17"/>
      <c r="K110" s="17"/>
      <c r="L110" s="17"/>
      <c r="M110" s="17">
        <v>137.52</v>
      </c>
      <c r="N110" s="17"/>
      <c r="O110" s="17"/>
      <c r="P110" s="17"/>
      <c r="Q110" s="23"/>
      <c r="R110" s="17"/>
      <c r="S110" s="17"/>
      <c r="T110" s="17"/>
      <c r="U110" s="17"/>
      <c r="V110" s="17"/>
      <c r="W110" s="17"/>
      <c r="X110" s="17"/>
    </row>
    <row r="111" ht="18.75" customHeight="1" spans="1:24">
      <c r="A111" s="86" t="s">
        <v>61</v>
      </c>
      <c r="B111" s="9" t="s">
        <v>337</v>
      </c>
      <c r="C111" s="10" t="s">
        <v>261</v>
      </c>
      <c r="D111" s="9" t="s">
        <v>119</v>
      </c>
      <c r="E111" s="9" t="s">
        <v>120</v>
      </c>
      <c r="F111" s="9" t="s">
        <v>262</v>
      </c>
      <c r="G111" s="9" t="s">
        <v>261</v>
      </c>
      <c r="H111" s="17">
        <v>52.241136</v>
      </c>
      <c r="I111" s="17">
        <v>52.241136</v>
      </c>
      <c r="J111" s="17"/>
      <c r="K111" s="17"/>
      <c r="L111" s="17"/>
      <c r="M111" s="17">
        <v>52.241136</v>
      </c>
      <c r="N111" s="17"/>
      <c r="O111" s="17"/>
      <c r="P111" s="17"/>
      <c r="Q111" s="23"/>
      <c r="R111" s="17"/>
      <c r="S111" s="17"/>
      <c r="T111" s="17"/>
      <c r="U111" s="17"/>
      <c r="V111" s="17"/>
      <c r="W111" s="17"/>
      <c r="X111" s="17"/>
    </row>
    <row r="112" ht="18.75" customHeight="1" spans="1:24">
      <c r="A112" s="86" t="s">
        <v>61</v>
      </c>
      <c r="B112" s="9" t="s">
        <v>338</v>
      </c>
      <c r="C112" s="10" t="s">
        <v>264</v>
      </c>
      <c r="D112" s="9" t="s">
        <v>119</v>
      </c>
      <c r="E112" s="9" t="s">
        <v>120</v>
      </c>
      <c r="F112" s="9" t="s">
        <v>273</v>
      </c>
      <c r="G112" s="9" t="s">
        <v>274</v>
      </c>
      <c r="H112" s="17">
        <v>22.3</v>
      </c>
      <c r="I112" s="17">
        <v>22.3</v>
      </c>
      <c r="J112" s="17"/>
      <c r="K112" s="17"/>
      <c r="L112" s="17"/>
      <c r="M112" s="17">
        <v>22.3</v>
      </c>
      <c r="N112" s="17"/>
      <c r="O112" s="17"/>
      <c r="P112" s="17"/>
      <c r="Q112" s="23"/>
      <c r="R112" s="17"/>
      <c r="S112" s="17"/>
      <c r="T112" s="17"/>
      <c r="U112" s="17"/>
      <c r="V112" s="17"/>
      <c r="W112" s="17"/>
      <c r="X112" s="17"/>
    </row>
    <row r="113" ht="18.75" customHeight="1" spans="1:24">
      <c r="A113" s="86" t="s">
        <v>61</v>
      </c>
      <c r="B113" s="9" t="s">
        <v>338</v>
      </c>
      <c r="C113" s="10" t="s">
        <v>264</v>
      </c>
      <c r="D113" s="9" t="s">
        <v>153</v>
      </c>
      <c r="E113" s="9" t="s">
        <v>154</v>
      </c>
      <c r="F113" s="9" t="s">
        <v>275</v>
      </c>
      <c r="G113" s="9" t="s">
        <v>276</v>
      </c>
      <c r="H113" s="17">
        <v>11.46</v>
      </c>
      <c r="I113" s="17">
        <v>11.46</v>
      </c>
      <c r="J113" s="17"/>
      <c r="K113" s="17"/>
      <c r="L113" s="17"/>
      <c r="M113" s="17">
        <v>11.46</v>
      </c>
      <c r="N113" s="17"/>
      <c r="O113" s="17"/>
      <c r="P113" s="17"/>
      <c r="Q113" s="23"/>
      <c r="R113" s="17"/>
      <c r="S113" s="17"/>
      <c r="T113" s="17"/>
      <c r="U113" s="17"/>
      <c r="V113" s="17"/>
      <c r="W113" s="17"/>
      <c r="X113" s="17"/>
    </row>
    <row r="114" ht="18.75" customHeight="1" spans="1:24">
      <c r="A114" s="86" t="s">
        <v>61</v>
      </c>
      <c r="B114" s="9" t="s">
        <v>339</v>
      </c>
      <c r="C114" s="10" t="s">
        <v>297</v>
      </c>
      <c r="D114" s="9" t="s">
        <v>119</v>
      </c>
      <c r="E114" s="9" t="s">
        <v>120</v>
      </c>
      <c r="F114" s="9" t="s">
        <v>238</v>
      </c>
      <c r="G114" s="9" t="s">
        <v>239</v>
      </c>
      <c r="H114" s="17">
        <v>133.2</v>
      </c>
      <c r="I114" s="17">
        <v>133.2</v>
      </c>
      <c r="J114" s="17"/>
      <c r="K114" s="17"/>
      <c r="L114" s="17"/>
      <c r="M114" s="17">
        <v>133.2</v>
      </c>
      <c r="N114" s="17"/>
      <c r="O114" s="17"/>
      <c r="P114" s="17"/>
      <c r="Q114" s="23"/>
      <c r="R114" s="17"/>
      <c r="S114" s="17"/>
      <c r="T114" s="17"/>
      <c r="U114" s="17"/>
      <c r="V114" s="17"/>
      <c r="W114" s="17"/>
      <c r="X114" s="17"/>
    </row>
    <row r="115" ht="18.75" customHeight="1" spans="1:24">
      <c r="A115" s="86" t="s">
        <v>61</v>
      </c>
      <c r="B115" s="9" t="s">
        <v>340</v>
      </c>
      <c r="C115" s="10" t="s">
        <v>299</v>
      </c>
      <c r="D115" s="9" t="s">
        <v>119</v>
      </c>
      <c r="E115" s="9" t="s">
        <v>120</v>
      </c>
      <c r="F115" s="9" t="s">
        <v>289</v>
      </c>
      <c r="G115" s="9" t="s">
        <v>290</v>
      </c>
      <c r="H115" s="17">
        <v>377.316</v>
      </c>
      <c r="I115" s="17">
        <v>377.316</v>
      </c>
      <c r="J115" s="17"/>
      <c r="K115" s="17"/>
      <c r="L115" s="17"/>
      <c r="M115" s="17">
        <v>377.316</v>
      </c>
      <c r="N115" s="17"/>
      <c r="O115" s="17"/>
      <c r="P115" s="17"/>
      <c r="Q115" s="23"/>
      <c r="R115" s="17"/>
      <c r="S115" s="17"/>
      <c r="T115" s="17"/>
      <c r="U115" s="17"/>
      <c r="V115" s="17"/>
      <c r="W115" s="17"/>
      <c r="X115" s="17"/>
    </row>
    <row r="116" ht="18.75" customHeight="1" spans="1:24">
      <c r="A116" s="86" t="s">
        <v>61</v>
      </c>
      <c r="B116" s="9" t="s">
        <v>341</v>
      </c>
      <c r="C116" s="10" t="s">
        <v>301</v>
      </c>
      <c r="D116" s="9" t="s">
        <v>119</v>
      </c>
      <c r="E116" s="9" t="s">
        <v>120</v>
      </c>
      <c r="F116" s="9" t="s">
        <v>302</v>
      </c>
      <c r="G116" s="9" t="s">
        <v>303</v>
      </c>
      <c r="H116" s="17">
        <v>26.46</v>
      </c>
      <c r="I116" s="17">
        <v>26.46</v>
      </c>
      <c r="J116" s="17"/>
      <c r="K116" s="17"/>
      <c r="L116" s="17"/>
      <c r="M116" s="17">
        <v>26.46</v>
      </c>
      <c r="N116" s="17"/>
      <c r="O116" s="17"/>
      <c r="P116" s="17"/>
      <c r="Q116" s="23"/>
      <c r="R116" s="17"/>
      <c r="S116" s="17"/>
      <c r="T116" s="17"/>
      <c r="U116" s="17"/>
      <c r="V116" s="17"/>
      <c r="W116" s="17"/>
      <c r="X116" s="17"/>
    </row>
    <row r="117" ht="18.75" customHeight="1" spans="1:24">
      <c r="A117" s="86" t="s">
        <v>61</v>
      </c>
      <c r="B117" s="9" t="s">
        <v>342</v>
      </c>
      <c r="C117" s="10" t="s">
        <v>343</v>
      </c>
      <c r="D117" s="9" t="s">
        <v>119</v>
      </c>
      <c r="E117" s="9" t="s">
        <v>120</v>
      </c>
      <c r="F117" s="9" t="s">
        <v>285</v>
      </c>
      <c r="G117" s="9" t="s">
        <v>286</v>
      </c>
      <c r="H117" s="17">
        <v>0.7296</v>
      </c>
      <c r="I117" s="17">
        <v>0.7296</v>
      </c>
      <c r="J117" s="17"/>
      <c r="K117" s="17"/>
      <c r="L117" s="17"/>
      <c r="M117" s="17">
        <v>0.7296</v>
      </c>
      <c r="N117" s="17"/>
      <c r="O117" s="17"/>
      <c r="P117" s="17"/>
      <c r="Q117" s="23"/>
      <c r="R117" s="17"/>
      <c r="S117" s="17"/>
      <c r="T117" s="17"/>
      <c r="U117" s="17"/>
      <c r="V117" s="17"/>
      <c r="W117" s="17"/>
      <c r="X117" s="17"/>
    </row>
    <row r="118" ht="18.75" customHeight="1" spans="1:24">
      <c r="A118" s="86" t="s">
        <v>61</v>
      </c>
      <c r="B118" s="9" t="s">
        <v>344</v>
      </c>
      <c r="C118" s="10" t="s">
        <v>319</v>
      </c>
      <c r="D118" s="9" t="s">
        <v>159</v>
      </c>
      <c r="E118" s="9" t="s">
        <v>160</v>
      </c>
      <c r="F118" s="9" t="s">
        <v>285</v>
      </c>
      <c r="G118" s="9" t="s">
        <v>286</v>
      </c>
      <c r="H118" s="17">
        <v>9.1776</v>
      </c>
      <c r="I118" s="17">
        <v>9.1776</v>
      </c>
      <c r="J118" s="17"/>
      <c r="K118" s="17"/>
      <c r="L118" s="17"/>
      <c r="M118" s="17">
        <v>9.1776</v>
      </c>
      <c r="N118" s="17"/>
      <c r="O118" s="17"/>
      <c r="P118" s="17"/>
      <c r="Q118" s="23"/>
      <c r="R118" s="17"/>
      <c r="S118" s="17"/>
      <c r="T118" s="17"/>
      <c r="U118" s="17"/>
      <c r="V118" s="17"/>
      <c r="W118" s="17"/>
      <c r="X118" s="17"/>
    </row>
    <row r="119" ht="18.75" customHeight="1" spans="1:24">
      <c r="A119" s="86" t="s">
        <v>61</v>
      </c>
      <c r="B119" s="9" t="s">
        <v>344</v>
      </c>
      <c r="C119" s="10" t="s">
        <v>319</v>
      </c>
      <c r="D119" s="9" t="s">
        <v>159</v>
      </c>
      <c r="E119" s="9" t="s">
        <v>160</v>
      </c>
      <c r="F119" s="9" t="s">
        <v>285</v>
      </c>
      <c r="G119" s="9" t="s">
        <v>286</v>
      </c>
      <c r="H119" s="17">
        <v>7.506</v>
      </c>
      <c r="I119" s="17">
        <v>7.506</v>
      </c>
      <c r="J119" s="17"/>
      <c r="K119" s="17"/>
      <c r="L119" s="17"/>
      <c r="M119" s="17">
        <v>7.506</v>
      </c>
      <c r="N119" s="17"/>
      <c r="O119" s="17"/>
      <c r="P119" s="17"/>
      <c r="Q119" s="23"/>
      <c r="R119" s="17"/>
      <c r="S119" s="17"/>
      <c r="T119" s="17"/>
      <c r="U119" s="17"/>
      <c r="V119" s="17"/>
      <c r="W119" s="17"/>
      <c r="X119" s="17"/>
    </row>
    <row r="120" ht="18.75" customHeight="1" spans="1:24">
      <c r="A120" s="86" t="s">
        <v>63</v>
      </c>
      <c r="B120" s="9" t="s">
        <v>345</v>
      </c>
      <c r="C120" s="10" t="s">
        <v>288</v>
      </c>
      <c r="D120" s="9" t="s">
        <v>119</v>
      </c>
      <c r="E120" s="9" t="s">
        <v>120</v>
      </c>
      <c r="F120" s="9" t="s">
        <v>236</v>
      </c>
      <c r="G120" s="9" t="s">
        <v>237</v>
      </c>
      <c r="H120" s="17">
        <v>491.418</v>
      </c>
      <c r="I120" s="17">
        <v>491.418</v>
      </c>
      <c r="J120" s="17"/>
      <c r="K120" s="17"/>
      <c r="L120" s="17"/>
      <c r="M120" s="17">
        <v>491.418</v>
      </c>
      <c r="N120" s="17"/>
      <c r="O120" s="17"/>
      <c r="P120" s="17"/>
      <c r="Q120" s="23"/>
      <c r="R120" s="17"/>
      <c r="S120" s="17"/>
      <c r="T120" s="17"/>
      <c r="U120" s="17"/>
      <c r="V120" s="17"/>
      <c r="W120" s="17"/>
      <c r="X120" s="17"/>
    </row>
    <row r="121" ht="18.75" customHeight="1" spans="1:24">
      <c r="A121" s="86" t="s">
        <v>63</v>
      </c>
      <c r="B121" s="9" t="s">
        <v>345</v>
      </c>
      <c r="C121" s="10" t="s">
        <v>288</v>
      </c>
      <c r="D121" s="9" t="s">
        <v>119</v>
      </c>
      <c r="E121" s="9" t="s">
        <v>120</v>
      </c>
      <c r="F121" s="9" t="s">
        <v>238</v>
      </c>
      <c r="G121" s="9" t="s">
        <v>239</v>
      </c>
      <c r="H121" s="17">
        <v>95.8896</v>
      </c>
      <c r="I121" s="17">
        <v>95.8896</v>
      </c>
      <c r="J121" s="17"/>
      <c r="K121" s="17"/>
      <c r="L121" s="17"/>
      <c r="M121" s="17">
        <v>95.8896</v>
      </c>
      <c r="N121" s="17"/>
      <c r="O121" s="17"/>
      <c r="P121" s="17"/>
      <c r="Q121" s="23"/>
      <c r="R121" s="17"/>
      <c r="S121" s="17"/>
      <c r="T121" s="17"/>
      <c r="U121" s="17"/>
      <c r="V121" s="17"/>
      <c r="W121" s="17"/>
      <c r="X121" s="17"/>
    </row>
    <row r="122" ht="18.75" customHeight="1" spans="1:24">
      <c r="A122" s="86" t="s">
        <v>63</v>
      </c>
      <c r="B122" s="9" t="s">
        <v>345</v>
      </c>
      <c r="C122" s="10" t="s">
        <v>288</v>
      </c>
      <c r="D122" s="9" t="s">
        <v>119</v>
      </c>
      <c r="E122" s="9" t="s">
        <v>120</v>
      </c>
      <c r="F122" s="9" t="s">
        <v>289</v>
      </c>
      <c r="G122" s="9" t="s">
        <v>290</v>
      </c>
      <c r="H122" s="17">
        <v>402.696</v>
      </c>
      <c r="I122" s="17">
        <v>402.696</v>
      </c>
      <c r="J122" s="17"/>
      <c r="K122" s="17"/>
      <c r="L122" s="17"/>
      <c r="M122" s="17">
        <v>402.696</v>
      </c>
      <c r="N122" s="17"/>
      <c r="O122" s="17"/>
      <c r="P122" s="17"/>
      <c r="Q122" s="23"/>
      <c r="R122" s="17"/>
      <c r="S122" s="17"/>
      <c r="T122" s="17"/>
      <c r="U122" s="17"/>
      <c r="V122" s="17"/>
      <c r="W122" s="17"/>
      <c r="X122" s="17"/>
    </row>
    <row r="123" ht="18.75" customHeight="1" spans="1:24">
      <c r="A123" s="86" t="s">
        <v>63</v>
      </c>
      <c r="B123" s="9" t="s">
        <v>345</v>
      </c>
      <c r="C123" s="10" t="s">
        <v>288</v>
      </c>
      <c r="D123" s="9" t="s">
        <v>119</v>
      </c>
      <c r="E123" s="9" t="s">
        <v>120</v>
      </c>
      <c r="F123" s="9" t="s">
        <v>289</v>
      </c>
      <c r="G123" s="9" t="s">
        <v>290</v>
      </c>
      <c r="H123" s="17">
        <v>171.48</v>
      </c>
      <c r="I123" s="17">
        <v>171.48</v>
      </c>
      <c r="J123" s="17"/>
      <c r="K123" s="17"/>
      <c r="L123" s="17"/>
      <c r="M123" s="17">
        <v>171.48</v>
      </c>
      <c r="N123" s="17"/>
      <c r="O123" s="17"/>
      <c r="P123" s="17"/>
      <c r="Q123" s="23"/>
      <c r="R123" s="17"/>
      <c r="S123" s="17"/>
      <c r="T123" s="17"/>
      <c r="U123" s="17"/>
      <c r="V123" s="17"/>
      <c r="W123" s="17"/>
      <c r="X123" s="17"/>
    </row>
    <row r="124" ht="18.75" customHeight="1" spans="1:24">
      <c r="A124" s="86" t="s">
        <v>63</v>
      </c>
      <c r="B124" s="9" t="s">
        <v>345</v>
      </c>
      <c r="C124" s="10" t="s">
        <v>288</v>
      </c>
      <c r="D124" s="9" t="s">
        <v>185</v>
      </c>
      <c r="E124" s="9" t="s">
        <v>186</v>
      </c>
      <c r="F124" s="9" t="s">
        <v>238</v>
      </c>
      <c r="G124" s="9" t="s">
        <v>239</v>
      </c>
      <c r="H124" s="17">
        <v>16.8612</v>
      </c>
      <c r="I124" s="17">
        <v>16.8612</v>
      </c>
      <c r="J124" s="17"/>
      <c r="K124" s="17"/>
      <c r="L124" s="17"/>
      <c r="M124" s="17">
        <v>16.8612</v>
      </c>
      <c r="N124" s="17"/>
      <c r="O124" s="17"/>
      <c r="P124" s="17"/>
      <c r="Q124" s="23"/>
      <c r="R124" s="17"/>
      <c r="S124" s="17"/>
      <c r="T124" s="17"/>
      <c r="U124" s="17"/>
      <c r="V124" s="17"/>
      <c r="W124" s="17"/>
      <c r="X124" s="17"/>
    </row>
    <row r="125" ht="18.75" customHeight="1" spans="1:24">
      <c r="A125" s="86" t="s">
        <v>63</v>
      </c>
      <c r="B125" s="9" t="s">
        <v>346</v>
      </c>
      <c r="C125" s="10" t="s">
        <v>243</v>
      </c>
      <c r="D125" s="9" t="s">
        <v>119</v>
      </c>
      <c r="E125" s="9" t="s">
        <v>120</v>
      </c>
      <c r="F125" s="9" t="s">
        <v>244</v>
      </c>
      <c r="G125" s="9" t="s">
        <v>245</v>
      </c>
      <c r="H125" s="17">
        <v>12.601907</v>
      </c>
      <c r="I125" s="17">
        <v>12.601907</v>
      </c>
      <c r="J125" s="17"/>
      <c r="K125" s="17"/>
      <c r="L125" s="17"/>
      <c r="M125" s="17">
        <v>12.601907</v>
      </c>
      <c r="N125" s="17"/>
      <c r="O125" s="17"/>
      <c r="P125" s="17"/>
      <c r="Q125" s="23"/>
      <c r="R125" s="17"/>
      <c r="S125" s="17"/>
      <c r="T125" s="17"/>
      <c r="U125" s="17"/>
      <c r="V125" s="17"/>
      <c r="W125" s="17"/>
      <c r="X125" s="17"/>
    </row>
    <row r="126" ht="18.75" customHeight="1" spans="1:24">
      <c r="A126" s="86" t="s">
        <v>63</v>
      </c>
      <c r="B126" s="9" t="s">
        <v>346</v>
      </c>
      <c r="C126" s="10" t="s">
        <v>243</v>
      </c>
      <c r="D126" s="9" t="s">
        <v>155</v>
      </c>
      <c r="E126" s="9" t="s">
        <v>156</v>
      </c>
      <c r="F126" s="9" t="s">
        <v>246</v>
      </c>
      <c r="G126" s="9" t="s">
        <v>247</v>
      </c>
      <c r="H126" s="17">
        <v>164.135664</v>
      </c>
      <c r="I126" s="17">
        <v>164.135664</v>
      </c>
      <c r="J126" s="17"/>
      <c r="K126" s="17"/>
      <c r="L126" s="17"/>
      <c r="M126" s="17">
        <v>164.135664</v>
      </c>
      <c r="N126" s="17"/>
      <c r="O126" s="17"/>
      <c r="P126" s="17"/>
      <c r="Q126" s="23"/>
      <c r="R126" s="17"/>
      <c r="S126" s="17"/>
      <c r="T126" s="17"/>
      <c r="U126" s="17"/>
      <c r="V126" s="17"/>
      <c r="W126" s="17"/>
      <c r="X126" s="17"/>
    </row>
    <row r="127" ht="18.75" customHeight="1" spans="1:24">
      <c r="A127" s="86" t="s">
        <v>63</v>
      </c>
      <c r="B127" s="9" t="s">
        <v>346</v>
      </c>
      <c r="C127" s="10" t="s">
        <v>243</v>
      </c>
      <c r="D127" s="9" t="s">
        <v>167</v>
      </c>
      <c r="E127" s="9" t="s">
        <v>168</v>
      </c>
      <c r="F127" s="9" t="s">
        <v>248</v>
      </c>
      <c r="G127" s="9" t="s">
        <v>249</v>
      </c>
      <c r="H127" s="17">
        <v>91.957006</v>
      </c>
      <c r="I127" s="17">
        <v>91.957006</v>
      </c>
      <c r="J127" s="17"/>
      <c r="K127" s="17"/>
      <c r="L127" s="17"/>
      <c r="M127" s="17">
        <v>91.957006</v>
      </c>
      <c r="N127" s="17"/>
      <c r="O127" s="17"/>
      <c r="P127" s="17"/>
      <c r="Q127" s="23"/>
      <c r="R127" s="17"/>
      <c r="S127" s="17"/>
      <c r="T127" s="17"/>
      <c r="U127" s="17"/>
      <c r="V127" s="17"/>
      <c r="W127" s="17"/>
      <c r="X127" s="17"/>
    </row>
    <row r="128" ht="18.75" customHeight="1" spans="1:24">
      <c r="A128" s="86" t="s">
        <v>63</v>
      </c>
      <c r="B128" s="9" t="s">
        <v>346</v>
      </c>
      <c r="C128" s="10" t="s">
        <v>243</v>
      </c>
      <c r="D128" s="9" t="s">
        <v>169</v>
      </c>
      <c r="E128" s="9" t="s">
        <v>170</v>
      </c>
      <c r="F128" s="9" t="s">
        <v>250</v>
      </c>
      <c r="G128" s="9" t="s">
        <v>251</v>
      </c>
      <c r="H128" s="17">
        <v>67.722138</v>
      </c>
      <c r="I128" s="17">
        <v>67.722138</v>
      </c>
      <c r="J128" s="17"/>
      <c r="K128" s="17"/>
      <c r="L128" s="17"/>
      <c r="M128" s="17">
        <v>67.722138</v>
      </c>
      <c r="N128" s="17"/>
      <c r="O128" s="17"/>
      <c r="P128" s="17"/>
      <c r="Q128" s="23"/>
      <c r="R128" s="17"/>
      <c r="S128" s="17"/>
      <c r="T128" s="17"/>
      <c r="U128" s="17"/>
      <c r="V128" s="17"/>
      <c r="W128" s="17"/>
      <c r="X128" s="17"/>
    </row>
    <row r="129" ht="18.75" customHeight="1" spans="1:24">
      <c r="A129" s="86" t="s">
        <v>63</v>
      </c>
      <c r="B129" s="9" t="s">
        <v>346</v>
      </c>
      <c r="C129" s="10" t="s">
        <v>243</v>
      </c>
      <c r="D129" s="9" t="s">
        <v>171</v>
      </c>
      <c r="E129" s="9" t="s">
        <v>172</v>
      </c>
      <c r="F129" s="9" t="s">
        <v>244</v>
      </c>
      <c r="G129" s="9" t="s">
        <v>245</v>
      </c>
      <c r="H129" s="17">
        <v>5.928</v>
      </c>
      <c r="I129" s="17">
        <v>5.928</v>
      </c>
      <c r="J129" s="17"/>
      <c r="K129" s="17"/>
      <c r="L129" s="17"/>
      <c r="M129" s="17">
        <v>5.928</v>
      </c>
      <c r="N129" s="17"/>
      <c r="O129" s="17"/>
      <c r="P129" s="17"/>
      <c r="Q129" s="23"/>
      <c r="R129" s="17"/>
      <c r="S129" s="17"/>
      <c r="T129" s="17"/>
      <c r="U129" s="17"/>
      <c r="V129" s="17"/>
      <c r="W129" s="17"/>
      <c r="X129" s="17"/>
    </row>
    <row r="130" ht="18.75" customHeight="1" spans="1:24">
      <c r="A130" s="86" t="s">
        <v>63</v>
      </c>
      <c r="B130" s="9" t="s">
        <v>346</v>
      </c>
      <c r="C130" s="10" t="s">
        <v>243</v>
      </c>
      <c r="D130" s="9" t="s">
        <v>171</v>
      </c>
      <c r="E130" s="9" t="s">
        <v>172</v>
      </c>
      <c r="F130" s="9" t="s">
        <v>244</v>
      </c>
      <c r="G130" s="9" t="s">
        <v>245</v>
      </c>
      <c r="H130" s="17">
        <v>4.103392</v>
      </c>
      <c r="I130" s="17">
        <v>4.103392</v>
      </c>
      <c r="J130" s="17"/>
      <c r="K130" s="17"/>
      <c r="L130" s="17"/>
      <c r="M130" s="17">
        <v>4.103392</v>
      </c>
      <c r="N130" s="17"/>
      <c r="O130" s="17"/>
      <c r="P130" s="17"/>
      <c r="Q130" s="23"/>
      <c r="R130" s="17"/>
      <c r="S130" s="17"/>
      <c r="T130" s="17"/>
      <c r="U130" s="17"/>
      <c r="V130" s="17"/>
      <c r="W130" s="17"/>
      <c r="X130" s="17"/>
    </row>
    <row r="131" ht="18.75" customHeight="1" spans="1:24">
      <c r="A131" s="86" t="s">
        <v>63</v>
      </c>
      <c r="B131" s="9" t="s">
        <v>347</v>
      </c>
      <c r="C131" s="10" t="s">
        <v>184</v>
      </c>
      <c r="D131" s="9" t="s">
        <v>183</v>
      </c>
      <c r="E131" s="9" t="s">
        <v>184</v>
      </c>
      <c r="F131" s="9" t="s">
        <v>253</v>
      </c>
      <c r="G131" s="9" t="s">
        <v>184</v>
      </c>
      <c r="H131" s="17">
        <v>158.2308</v>
      </c>
      <c r="I131" s="17">
        <v>158.2308</v>
      </c>
      <c r="J131" s="17"/>
      <c r="K131" s="17"/>
      <c r="L131" s="17"/>
      <c r="M131" s="17">
        <v>158.2308</v>
      </c>
      <c r="N131" s="17"/>
      <c r="O131" s="17"/>
      <c r="P131" s="17"/>
      <c r="Q131" s="23"/>
      <c r="R131" s="17"/>
      <c r="S131" s="17"/>
      <c r="T131" s="17"/>
      <c r="U131" s="17"/>
      <c r="V131" s="17"/>
      <c r="W131" s="17"/>
      <c r="X131" s="17"/>
    </row>
    <row r="132" ht="18.75" customHeight="1" spans="1:24">
      <c r="A132" s="86" t="s">
        <v>63</v>
      </c>
      <c r="B132" s="9" t="s">
        <v>348</v>
      </c>
      <c r="C132" s="10" t="s">
        <v>255</v>
      </c>
      <c r="D132" s="9" t="s">
        <v>153</v>
      </c>
      <c r="E132" s="9" t="s">
        <v>154</v>
      </c>
      <c r="F132" s="9" t="s">
        <v>256</v>
      </c>
      <c r="G132" s="9" t="s">
        <v>257</v>
      </c>
      <c r="H132" s="17">
        <v>38.88</v>
      </c>
      <c r="I132" s="17">
        <v>38.88</v>
      </c>
      <c r="J132" s="17"/>
      <c r="K132" s="17"/>
      <c r="L132" s="17"/>
      <c r="M132" s="17">
        <v>38.88</v>
      </c>
      <c r="N132" s="17"/>
      <c r="O132" s="17"/>
      <c r="P132" s="17"/>
      <c r="Q132" s="23"/>
      <c r="R132" s="17"/>
      <c r="S132" s="17"/>
      <c r="T132" s="17"/>
      <c r="U132" s="17"/>
      <c r="V132" s="17"/>
      <c r="W132" s="17"/>
      <c r="X132" s="17"/>
    </row>
    <row r="133" ht="18.75" customHeight="1" spans="1:24">
      <c r="A133" s="86" t="s">
        <v>63</v>
      </c>
      <c r="B133" s="9" t="s">
        <v>349</v>
      </c>
      <c r="C133" s="10" t="s">
        <v>261</v>
      </c>
      <c r="D133" s="9" t="s">
        <v>119</v>
      </c>
      <c r="E133" s="9" t="s">
        <v>120</v>
      </c>
      <c r="F133" s="9" t="s">
        <v>262</v>
      </c>
      <c r="G133" s="9" t="s">
        <v>261</v>
      </c>
      <c r="H133" s="17">
        <v>28.747392</v>
      </c>
      <c r="I133" s="17">
        <v>28.747392</v>
      </c>
      <c r="J133" s="17"/>
      <c r="K133" s="17"/>
      <c r="L133" s="17"/>
      <c r="M133" s="17">
        <v>28.747392</v>
      </c>
      <c r="N133" s="17"/>
      <c r="O133" s="17"/>
      <c r="P133" s="17"/>
      <c r="Q133" s="23"/>
      <c r="R133" s="17"/>
      <c r="S133" s="17"/>
      <c r="T133" s="17"/>
      <c r="U133" s="17"/>
      <c r="V133" s="17"/>
      <c r="W133" s="17"/>
      <c r="X133" s="17"/>
    </row>
    <row r="134" ht="18.75" customHeight="1" spans="1:24">
      <c r="A134" s="86" t="s">
        <v>63</v>
      </c>
      <c r="B134" s="9" t="s">
        <v>350</v>
      </c>
      <c r="C134" s="10" t="s">
        <v>264</v>
      </c>
      <c r="D134" s="9" t="s">
        <v>119</v>
      </c>
      <c r="E134" s="9" t="s">
        <v>120</v>
      </c>
      <c r="F134" s="9" t="s">
        <v>273</v>
      </c>
      <c r="G134" s="9" t="s">
        <v>274</v>
      </c>
      <c r="H134" s="17">
        <v>10.2</v>
      </c>
      <c r="I134" s="17">
        <v>10.2</v>
      </c>
      <c r="J134" s="17"/>
      <c r="K134" s="17"/>
      <c r="L134" s="17"/>
      <c r="M134" s="17">
        <v>10.2</v>
      </c>
      <c r="N134" s="17"/>
      <c r="O134" s="17"/>
      <c r="P134" s="17"/>
      <c r="Q134" s="23"/>
      <c r="R134" s="17"/>
      <c r="S134" s="17"/>
      <c r="T134" s="17"/>
      <c r="U134" s="17"/>
      <c r="V134" s="17"/>
      <c r="W134" s="17"/>
      <c r="X134" s="17"/>
    </row>
    <row r="135" ht="18.75" customHeight="1" spans="1:24">
      <c r="A135" s="86" t="s">
        <v>63</v>
      </c>
      <c r="B135" s="9" t="s">
        <v>350</v>
      </c>
      <c r="C135" s="10" t="s">
        <v>264</v>
      </c>
      <c r="D135" s="9" t="s">
        <v>153</v>
      </c>
      <c r="E135" s="9" t="s">
        <v>154</v>
      </c>
      <c r="F135" s="9" t="s">
        <v>275</v>
      </c>
      <c r="G135" s="9" t="s">
        <v>276</v>
      </c>
      <c r="H135" s="17">
        <v>3.24</v>
      </c>
      <c r="I135" s="17">
        <v>3.24</v>
      </c>
      <c r="J135" s="17"/>
      <c r="K135" s="17"/>
      <c r="L135" s="17"/>
      <c r="M135" s="17">
        <v>3.24</v>
      </c>
      <c r="N135" s="17"/>
      <c r="O135" s="17"/>
      <c r="P135" s="17"/>
      <c r="Q135" s="23"/>
      <c r="R135" s="17"/>
      <c r="S135" s="17"/>
      <c r="T135" s="17"/>
      <c r="U135" s="17"/>
      <c r="V135" s="17"/>
      <c r="W135" s="17"/>
      <c r="X135" s="17"/>
    </row>
    <row r="136" ht="18.75" customHeight="1" spans="1:24">
      <c r="A136" s="86" t="s">
        <v>63</v>
      </c>
      <c r="B136" s="9" t="s">
        <v>351</v>
      </c>
      <c r="C136" s="10" t="s">
        <v>297</v>
      </c>
      <c r="D136" s="9" t="s">
        <v>119</v>
      </c>
      <c r="E136" s="9" t="s">
        <v>120</v>
      </c>
      <c r="F136" s="9" t="s">
        <v>238</v>
      </c>
      <c r="G136" s="9" t="s">
        <v>239</v>
      </c>
      <c r="H136" s="17">
        <v>61.2</v>
      </c>
      <c r="I136" s="17">
        <v>61.2</v>
      </c>
      <c r="J136" s="17"/>
      <c r="K136" s="17"/>
      <c r="L136" s="17"/>
      <c r="M136" s="17">
        <v>61.2</v>
      </c>
      <c r="N136" s="17"/>
      <c r="O136" s="17"/>
      <c r="P136" s="17"/>
      <c r="Q136" s="23"/>
      <c r="R136" s="17"/>
      <c r="S136" s="17"/>
      <c r="T136" s="17"/>
      <c r="U136" s="17"/>
      <c r="V136" s="17"/>
      <c r="W136" s="17"/>
      <c r="X136" s="17"/>
    </row>
    <row r="137" ht="18.75" customHeight="1" spans="1:24">
      <c r="A137" s="86" t="s">
        <v>63</v>
      </c>
      <c r="B137" s="9" t="s">
        <v>352</v>
      </c>
      <c r="C137" s="10" t="s">
        <v>299</v>
      </c>
      <c r="D137" s="9" t="s">
        <v>119</v>
      </c>
      <c r="E137" s="9" t="s">
        <v>120</v>
      </c>
      <c r="F137" s="9" t="s">
        <v>289</v>
      </c>
      <c r="G137" s="9" t="s">
        <v>290</v>
      </c>
      <c r="H137" s="17">
        <v>172.584</v>
      </c>
      <c r="I137" s="17">
        <v>172.584</v>
      </c>
      <c r="J137" s="17"/>
      <c r="K137" s="17"/>
      <c r="L137" s="17"/>
      <c r="M137" s="17">
        <v>172.584</v>
      </c>
      <c r="N137" s="17"/>
      <c r="O137" s="17"/>
      <c r="P137" s="17"/>
      <c r="Q137" s="23"/>
      <c r="R137" s="17"/>
      <c r="S137" s="17"/>
      <c r="T137" s="17"/>
      <c r="U137" s="17"/>
      <c r="V137" s="17"/>
      <c r="W137" s="17"/>
      <c r="X137" s="17"/>
    </row>
    <row r="138" ht="18.75" customHeight="1" spans="1:24">
      <c r="A138" s="86" t="s">
        <v>63</v>
      </c>
      <c r="B138" s="9" t="s">
        <v>353</v>
      </c>
      <c r="C138" s="10" t="s">
        <v>301</v>
      </c>
      <c r="D138" s="9" t="s">
        <v>119</v>
      </c>
      <c r="E138" s="9" t="s">
        <v>120</v>
      </c>
      <c r="F138" s="9" t="s">
        <v>302</v>
      </c>
      <c r="G138" s="9" t="s">
        <v>303</v>
      </c>
      <c r="H138" s="17">
        <v>64.68</v>
      </c>
      <c r="I138" s="17">
        <v>64.68</v>
      </c>
      <c r="J138" s="17"/>
      <c r="K138" s="17"/>
      <c r="L138" s="17"/>
      <c r="M138" s="17">
        <v>64.68</v>
      </c>
      <c r="N138" s="17"/>
      <c r="O138" s="17"/>
      <c r="P138" s="17"/>
      <c r="Q138" s="23"/>
      <c r="R138" s="17"/>
      <c r="S138" s="17"/>
      <c r="T138" s="17"/>
      <c r="U138" s="17"/>
      <c r="V138" s="17"/>
      <c r="W138" s="17"/>
      <c r="X138" s="17"/>
    </row>
    <row r="139" ht="18.75" customHeight="1" spans="1:24">
      <c r="A139" s="86" t="s">
        <v>63</v>
      </c>
      <c r="B139" s="9" t="s">
        <v>354</v>
      </c>
      <c r="C139" s="10" t="s">
        <v>355</v>
      </c>
      <c r="D139" s="9" t="s">
        <v>159</v>
      </c>
      <c r="E139" s="9" t="s">
        <v>160</v>
      </c>
      <c r="F139" s="9" t="s">
        <v>285</v>
      </c>
      <c r="G139" s="9" t="s">
        <v>286</v>
      </c>
      <c r="H139" s="17">
        <v>6.4368</v>
      </c>
      <c r="I139" s="17">
        <v>6.4368</v>
      </c>
      <c r="J139" s="17"/>
      <c r="K139" s="17"/>
      <c r="L139" s="17"/>
      <c r="M139" s="17">
        <v>6.4368</v>
      </c>
      <c r="N139" s="17"/>
      <c r="O139" s="17"/>
      <c r="P139" s="17"/>
      <c r="Q139" s="23"/>
      <c r="R139" s="17"/>
      <c r="S139" s="17"/>
      <c r="T139" s="17"/>
      <c r="U139" s="17"/>
      <c r="V139" s="17"/>
      <c r="W139" s="17"/>
      <c r="X139" s="17"/>
    </row>
    <row r="140" ht="18.75" customHeight="1" spans="1:24">
      <c r="A140" s="86" t="s">
        <v>63</v>
      </c>
      <c r="B140" s="9" t="s">
        <v>356</v>
      </c>
      <c r="C140" s="10" t="s">
        <v>357</v>
      </c>
      <c r="D140" s="9" t="s">
        <v>119</v>
      </c>
      <c r="E140" s="9" t="s">
        <v>120</v>
      </c>
      <c r="F140" s="9" t="s">
        <v>285</v>
      </c>
      <c r="G140" s="9" t="s">
        <v>286</v>
      </c>
      <c r="H140" s="17">
        <v>3.366</v>
      </c>
      <c r="I140" s="17">
        <v>3.366</v>
      </c>
      <c r="J140" s="17"/>
      <c r="K140" s="17"/>
      <c r="L140" s="17"/>
      <c r="M140" s="17">
        <v>3.366</v>
      </c>
      <c r="N140" s="17"/>
      <c r="O140" s="17"/>
      <c r="P140" s="17"/>
      <c r="Q140" s="23"/>
      <c r="R140" s="17"/>
      <c r="S140" s="17"/>
      <c r="T140" s="17"/>
      <c r="U140" s="17"/>
      <c r="V140" s="17"/>
      <c r="W140" s="17"/>
      <c r="X140" s="17"/>
    </row>
    <row r="141" ht="18.75" customHeight="1" spans="1:24">
      <c r="A141" s="86" t="s">
        <v>65</v>
      </c>
      <c r="B141" s="9" t="s">
        <v>358</v>
      </c>
      <c r="C141" s="10" t="s">
        <v>288</v>
      </c>
      <c r="D141" s="9" t="s">
        <v>119</v>
      </c>
      <c r="E141" s="9" t="s">
        <v>120</v>
      </c>
      <c r="F141" s="9" t="s">
        <v>236</v>
      </c>
      <c r="G141" s="9" t="s">
        <v>237</v>
      </c>
      <c r="H141" s="17">
        <v>299.7348</v>
      </c>
      <c r="I141" s="17">
        <v>299.7348</v>
      </c>
      <c r="J141" s="17"/>
      <c r="K141" s="17"/>
      <c r="L141" s="17"/>
      <c r="M141" s="17">
        <v>299.7348</v>
      </c>
      <c r="N141" s="17"/>
      <c r="O141" s="17"/>
      <c r="P141" s="17"/>
      <c r="Q141" s="23"/>
      <c r="R141" s="17"/>
      <c r="S141" s="17"/>
      <c r="T141" s="17"/>
      <c r="U141" s="17"/>
      <c r="V141" s="17"/>
      <c r="W141" s="17"/>
      <c r="X141" s="17"/>
    </row>
    <row r="142" ht="18.75" customHeight="1" spans="1:24">
      <c r="A142" s="86" t="s">
        <v>65</v>
      </c>
      <c r="B142" s="9" t="s">
        <v>358</v>
      </c>
      <c r="C142" s="10" t="s">
        <v>288</v>
      </c>
      <c r="D142" s="9" t="s">
        <v>119</v>
      </c>
      <c r="E142" s="9" t="s">
        <v>120</v>
      </c>
      <c r="F142" s="9" t="s">
        <v>238</v>
      </c>
      <c r="G142" s="9" t="s">
        <v>239</v>
      </c>
      <c r="H142" s="17">
        <v>57.0312</v>
      </c>
      <c r="I142" s="17">
        <v>57.0312</v>
      </c>
      <c r="J142" s="17"/>
      <c r="K142" s="17"/>
      <c r="L142" s="17"/>
      <c r="M142" s="17">
        <v>57.0312</v>
      </c>
      <c r="N142" s="17"/>
      <c r="O142" s="17"/>
      <c r="P142" s="17"/>
      <c r="Q142" s="23"/>
      <c r="R142" s="17"/>
      <c r="S142" s="17"/>
      <c r="T142" s="17"/>
      <c r="U142" s="17"/>
      <c r="V142" s="17"/>
      <c r="W142" s="17"/>
      <c r="X142" s="17"/>
    </row>
    <row r="143" ht="18.75" customHeight="1" spans="1:24">
      <c r="A143" s="86" t="s">
        <v>65</v>
      </c>
      <c r="B143" s="9" t="s">
        <v>358</v>
      </c>
      <c r="C143" s="10" t="s">
        <v>288</v>
      </c>
      <c r="D143" s="9" t="s">
        <v>119</v>
      </c>
      <c r="E143" s="9" t="s">
        <v>120</v>
      </c>
      <c r="F143" s="9" t="s">
        <v>289</v>
      </c>
      <c r="G143" s="9" t="s">
        <v>290</v>
      </c>
      <c r="H143" s="17">
        <v>102.96</v>
      </c>
      <c r="I143" s="17">
        <v>102.96</v>
      </c>
      <c r="J143" s="17"/>
      <c r="K143" s="17"/>
      <c r="L143" s="17"/>
      <c r="M143" s="17">
        <v>102.96</v>
      </c>
      <c r="N143" s="17"/>
      <c r="O143" s="17"/>
      <c r="P143" s="17"/>
      <c r="Q143" s="23"/>
      <c r="R143" s="17"/>
      <c r="S143" s="17"/>
      <c r="T143" s="17"/>
      <c r="U143" s="17"/>
      <c r="V143" s="17"/>
      <c r="W143" s="17"/>
      <c r="X143" s="17"/>
    </row>
    <row r="144" ht="18.75" customHeight="1" spans="1:24">
      <c r="A144" s="86" t="s">
        <v>65</v>
      </c>
      <c r="B144" s="9" t="s">
        <v>358</v>
      </c>
      <c r="C144" s="10" t="s">
        <v>288</v>
      </c>
      <c r="D144" s="9" t="s">
        <v>119</v>
      </c>
      <c r="E144" s="9" t="s">
        <v>120</v>
      </c>
      <c r="F144" s="9" t="s">
        <v>289</v>
      </c>
      <c r="G144" s="9" t="s">
        <v>290</v>
      </c>
      <c r="H144" s="17">
        <v>240.828</v>
      </c>
      <c r="I144" s="17">
        <v>240.828</v>
      </c>
      <c r="J144" s="17"/>
      <c r="K144" s="17"/>
      <c r="L144" s="17"/>
      <c r="M144" s="17">
        <v>240.828</v>
      </c>
      <c r="N144" s="17"/>
      <c r="O144" s="17"/>
      <c r="P144" s="17"/>
      <c r="Q144" s="23"/>
      <c r="R144" s="17"/>
      <c r="S144" s="17"/>
      <c r="T144" s="17"/>
      <c r="U144" s="17"/>
      <c r="V144" s="17"/>
      <c r="W144" s="17"/>
      <c r="X144" s="17"/>
    </row>
    <row r="145" ht="18.75" customHeight="1" spans="1:24">
      <c r="A145" s="86" t="s">
        <v>65</v>
      </c>
      <c r="B145" s="9" t="s">
        <v>358</v>
      </c>
      <c r="C145" s="10" t="s">
        <v>288</v>
      </c>
      <c r="D145" s="9" t="s">
        <v>185</v>
      </c>
      <c r="E145" s="9" t="s">
        <v>186</v>
      </c>
      <c r="F145" s="9" t="s">
        <v>238</v>
      </c>
      <c r="G145" s="9" t="s">
        <v>239</v>
      </c>
      <c r="H145" s="17">
        <v>9.7044</v>
      </c>
      <c r="I145" s="17">
        <v>9.7044</v>
      </c>
      <c r="J145" s="17"/>
      <c r="K145" s="17"/>
      <c r="L145" s="17"/>
      <c r="M145" s="17">
        <v>9.7044</v>
      </c>
      <c r="N145" s="17"/>
      <c r="O145" s="17"/>
      <c r="P145" s="17"/>
      <c r="Q145" s="23"/>
      <c r="R145" s="17"/>
      <c r="S145" s="17"/>
      <c r="T145" s="17"/>
      <c r="U145" s="17"/>
      <c r="V145" s="17"/>
      <c r="W145" s="17"/>
      <c r="X145" s="17"/>
    </row>
    <row r="146" ht="18.75" customHeight="1" spans="1:24">
      <c r="A146" s="86" t="s">
        <v>65</v>
      </c>
      <c r="B146" s="9" t="s">
        <v>359</v>
      </c>
      <c r="C146" s="10" t="s">
        <v>243</v>
      </c>
      <c r="D146" s="9" t="s">
        <v>119</v>
      </c>
      <c r="E146" s="9" t="s">
        <v>120</v>
      </c>
      <c r="F146" s="9" t="s">
        <v>244</v>
      </c>
      <c r="G146" s="9" t="s">
        <v>245</v>
      </c>
      <c r="H146" s="17">
        <v>7.614269</v>
      </c>
      <c r="I146" s="17">
        <v>7.614269</v>
      </c>
      <c r="J146" s="17"/>
      <c r="K146" s="17"/>
      <c r="L146" s="17"/>
      <c r="M146" s="17">
        <v>7.614269</v>
      </c>
      <c r="N146" s="17"/>
      <c r="O146" s="17"/>
      <c r="P146" s="17"/>
      <c r="Q146" s="23"/>
      <c r="R146" s="17"/>
      <c r="S146" s="17"/>
      <c r="T146" s="17"/>
      <c r="U146" s="17"/>
      <c r="V146" s="17"/>
      <c r="W146" s="17"/>
      <c r="X146" s="17"/>
    </row>
    <row r="147" ht="18.75" customHeight="1" spans="1:24">
      <c r="A147" s="86" t="s">
        <v>65</v>
      </c>
      <c r="B147" s="9" t="s">
        <v>359</v>
      </c>
      <c r="C147" s="10" t="s">
        <v>243</v>
      </c>
      <c r="D147" s="9" t="s">
        <v>155</v>
      </c>
      <c r="E147" s="9" t="s">
        <v>156</v>
      </c>
      <c r="F147" s="9" t="s">
        <v>246</v>
      </c>
      <c r="G147" s="9" t="s">
        <v>247</v>
      </c>
      <c r="H147" s="17">
        <v>100.025072</v>
      </c>
      <c r="I147" s="17">
        <v>100.025072</v>
      </c>
      <c r="J147" s="17"/>
      <c r="K147" s="17"/>
      <c r="L147" s="17"/>
      <c r="M147" s="17">
        <v>100.025072</v>
      </c>
      <c r="N147" s="17"/>
      <c r="O147" s="17"/>
      <c r="P147" s="17"/>
      <c r="Q147" s="23"/>
      <c r="R147" s="17"/>
      <c r="S147" s="17"/>
      <c r="T147" s="17"/>
      <c r="U147" s="17"/>
      <c r="V147" s="17"/>
      <c r="W147" s="17"/>
      <c r="X147" s="17"/>
    </row>
    <row r="148" ht="18.75" customHeight="1" spans="1:24">
      <c r="A148" s="86" t="s">
        <v>65</v>
      </c>
      <c r="B148" s="9" t="s">
        <v>359</v>
      </c>
      <c r="C148" s="10" t="s">
        <v>243</v>
      </c>
      <c r="D148" s="9" t="s">
        <v>167</v>
      </c>
      <c r="E148" s="9" t="s">
        <v>168</v>
      </c>
      <c r="F148" s="9" t="s">
        <v>248</v>
      </c>
      <c r="G148" s="9" t="s">
        <v>249</v>
      </c>
      <c r="H148" s="17">
        <v>56.039047</v>
      </c>
      <c r="I148" s="17">
        <v>56.039047</v>
      </c>
      <c r="J148" s="17"/>
      <c r="K148" s="17"/>
      <c r="L148" s="17"/>
      <c r="M148" s="17">
        <v>56.039047</v>
      </c>
      <c r="N148" s="17"/>
      <c r="O148" s="17"/>
      <c r="P148" s="17"/>
      <c r="Q148" s="23"/>
      <c r="R148" s="17"/>
      <c r="S148" s="17"/>
      <c r="T148" s="17"/>
      <c r="U148" s="17"/>
      <c r="V148" s="17"/>
      <c r="W148" s="17"/>
      <c r="X148" s="17"/>
    </row>
    <row r="149" ht="18.75" customHeight="1" spans="1:24">
      <c r="A149" s="86" t="s">
        <v>65</v>
      </c>
      <c r="B149" s="9" t="s">
        <v>359</v>
      </c>
      <c r="C149" s="10" t="s">
        <v>243</v>
      </c>
      <c r="D149" s="9" t="s">
        <v>169</v>
      </c>
      <c r="E149" s="9" t="s">
        <v>170</v>
      </c>
      <c r="F149" s="9" t="s">
        <v>250</v>
      </c>
      <c r="G149" s="9" t="s">
        <v>251</v>
      </c>
      <c r="H149" s="17">
        <v>40.899237</v>
      </c>
      <c r="I149" s="17">
        <v>40.899237</v>
      </c>
      <c r="J149" s="17"/>
      <c r="K149" s="17"/>
      <c r="L149" s="17"/>
      <c r="M149" s="17">
        <v>40.899237</v>
      </c>
      <c r="N149" s="17"/>
      <c r="O149" s="17"/>
      <c r="P149" s="17"/>
      <c r="Q149" s="23"/>
      <c r="R149" s="17"/>
      <c r="S149" s="17"/>
      <c r="T149" s="17"/>
      <c r="U149" s="17"/>
      <c r="V149" s="17"/>
      <c r="W149" s="17"/>
      <c r="X149" s="17"/>
    </row>
    <row r="150" ht="18.75" customHeight="1" spans="1:24">
      <c r="A150" s="86" t="s">
        <v>65</v>
      </c>
      <c r="B150" s="9" t="s">
        <v>359</v>
      </c>
      <c r="C150" s="10" t="s">
        <v>243</v>
      </c>
      <c r="D150" s="9" t="s">
        <v>171</v>
      </c>
      <c r="E150" s="9" t="s">
        <v>172</v>
      </c>
      <c r="F150" s="9" t="s">
        <v>244</v>
      </c>
      <c r="G150" s="9" t="s">
        <v>245</v>
      </c>
      <c r="H150" s="17">
        <v>3.154</v>
      </c>
      <c r="I150" s="17">
        <v>3.154</v>
      </c>
      <c r="J150" s="17"/>
      <c r="K150" s="17"/>
      <c r="L150" s="17"/>
      <c r="M150" s="17">
        <v>3.154</v>
      </c>
      <c r="N150" s="17"/>
      <c r="O150" s="17"/>
      <c r="P150" s="17"/>
      <c r="Q150" s="23"/>
      <c r="R150" s="17"/>
      <c r="S150" s="17"/>
      <c r="T150" s="17"/>
      <c r="U150" s="17"/>
      <c r="V150" s="17"/>
      <c r="W150" s="17"/>
      <c r="X150" s="17"/>
    </row>
    <row r="151" ht="18.75" customHeight="1" spans="1:24">
      <c r="A151" s="86" t="s">
        <v>65</v>
      </c>
      <c r="B151" s="9" t="s">
        <v>359</v>
      </c>
      <c r="C151" s="10" t="s">
        <v>243</v>
      </c>
      <c r="D151" s="9" t="s">
        <v>171</v>
      </c>
      <c r="E151" s="9" t="s">
        <v>172</v>
      </c>
      <c r="F151" s="9" t="s">
        <v>244</v>
      </c>
      <c r="G151" s="9" t="s">
        <v>245</v>
      </c>
      <c r="H151" s="17">
        <v>2.500627</v>
      </c>
      <c r="I151" s="17">
        <v>2.500627</v>
      </c>
      <c r="J151" s="17"/>
      <c r="K151" s="17"/>
      <c r="L151" s="17"/>
      <c r="M151" s="17">
        <v>2.500627</v>
      </c>
      <c r="N151" s="17"/>
      <c r="O151" s="17"/>
      <c r="P151" s="17"/>
      <c r="Q151" s="23"/>
      <c r="R151" s="17"/>
      <c r="S151" s="17"/>
      <c r="T151" s="17"/>
      <c r="U151" s="17"/>
      <c r="V151" s="17"/>
      <c r="W151" s="17"/>
      <c r="X151" s="17"/>
    </row>
    <row r="152" ht="18.75" customHeight="1" spans="1:24">
      <c r="A152" s="86" t="s">
        <v>65</v>
      </c>
      <c r="B152" s="9" t="s">
        <v>360</v>
      </c>
      <c r="C152" s="10" t="s">
        <v>184</v>
      </c>
      <c r="D152" s="9" t="s">
        <v>183</v>
      </c>
      <c r="E152" s="9" t="s">
        <v>184</v>
      </c>
      <c r="F152" s="9" t="s">
        <v>253</v>
      </c>
      <c r="G152" s="9" t="s">
        <v>184</v>
      </c>
      <c r="H152" s="17">
        <v>95.7036</v>
      </c>
      <c r="I152" s="17">
        <v>95.7036</v>
      </c>
      <c r="J152" s="17"/>
      <c r="K152" s="17"/>
      <c r="L152" s="17"/>
      <c r="M152" s="17">
        <v>95.7036</v>
      </c>
      <c r="N152" s="17"/>
      <c r="O152" s="17"/>
      <c r="P152" s="17"/>
      <c r="Q152" s="23"/>
      <c r="R152" s="17"/>
      <c r="S152" s="17"/>
      <c r="T152" s="17"/>
      <c r="U152" s="17"/>
      <c r="V152" s="17"/>
      <c r="W152" s="17"/>
      <c r="X152" s="17"/>
    </row>
    <row r="153" ht="18.75" customHeight="1" spans="1:24">
      <c r="A153" s="86" t="s">
        <v>65</v>
      </c>
      <c r="B153" s="9" t="s">
        <v>361</v>
      </c>
      <c r="C153" s="10" t="s">
        <v>255</v>
      </c>
      <c r="D153" s="9" t="s">
        <v>153</v>
      </c>
      <c r="E153" s="9" t="s">
        <v>154</v>
      </c>
      <c r="F153" s="9" t="s">
        <v>256</v>
      </c>
      <c r="G153" s="9" t="s">
        <v>257</v>
      </c>
      <c r="H153" s="17">
        <v>15.84</v>
      </c>
      <c r="I153" s="17">
        <v>15.84</v>
      </c>
      <c r="J153" s="17"/>
      <c r="K153" s="17"/>
      <c r="L153" s="17"/>
      <c r="M153" s="17">
        <v>15.84</v>
      </c>
      <c r="N153" s="17"/>
      <c r="O153" s="17"/>
      <c r="P153" s="17"/>
      <c r="Q153" s="23"/>
      <c r="R153" s="17"/>
      <c r="S153" s="17"/>
      <c r="T153" s="17"/>
      <c r="U153" s="17"/>
      <c r="V153" s="17"/>
      <c r="W153" s="17"/>
      <c r="X153" s="17"/>
    </row>
    <row r="154" ht="18.75" customHeight="1" spans="1:24">
      <c r="A154" s="86" t="s">
        <v>65</v>
      </c>
      <c r="B154" s="9" t="s">
        <v>362</v>
      </c>
      <c r="C154" s="10" t="s">
        <v>261</v>
      </c>
      <c r="D154" s="9" t="s">
        <v>119</v>
      </c>
      <c r="E154" s="9" t="s">
        <v>120</v>
      </c>
      <c r="F154" s="9" t="s">
        <v>262</v>
      </c>
      <c r="G154" s="9" t="s">
        <v>261</v>
      </c>
      <c r="H154" s="17">
        <v>17.33532</v>
      </c>
      <c r="I154" s="17">
        <v>17.33532</v>
      </c>
      <c r="J154" s="17"/>
      <c r="K154" s="17"/>
      <c r="L154" s="17"/>
      <c r="M154" s="17">
        <v>17.33532</v>
      </c>
      <c r="N154" s="17"/>
      <c r="O154" s="17"/>
      <c r="P154" s="17"/>
      <c r="Q154" s="23"/>
      <c r="R154" s="17"/>
      <c r="S154" s="17"/>
      <c r="T154" s="17"/>
      <c r="U154" s="17"/>
      <c r="V154" s="17"/>
      <c r="W154" s="17"/>
      <c r="X154" s="17"/>
    </row>
    <row r="155" ht="18.75" customHeight="1" spans="1:24">
      <c r="A155" s="86" t="s">
        <v>65</v>
      </c>
      <c r="B155" s="9" t="s">
        <v>363</v>
      </c>
      <c r="C155" s="10" t="s">
        <v>264</v>
      </c>
      <c r="D155" s="9" t="s">
        <v>119</v>
      </c>
      <c r="E155" s="9" t="s">
        <v>120</v>
      </c>
      <c r="F155" s="9" t="s">
        <v>273</v>
      </c>
      <c r="G155" s="9" t="s">
        <v>274</v>
      </c>
      <c r="H155" s="17">
        <v>6.1</v>
      </c>
      <c r="I155" s="17">
        <v>6.1</v>
      </c>
      <c r="J155" s="17"/>
      <c r="K155" s="17"/>
      <c r="L155" s="17"/>
      <c r="M155" s="17">
        <v>6.1</v>
      </c>
      <c r="N155" s="17"/>
      <c r="O155" s="17"/>
      <c r="P155" s="17"/>
      <c r="Q155" s="23"/>
      <c r="R155" s="17"/>
      <c r="S155" s="17"/>
      <c r="T155" s="17"/>
      <c r="U155" s="17"/>
      <c r="V155" s="17"/>
      <c r="W155" s="17"/>
      <c r="X155" s="17"/>
    </row>
    <row r="156" ht="18.75" customHeight="1" spans="1:24">
      <c r="A156" s="86" t="s">
        <v>65</v>
      </c>
      <c r="B156" s="9" t="s">
        <v>363</v>
      </c>
      <c r="C156" s="10" t="s">
        <v>264</v>
      </c>
      <c r="D156" s="9" t="s">
        <v>153</v>
      </c>
      <c r="E156" s="9" t="s">
        <v>154</v>
      </c>
      <c r="F156" s="9" t="s">
        <v>275</v>
      </c>
      <c r="G156" s="9" t="s">
        <v>276</v>
      </c>
      <c r="H156" s="17">
        <v>1.32</v>
      </c>
      <c r="I156" s="17">
        <v>1.32</v>
      </c>
      <c r="J156" s="17"/>
      <c r="K156" s="17"/>
      <c r="L156" s="17"/>
      <c r="M156" s="17">
        <v>1.32</v>
      </c>
      <c r="N156" s="17"/>
      <c r="O156" s="17"/>
      <c r="P156" s="17"/>
      <c r="Q156" s="23"/>
      <c r="R156" s="17"/>
      <c r="S156" s="17"/>
      <c r="T156" s="17"/>
      <c r="U156" s="17"/>
      <c r="V156" s="17"/>
      <c r="W156" s="17"/>
      <c r="X156" s="17"/>
    </row>
    <row r="157" ht="18.75" customHeight="1" spans="1:24">
      <c r="A157" s="86" t="s">
        <v>65</v>
      </c>
      <c r="B157" s="9" t="s">
        <v>364</v>
      </c>
      <c r="C157" s="10" t="s">
        <v>297</v>
      </c>
      <c r="D157" s="9" t="s">
        <v>119</v>
      </c>
      <c r="E157" s="9" t="s">
        <v>120</v>
      </c>
      <c r="F157" s="9" t="s">
        <v>238</v>
      </c>
      <c r="G157" s="9" t="s">
        <v>239</v>
      </c>
      <c r="H157" s="17">
        <v>36</v>
      </c>
      <c r="I157" s="17">
        <v>36</v>
      </c>
      <c r="J157" s="17"/>
      <c r="K157" s="17"/>
      <c r="L157" s="17"/>
      <c r="M157" s="17">
        <v>36</v>
      </c>
      <c r="N157" s="17"/>
      <c r="O157" s="17"/>
      <c r="P157" s="17"/>
      <c r="Q157" s="23"/>
      <c r="R157" s="17"/>
      <c r="S157" s="17"/>
      <c r="T157" s="17"/>
      <c r="U157" s="17"/>
      <c r="V157" s="17"/>
      <c r="W157" s="17"/>
      <c r="X157" s="17"/>
    </row>
    <row r="158" ht="18.75" customHeight="1" spans="1:24">
      <c r="A158" s="86" t="s">
        <v>65</v>
      </c>
      <c r="B158" s="9" t="s">
        <v>365</v>
      </c>
      <c r="C158" s="10" t="s">
        <v>299</v>
      </c>
      <c r="D158" s="9" t="s">
        <v>119</v>
      </c>
      <c r="E158" s="9" t="s">
        <v>120</v>
      </c>
      <c r="F158" s="9" t="s">
        <v>289</v>
      </c>
      <c r="G158" s="9" t="s">
        <v>290</v>
      </c>
      <c r="H158" s="17">
        <v>103.212</v>
      </c>
      <c r="I158" s="17">
        <v>103.212</v>
      </c>
      <c r="J158" s="17"/>
      <c r="K158" s="17"/>
      <c r="L158" s="17"/>
      <c r="M158" s="17">
        <v>103.212</v>
      </c>
      <c r="N158" s="17"/>
      <c r="O158" s="17"/>
      <c r="P158" s="17"/>
      <c r="Q158" s="23"/>
      <c r="R158" s="17"/>
      <c r="S158" s="17"/>
      <c r="T158" s="17"/>
      <c r="U158" s="17"/>
      <c r="V158" s="17"/>
      <c r="W158" s="17"/>
      <c r="X158" s="17"/>
    </row>
    <row r="159" ht="18.75" customHeight="1" spans="1:24">
      <c r="A159" s="86" t="s">
        <v>65</v>
      </c>
      <c r="B159" s="9" t="s">
        <v>366</v>
      </c>
      <c r="C159" s="10" t="s">
        <v>301</v>
      </c>
      <c r="D159" s="9" t="s">
        <v>119</v>
      </c>
      <c r="E159" s="9" t="s">
        <v>120</v>
      </c>
      <c r="F159" s="9" t="s">
        <v>302</v>
      </c>
      <c r="G159" s="9" t="s">
        <v>303</v>
      </c>
      <c r="H159" s="17">
        <v>32.34</v>
      </c>
      <c r="I159" s="17">
        <v>32.34</v>
      </c>
      <c r="J159" s="17"/>
      <c r="K159" s="17"/>
      <c r="L159" s="17"/>
      <c r="M159" s="17">
        <v>32.34</v>
      </c>
      <c r="N159" s="17"/>
      <c r="O159" s="17"/>
      <c r="P159" s="17"/>
      <c r="Q159" s="23"/>
      <c r="R159" s="17"/>
      <c r="S159" s="17"/>
      <c r="T159" s="17"/>
      <c r="U159" s="17"/>
      <c r="V159" s="17"/>
      <c r="W159" s="17"/>
      <c r="X159" s="17"/>
    </row>
    <row r="160" ht="18.75" customHeight="1" spans="1:24">
      <c r="A160" s="86" t="s">
        <v>65</v>
      </c>
      <c r="B160" s="9" t="s">
        <v>367</v>
      </c>
      <c r="C160" s="10" t="s">
        <v>368</v>
      </c>
      <c r="D160" s="9" t="s">
        <v>159</v>
      </c>
      <c r="E160" s="9" t="s">
        <v>160</v>
      </c>
      <c r="F160" s="9" t="s">
        <v>285</v>
      </c>
      <c r="G160" s="9" t="s">
        <v>286</v>
      </c>
      <c r="H160" s="17">
        <v>2.8152</v>
      </c>
      <c r="I160" s="17">
        <v>2.8152</v>
      </c>
      <c r="J160" s="17"/>
      <c r="K160" s="17"/>
      <c r="L160" s="17"/>
      <c r="M160" s="17">
        <v>2.8152</v>
      </c>
      <c r="N160" s="17"/>
      <c r="O160" s="17"/>
      <c r="P160" s="17"/>
      <c r="Q160" s="23"/>
      <c r="R160" s="17"/>
      <c r="S160" s="17"/>
      <c r="T160" s="17"/>
      <c r="U160" s="17"/>
      <c r="V160" s="17"/>
      <c r="W160" s="17"/>
      <c r="X160" s="17"/>
    </row>
    <row r="161" ht="18.75" customHeight="1" spans="1:24">
      <c r="A161" s="86" t="s">
        <v>65</v>
      </c>
      <c r="B161" s="9" t="s">
        <v>369</v>
      </c>
      <c r="C161" s="10" t="s">
        <v>370</v>
      </c>
      <c r="D161" s="9" t="s">
        <v>119</v>
      </c>
      <c r="E161" s="9" t="s">
        <v>120</v>
      </c>
      <c r="F161" s="9" t="s">
        <v>285</v>
      </c>
      <c r="G161" s="9" t="s">
        <v>286</v>
      </c>
      <c r="H161" s="17">
        <v>0.432</v>
      </c>
      <c r="I161" s="17">
        <v>0.432</v>
      </c>
      <c r="J161" s="17"/>
      <c r="K161" s="17"/>
      <c r="L161" s="17"/>
      <c r="M161" s="17">
        <v>0.432</v>
      </c>
      <c r="N161" s="17"/>
      <c r="O161" s="17"/>
      <c r="P161" s="17"/>
      <c r="Q161" s="23"/>
      <c r="R161" s="17"/>
      <c r="S161" s="17"/>
      <c r="T161" s="17"/>
      <c r="U161" s="17"/>
      <c r="V161" s="17"/>
      <c r="W161" s="17"/>
      <c r="X161" s="17"/>
    </row>
    <row r="162" ht="18.75" customHeight="1" spans="1:24">
      <c r="A162" s="86" t="s">
        <v>67</v>
      </c>
      <c r="B162" s="9" t="s">
        <v>371</v>
      </c>
      <c r="C162" s="10" t="s">
        <v>288</v>
      </c>
      <c r="D162" s="9" t="s">
        <v>121</v>
      </c>
      <c r="E162" s="9" t="s">
        <v>122</v>
      </c>
      <c r="F162" s="9" t="s">
        <v>236</v>
      </c>
      <c r="G162" s="9" t="s">
        <v>237</v>
      </c>
      <c r="H162" s="17">
        <v>709.8996</v>
      </c>
      <c r="I162" s="17">
        <v>709.8996</v>
      </c>
      <c r="J162" s="17"/>
      <c r="K162" s="17"/>
      <c r="L162" s="17"/>
      <c r="M162" s="17">
        <v>709.8996</v>
      </c>
      <c r="N162" s="17"/>
      <c r="O162" s="17"/>
      <c r="P162" s="17"/>
      <c r="Q162" s="23"/>
      <c r="R162" s="17"/>
      <c r="S162" s="17"/>
      <c r="T162" s="17"/>
      <c r="U162" s="17"/>
      <c r="V162" s="17"/>
      <c r="W162" s="17"/>
      <c r="X162" s="17"/>
    </row>
    <row r="163" ht="18.75" customHeight="1" spans="1:24">
      <c r="A163" s="86" t="s">
        <v>67</v>
      </c>
      <c r="B163" s="9" t="s">
        <v>371</v>
      </c>
      <c r="C163" s="10" t="s">
        <v>288</v>
      </c>
      <c r="D163" s="9" t="s">
        <v>121</v>
      </c>
      <c r="E163" s="9" t="s">
        <v>122</v>
      </c>
      <c r="F163" s="9" t="s">
        <v>238</v>
      </c>
      <c r="G163" s="9" t="s">
        <v>239</v>
      </c>
      <c r="H163" s="17">
        <v>45.1956</v>
      </c>
      <c r="I163" s="17">
        <v>45.1956</v>
      </c>
      <c r="J163" s="17"/>
      <c r="K163" s="17"/>
      <c r="L163" s="17"/>
      <c r="M163" s="17">
        <v>45.1956</v>
      </c>
      <c r="N163" s="17"/>
      <c r="O163" s="17"/>
      <c r="P163" s="17"/>
      <c r="Q163" s="23"/>
      <c r="R163" s="17"/>
      <c r="S163" s="17"/>
      <c r="T163" s="17"/>
      <c r="U163" s="17"/>
      <c r="V163" s="17"/>
      <c r="W163" s="17"/>
      <c r="X163" s="17"/>
    </row>
    <row r="164" ht="18.75" customHeight="1" spans="1:24">
      <c r="A164" s="86" t="s">
        <v>67</v>
      </c>
      <c r="B164" s="9" t="s">
        <v>371</v>
      </c>
      <c r="C164" s="10" t="s">
        <v>288</v>
      </c>
      <c r="D164" s="9" t="s">
        <v>121</v>
      </c>
      <c r="E164" s="9" t="s">
        <v>122</v>
      </c>
      <c r="F164" s="9" t="s">
        <v>289</v>
      </c>
      <c r="G164" s="9" t="s">
        <v>290</v>
      </c>
      <c r="H164" s="17">
        <v>525.084</v>
      </c>
      <c r="I164" s="17">
        <v>525.084</v>
      </c>
      <c r="J164" s="17"/>
      <c r="K164" s="17"/>
      <c r="L164" s="17"/>
      <c r="M164" s="17">
        <v>525.084</v>
      </c>
      <c r="N164" s="17"/>
      <c r="O164" s="17"/>
      <c r="P164" s="17"/>
      <c r="Q164" s="23"/>
      <c r="R164" s="17"/>
      <c r="S164" s="17"/>
      <c r="T164" s="17"/>
      <c r="U164" s="17"/>
      <c r="V164" s="17"/>
      <c r="W164" s="17"/>
      <c r="X164" s="17"/>
    </row>
    <row r="165" ht="18.75" customHeight="1" spans="1:24">
      <c r="A165" s="86" t="s">
        <v>67</v>
      </c>
      <c r="B165" s="9" t="s">
        <v>371</v>
      </c>
      <c r="C165" s="10" t="s">
        <v>288</v>
      </c>
      <c r="D165" s="9" t="s">
        <v>121</v>
      </c>
      <c r="E165" s="9" t="s">
        <v>122</v>
      </c>
      <c r="F165" s="9" t="s">
        <v>289</v>
      </c>
      <c r="G165" s="9" t="s">
        <v>290</v>
      </c>
      <c r="H165" s="17">
        <v>228.42</v>
      </c>
      <c r="I165" s="17">
        <v>228.42</v>
      </c>
      <c r="J165" s="17"/>
      <c r="K165" s="17"/>
      <c r="L165" s="17"/>
      <c r="M165" s="17">
        <v>228.42</v>
      </c>
      <c r="N165" s="17"/>
      <c r="O165" s="17"/>
      <c r="P165" s="17"/>
      <c r="Q165" s="23"/>
      <c r="R165" s="17"/>
      <c r="S165" s="17"/>
      <c r="T165" s="17"/>
      <c r="U165" s="17"/>
      <c r="V165" s="17"/>
      <c r="W165" s="17"/>
      <c r="X165" s="17"/>
    </row>
    <row r="166" ht="18.75" customHeight="1" spans="1:24">
      <c r="A166" s="86" t="s">
        <v>67</v>
      </c>
      <c r="B166" s="9" t="s">
        <v>371</v>
      </c>
      <c r="C166" s="10" t="s">
        <v>288</v>
      </c>
      <c r="D166" s="9" t="s">
        <v>185</v>
      </c>
      <c r="E166" s="9" t="s">
        <v>186</v>
      </c>
      <c r="F166" s="9" t="s">
        <v>238</v>
      </c>
      <c r="G166" s="9" t="s">
        <v>239</v>
      </c>
      <c r="H166" s="17">
        <v>24.6888</v>
      </c>
      <c r="I166" s="17">
        <v>24.6888</v>
      </c>
      <c r="J166" s="17"/>
      <c r="K166" s="17"/>
      <c r="L166" s="17"/>
      <c r="M166" s="17">
        <v>24.6888</v>
      </c>
      <c r="N166" s="17"/>
      <c r="O166" s="17"/>
      <c r="P166" s="17"/>
      <c r="Q166" s="23"/>
      <c r="R166" s="17"/>
      <c r="S166" s="17"/>
      <c r="T166" s="17"/>
      <c r="U166" s="17"/>
      <c r="V166" s="17"/>
      <c r="W166" s="17"/>
      <c r="X166" s="17"/>
    </row>
    <row r="167" ht="18.75" customHeight="1" spans="1:24">
      <c r="A167" s="86" t="s">
        <v>67</v>
      </c>
      <c r="B167" s="9" t="s">
        <v>372</v>
      </c>
      <c r="C167" s="10" t="s">
        <v>243</v>
      </c>
      <c r="D167" s="9" t="s">
        <v>121</v>
      </c>
      <c r="E167" s="9" t="s">
        <v>122</v>
      </c>
      <c r="F167" s="9" t="s">
        <v>244</v>
      </c>
      <c r="G167" s="9" t="s">
        <v>245</v>
      </c>
      <c r="H167" s="17">
        <v>15.02016</v>
      </c>
      <c r="I167" s="17">
        <v>15.02016</v>
      </c>
      <c r="J167" s="17"/>
      <c r="K167" s="17"/>
      <c r="L167" s="17"/>
      <c r="M167" s="17">
        <v>15.02016</v>
      </c>
      <c r="N167" s="17"/>
      <c r="O167" s="17"/>
      <c r="P167" s="17"/>
      <c r="Q167" s="23"/>
      <c r="R167" s="17"/>
      <c r="S167" s="17"/>
      <c r="T167" s="17"/>
      <c r="U167" s="17"/>
      <c r="V167" s="17"/>
      <c r="W167" s="17"/>
      <c r="X167" s="17"/>
    </row>
    <row r="168" ht="18.75" customHeight="1" spans="1:24">
      <c r="A168" s="86" t="s">
        <v>67</v>
      </c>
      <c r="B168" s="9" t="s">
        <v>372</v>
      </c>
      <c r="C168" s="10" t="s">
        <v>243</v>
      </c>
      <c r="D168" s="9" t="s">
        <v>155</v>
      </c>
      <c r="E168" s="9" t="s">
        <v>156</v>
      </c>
      <c r="F168" s="9" t="s">
        <v>246</v>
      </c>
      <c r="G168" s="9" t="s">
        <v>247</v>
      </c>
      <c r="H168" s="17">
        <v>269.806576</v>
      </c>
      <c r="I168" s="17">
        <v>269.806576</v>
      </c>
      <c r="J168" s="17"/>
      <c r="K168" s="17"/>
      <c r="L168" s="17"/>
      <c r="M168" s="17">
        <v>269.806576</v>
      </c>
      <c r="N168" s="17"/>
      <c r="O168" s="17"/>
      <c r="P168" s="17"/>
      <c r="Q168" s="23"/>
      <c r="R168" s="17"/>
      <c r="S168" s="17"/>
      <c r="T168" s="17"/>
      <c r="U168" s="17"/>
      <c r="V168" s="17"/>
      <c r="W168" s="17"/>
      <c r="X168" s="17"/>
    </row>
    <row r="169" ht="18.75" customHeight="1" spans="1:24">
      <c r="A169" s="86" t="s">
        <v>67</v>
      </c>
      <c r="B169" s="9" t="s">
        <v>372</v>
      </c>
      <c r="C169" s="10" t="s">
        <v>243</v>
      </c>
      <c r="D169" s="9" t="s">
        <v>167</v>
      </c>
      <c r="E169" s="9" t="s">
        <v>168</v>
      </c>
      <c r="F169" s="9" t="s">
        <v>248</v>
      </c>
      <c r="G169" s="9" t="s">
        <v>249</v>
      </c>
      <c r="H169" s="17">
        <v>151.159134</v>
      </c>
      <c r="I169" s="17">
        <v>151.159134</v>
      </c>
      <c r="J169" s="17"/>
      <c r="K169" s="17"/>
      <c r="L169" s="17"/>
      <c r="M169" s="17">
        <v>151.159134</v>
      </c>
      <c r="N169" s="17"/>
      <c r="O169" s="17"/>
      <c r="P169" s="17"/>
      <c r="Q169" s="23"/>
      <c r="R169" s="17"/>
      <c r="S169" s="17"/>
      <c r="T169" s="17"/>
      <c r="U169" s="17"/>
      <c r="V169" s="17"/>
      <c r="W169" s="17"/>
      <c r="X169" s="17"/>
    </row>
    <row r="170" ht="18.75" customHeight="1" spans="1:24">
      <c r="A170" s="86" t="s">
        <v>67</v>
      </c>
      <c r="B170" s="9" t="s">
        <v>372</v>
      </c>
      <c r="C170" s="10" t="s">
        <v>243</v>
      </c>
      <c r="D170" s="9" t="s">
        <v>169</v>
      </c>
      <c r="E170" s="9" t="s">
        <v>170</v>
      </c>
      <c r="F170" s="9" t="s">
        <v>250</v>
      </c>
      <c r="G170" s="9" t="s">
        <v>251</v>
      </c>
      <c r="H170" s="17">
        <v>110.100246</v>
      </c>
      <c r="I170" s="17">
        <v>110.100246</v>
      </c>
      <c r="J170" s="17"/>
      <c r="K170" s="17"/>
      <c r="L170" s="17"/>
      <c r="M170" s="17">
        <v>110.100246</v>
      </c>
      <c r="N170" s="17"/>
      <c r="O170" s="17"/>
      <c r="P170" s="17"/>
      <c r="Q170" s="23"/>
      <c r="R170" s="17"/>
      <c r="S170" s="17"/>
      <c r="T170" s="17"/>
      <c r="U170" s="17"/>
      <c r="V170" s="17"/>
      <c r="W170" s="17"/>
      <c r="X170" s="17"/>
    </row>
    <row r="171" ht="18.75" customHeight="1" spans="1:24">
      <c r="A171" s="86" t="s">
        <v>67</v>
      </c>
      <c r="B171" s="9" t="s">
        <v>372</v>
      </c>
      <c r="C171" s="10" t="s">
        <v>243</v>
      </c>
      <c r="D171" s="9" t="s">
        <v>171</v>
      </c>
      <c r="E171" s="9" t="s">
        <v>172</v>
      </c>
      <c r="F171" s="9" t="s">
        <v>244</v>
      </c>
      <c r="G171" s="9" t="s">
        <v>245</v>
      </c>
      <c r="H171" s="17">
        <v>6.745164</v>
      </c>
      <c r="I171" s="17">
        <v>6.745164</v>
      </c>
      <c r="J171" s="17"/>
      <c r="K171" s="17"/>
      <c r="L171" s="17"/>
      <c r="M171" s="17">
        <v>6.745164</v>
      </c>
      <c r="N171" s="17"/>
      <c r="O171" s="17"/>
      <c r="P171" s="17"/>
      <c r="Q171" s="23"/>
      <c r="R171" s="17"/>
      <c r="S171" s="17"/>
      <c r="T171" s="17"/>
      <c r="U171" s="17"/>
      <c r="V171" s="17"/>
      <c r="W171" s="17"/>
      <c r="X171" s="17"/>
    </row>
    <row r="172" ht="18.75" customHeight="1" spans="1:24">
      <c r="A172" s="86" t="s">
        <v>67</v>
      </c>
      <c r="B172" s="9" t="s">
        <v>372</v>
      </c>
      <c r="C172" s="10" t="s">
        <v>243</v>
      </c>
      <c r="D172" s="9" t="s">
        <v>171</v>
      </c>
      <c r="E172" s="9" t="s">
        <v>172</v>
      </c>
      <c r="F172" s="9" t="s">
        <v>244</v>
      </c>
      <c r="G172" s="9" t="s">
        <v>245</v>
      </c>
      <c r="H172" s="17">
        <v>10.944</v>
      </c>
      <c r="I172" s="17">
        <v>10.944</v>
      </c>
      <c r="J172" s="17"/>
      <c r="K172" s="17"/>
      <c r="L172" s="17"/>
      <c r="M172" s="17">
        <v>10.944</v>
      </c>
      <c r="N172" s="17"/>
      <c r="O172" s="17"/>
      <c r="P172" s="17"/>
      <c r="Q172" s="23"/>
      <c r="R172" s="17"/>
      <c r="S172" s="17"/>
      <c r="T172" s="17"/>
      <c r="U172" s="17"/>
      <c r="V172" s="17"/>
      <c r="W172" s="17"/>
      <c r="X172" s="17"/>
    </row>
    <row r="173" ht="18.75" customHeight="1" spans="1:24">
      <c r="A173" s="86" t="s">
        <v>67</v>
      </c>
      <c r="B173" s="9" t="s">
        <v>373</v>
      </c>
      <c r="C173" s="10" t="s">
        <v>184</v>
      </c>
      <c r="D173" s="9" t="s">
        <v>183</v>
      </c>
      <c r="E173" s="9" t="s">
        <v>184</v>
      </c>
      <c r="F173" s="9" t="s">
        <v>253</v>
      </c>
      <c r="G173" s="9" t="s">
        <v>184</v>
      </c>
      <c r="H173" s="17">
        <v>203.3784</v>
      </c>
      <c r="I173" s="17">
        <v>203.3784</v>
      </c>
      <c r="J173" s="17"/>
      <c r="K173" s="17"/>
      <c r="L173" s="17"/>
      <c r="M173" s="17">
        <v>203.3784</v>
      </c>
      <c r="N173" s="17"/>
      <c r="O173" s="17"/>
      <c r="P173" s="17"/>
      <c r="Q173" s="23"/>
      <c r="R173" s="17"/>
      <c r="S173" s="17"/>
      <c r="T173" s="17"/>
      <c r="U173" s="17"/>
      <c r="V173" s="17"/>
      <c r="W173" s="17"/>
      <c r="X173" s="17"/>
    </row>
    <row r="174" ht="18.75" customHeight="1" spans="1:24">
      <c r="A174" s="86" t="s">
        <v>67</v>
      </c>
      <c r="B174" s="9" t="s">
        <v>374</v>
      </c>
      <c r="C174" s="10" t="s">
        <v>255</v>
      </c>
      <c r="D174" s="9" t="s">
        <v>153</v>
      </c>
      <c r="E174" s="9" t="s">
        <v>154</v>
      </c>
      <c r="F174" s="9" t="s">
        <v>256</v>
      </c>
      <c r="G174" s="9" t="s">
        <v>257</v>
      </c>
      <c r="H174" s="17">
        <v>111.6</v>
      </c>
      <c r="I174" s="17">
        <v>111.6</v>
      </c>
      <c r="J174" s="17"/>
      <c r="K174" s="17"/>
      <c r="L174" s="17"/>
      <c r="M174" s="17">
        <v>111.6</v>
      </c>
      <c r="N174" s="17"/>
      <c r="O174" s="17"/>
      <c r="P174" s="17"/>
      <c r="Q174" s="23"/>
      <c r="R174" s="17"/>
      <c r="S174" s="17"/>
      <c r="T174" s="17"/>
      <c r="U174" s="17"/>
      <c r="V174" s="17"/>
      <c r="W174" s="17"/>
      <c r="X174" s="17"/>
    </row>
    <row r="175" ht="18.75" customHeight="1" spans="1:24">
      <c r="A175" s="86" t="s">
        <v>67</v>
      </c>
      <c r="B175" s="9" t="s">
        <v>375</v>
      </c>
      <c r="C175" s="10" t="s">
        <v>261</v>
      </c>
      <c r="D175" s="9" t="s">
        <v>121</v>
      </c>
      <c r="E175" s="9" t="s">
        <v>122</v>
      </c>
      <c r="F175" s="9" t="s">
        <v>262</v>
      </c>
      <c r="G175" s="9" t="s">
        <v>261</v>
      </c>
      <c r="H175" s="17">
        <v>37.825128</v>
      </c>
      <c r="I175" s="17">
        <v>37.825128</v>
      </c>
      <c r="J175" s="17"/>
      <c r="K175" s="17"/>
      <c r="L175" s="17"/>
      <c r="M175" s="17">
        <v>37.825128</v>
      </c>
      <c r="N175" s="17"/>
      <c r="O175" s="17"/>
      <c r="P175" s="17"/>
      <c r="Q175" s="23"/>
      <c r="R175" s="17"/>
      <c r="S175" s="17"/>
      <c r="T175" s="17"/>
      <c r="U175" s="17"/>
      <c r="V175" s="17"/>
      <c r="W175" s="17"/>
      <c r="X175" s="17"/>
    </row>
    <row r="176" ht="18.75" customHeight="1" spans="1:24">
      <c r="A176" s="86" t="s">
        <v>67</v>
      </c>
      <c r="B176" s="9" t="s">
        <v>376</v>
      </c>
      <c r="C176" s="10" t="s">
        <v>264</v>
      </c>
      <c r="D176" s="9" t="s">
        <v>121</v>
      </c>
      <c r="E176" s="9" t="s">
        <v>122</v>
      </c>
      <c r="F176" s="9" t="s">
        <v>273</v>
      </c>
      <c r="G176" s="9" t="s">
        <v>274</v>
      </c>
      <c r="H176" s="17">
        <v>13.3</v>
      </c>
      <c r="I176" s="17">
        <v>13.3</v>
      </c>
      <c r="J176" s="17"/>
      <c r="K176" s="17"/>
      <c r="L176" s="17"/>
      <c r="M176" s="17">
        <v>13.3</v>
      </c>
      <c r="N176" s="17"/>
      <c r="O176" s="17"/>
      <c r="P176" s="17"/>
      <c r="Q176" s="23"/>
      <c r="R176" s="17"/>
      <c r="S176" s="17"/>
      <c r="T176" s="17"/>
      <c r="U176" s="17"/>
      <c r="V176" s="17"/>
      <c r="W176" s="17"/>
      <c r="X176" s="17"/>
    </row>
    <row r="177" ht="18.75" customHeight="1" spans="1:24">
      <c r="A177" s="86" t="s">
        <v>67</v>
      </c>
      <c r="B177" s="9" t="s">
        <v>376</v>
      </c>
      <c r="C177" s="10" t="s">
        <v>264</v>
      </c>
      <c r="D177" s="9" t="s">
        <v>153</v>
      </c>
      <c r="E177" s="9" t="s">
        <v>154</v>
      </c>
      <c r="F177" s="9" t="s">
        <v>275</v>
      </c>
      <c r="G177" s="9" t="s">
        <v>276</v>
      </c>
      <c r="H177" s="17">
        <v>9.3</v>
      </c>
      <c r="I177" s="17">
        <v>9.3</v>
      </c>
      <c r="J177" s="17"/>
      <c r="K177" s="17"/>
      <c r="L177" s="17"/>
      <c r="M177" s="17">
        <v>9.3</v>
      </c>
      <c r="N177" s="17"/>
      <c r="O177" s="17"/>
      <c r="P177" s="17"/>
      <c r="Q177" s="23"/>
      <c r="R177" s="17"/>
      <c r="S177" s="17"/>
      <c r="T177" s="17"/>
      <c r="U177" s="17"/>
      <c r="V177" s="17"/>
      <c r="W177" s="17"/>
      <c r="X177" s="17"/>
    </row>
    <row r="178" ht="18.75" customHeight="1" spans="1:24">
      <c r="A178" s="86" t="s">
        <v>67</v>
      </c>
      <c r="B178" s="9" t="s">
        <v>377</v>
      </c>
      <c r="C178" s="10" t="s">
        <v>299</v>
      </c>
      <c r="D178" s="9" t="s">
        <v>121</v>
      </c>
      <c r="E178" s="9" t="s">
        <v>122</v>
      </c>
      <c r="F178" s="9" t="s">
        <v>289</v>
      </c>
      <c r="G178" s="9" t="s">
        <v>290</v>
      </c>
      <c r="H178" s="17">
        <v>225.036</v>
      </c>
      <c r="I178" s="17">
        <v>225.036</v>
      </c>
      <c r="J178" s="17"/>
      <c r="K178" s="17"/>
      <c r="L178" s="17"/>
      <c r="M178" s="17">
        <v>225.036</v>
      </c>
      <c r="N178" s="17"/>
      <c r="O178" s="17"/>
      <c r="P178" s="17"/>
      <c r="Q178" s="23"/>
      <c r="R178" s="17"/>
      <c r="S178" s="17"/>
      <c r="T178" s="17"/>
      <c r="U178" s="17"/>
      <c r="V178" s="17"/>
      <c r="W178" s="17"/>
      <c r="X178" s="17"/>
    </row>
    <row r="179" ht="18.75" customHeight="1" spans="1:24">
      <c r="A179" s="86" t="s">
        <v>67</v>
      </c>
      <c r="B179" s="9" t="s">
        <v>378</v>
      </c>
      <c r="C179" s="10" t="s">
        <v>301</v>
      </c>
      <c r="D179" s="9" t="s">
        <v>121</v>
      </c>
      <c r="E179" s="9" t="s">
        <v>122</v>
      </c>
      <c r="F179" s="9" t="s">
        <v>302</v>
      </c>
      <c r="G179" s="9" t="s">
        <v>303</v>
      </c>
      <c r="H179" s="17">
        <v>64.68</v>
      </c>
      <c r="I179" s="17">
        <v>64.68</v>
      </c>
      <c r="J179" s="17"/>
      <c r="K179" s="17"/>
      <c r="L179" s="17"/>
      <c r="M179" s="17">
        <v>64.68</v>
      </c>
      <c r="N179" s="17"/>
      <c r="O179" s="17"/>
      <c r="P179" s="17"/>
      <c r="Q179" s="23"/>
      <c r="R179" s="17"/>
      <c r="S179" s="17"/>
      <c r="T179" s="17"/>
      <c r="U179" s="17"/>
      <c r="V179" s="17"/>
      <c r="W179" s="17"/>
      <c r="X179" s="17"/>
    </row>
    <row r="180" ht="18.75" customHeight="1" spans="1:24">
      <c r="A180" s="86" t="s">
        <v>67</v>
      </c>
      <c r="B180" s="9" t="s">
        <v>379</v>
      </c>
      <c r="C180" s="10" t="s">
        <v>380</v>
      </c>
      <c r="D180" s="9" t="s">
        <v>159</v>
      </c>
      <c r="E180" s="9" t="s">
        <v>160</v>
      </c>
      <c r="F180" s="9" t="s">
        <v>381</v>
      </c>
      <c r="G180" s="9" t="s">
        <v>382</v>
      </c>
      <c r="H180" s="17">
        <v>3.6492</v>
      </c>
      <c r="I180" s="17">
        <v>3.6492</v>
      </c>
      <c r="J180" s="17"/>
      <c r="K180" s="17"/>
      <c r="L180" s="17"/>
      <c r="M180" s="17">
        <v>3.6492</v>
      </c>
      <c r="N180" s="17"/>
      <c r="O180" s="17"/>
      <c r="P180" s="17"/>
      <c r="Q180" s="23"/>
      <c r="R180" s="17"/>
      <c r="S180" s="17"/>
      <c r="T180" s="17"/>
      <c r="U180" s="17"/>
      <c r="V180" s="17"/>
      <c r="W180" s="17"/>
      <c r="X180" s="17"/>
    </row>
    <row r="181" ht="18.75" customHeight="1" spans="1:24">
      <c r="A181" s="86" t="s">
        <v>69</v>
      </c>
      <c r="B181" s="9" t="s">
        <v>383</v>
      </c>
      <c r="C181" s="10" t="s">
        <v>288</v>
      </c>
      <c r="D181" s="9" t="s">
        <v>121</v>
      </c>
      <c r="E181" s="9" t="s">
        <v>122</v>
      </c>
      <c r="F181" s="9" t="s">
        <v>236</v>
      </c>
      <c r="G181" s="9" t="s">
        <v>237</v>
      </c>
      <c r="H181" s="17">
        <v>335.3808</v>
      </c>
      <c r="I181" s="17">
        <v>335.3808</v>
      </c>
      <c r="J181" s="17"/>
      <c r="K181" s="17"/>
      <c r="L181" s="17"/>
      <c r="M181" s="17">
        <v>335.3808</v>
      </c>
      <c r="N181" s="17"/>
      <c r="O181" s="17"/>
      <c r="P181" s="17"/>
      <c r="Q181" s="23"/>
      <c r="R181" s="17"/>
      <c r="S181" s="17"/>
      <c r="T181" s="17"/>
      <c r="U181" s="17"/>
      <c r="V181" s="17"/>
      <c r="W181" s="17"/>
      <c r="X181" s="17"/>
    </row>
    <row r="182" ht="18.75" customHeight="1" spans="1:24">
      <c r="A182" s="86" t="s">
        <v>69</v>
      </c>
      <c r="B182" s="9" t="s">
        <v>383</v>
      </c>
      <c r="C182" s="10" t="s">
        <v>288</v>
      </c>
      <c r="D182" s="9" t="s">
        <v>121</v>
      </c>
      <c r="E182" s="9" t="s">
        <v>122</v>
      </c>
      <c r="F182" s="9" t="s">
        <v>238</v>
      </c>
      <c r="G182" s="9" t="s">
        <v>239</v>
      </c>
      <c r="H182" s="17">
        <v>23.49</v>
      </c>
      <c r="I182" s="17">
        <v>23.49</v>
      </c>
      <c r="J182" s="17"/>
      <c r="K182" s="17"/>
      <c r="L182" s="17"/>
      <c r="M182" s="17">
        <v>23.49</v>
      </c>
      <c r="N182" s="17"/>
      <c r="O182" s="17"/>
      <c r="P182" s="17"/>
      <c r="Q182" s="23"/>
      <c r="R182" s="17"/>
      <c r="S182" s="17"/>
      <c r="T182" s="17"/>
      <c r="U182" s="17"/>
      <c r="V182" s="17"/>
      <c r="W182" s="17"/>
      <c r="X182" s="17"/>
    </row>
    <row r="183" ht="18.75" customHeight="1" spans="1:24">
      <c r="A183" s="86" t="s">
        <v>69</v>
      </c>
      <c r="B183" s="9" t="s">
        <v>383</v>
      </c>
      <c r="C183" s="10" t="s">
        <v>288</v>
      </c>
      <c r="D183" s="9" t="s">
        <v>121</v>
      </c>
      <c r="E183" s="9" t="s">
        <v>122</v>
      </c>
      <c r="F183" s="9" t="s">
        <v>289</v>
      </c>
      <c r="G183" s="9" t="s">
        <v>290</v>
      </c>
      <c r="H183" s="17">
        <v>268.464</v>
      </c>
      <c r="I183" s="17">
        <v>268.464</v>
      </c>
      <c r="J183" s="17"/>
      <c r="K183" s="17"/>
      <c r="L183" s="17"/>
      <c r="M183" s="17">
        <v>268.464</v>
      </c>
      <c r="N183" s="17"/>
      <c r="O183" s="17"/>
      <c r="P183" s="17"/>
      <c r="Q183" s="23"/>
      <c r="R183" s="17"/>
      <c r="S183" s="17"/>
      <c r="T183" s="17"/>
      <c r="U183" s="17"/>
      <c r="V183" s="17"/>
      <c r="W183" s="17"/>
      <c r="X183" s="17"/>
    </row>
    <row r="184" ht="18.75" customHeight="1" spans="1:24">
      <c r="A184" s="86" t="s">
        <v>69</v>
      </c>
      <c r="B184" s="9" t="s">
        <v>383</v>
      </c>
      <c r="C184" s="10" t="s">
        <v>288</v>
      </c>
      <c r="D184" s="9" t="s">
        <v>121</v>
      </c>
      <c r="E184" s="9" t="s">
        <v>122</v>
      </c>
      <c r="F184" s="9" t="s">
        <v>289</v>
      </c>
      <c r="G184" s="9" t="s">
        <v>290</v>
      </c>
      <c r="H184" s="17">
        <v>115.284</v>
      </c>
      <c r="I184" s="17">
        <v>115.284</v>
      </c>
      <c r="J184" s="17"/>
      <c r="K184" s="17"/>
      <c r="L184" s="17"/>
      <c r="M184" s="17">
        <v>115.284</v>
      </c>
      <c r="N184" s="17"/>
      <c r="O184" s="17"/>
      <c r="P184" s="17"/>
      <c r="Q184" s="23"/>
      <c r="R184" s="17"/>
      <c r="S184" s="17"/>
      <c r="T184" s="17"/>
      <c r="U184" s="17"/>
      <c r="V184" s="17"/>
      <c r="W184" s="17"/>
      <c r="X184" s="17"/>
    </row>
    <row r="185" ht="18.75" customHeight="1" spans="1:24">
      <c r="A185" s="86" t="s">
        <v>69</v>
      </c>
      <c r="B185" s="9" t="s">
        <v>383</v>
      </c>
      <c r="C185" s="10" t="s">
        <v>288</v>
      </c>
      <c r="D185" s="9" t="s">
        <v>185</v>
      </c>
      <c r="E185" s="9" t="s">
        <v>186</v>
      </c>
      <c r="F185" s="9" t="s">
        <v>238</v>
      </c>
      <c r="G185" s="9" t="s">
        <v>239</v>
      </c>
      <c r="H185" s="17">
        <v>10.0764</v>
      </c>
      <c r="I185" s="17">
        <v>10.0764</v>
      </c>
      <c r="J185" s="17"/>
      <c r="K185" s="17"/>
      <c r="L185" s="17"/>
      <c r="M185" s="17">
        <v>10.0764</v>
      </c>
      <c r="N185" s="17"/>
      <c r="O185" s="17"/>
      <c r="P185" s="17"/>
      <c r="Q185" s="23"/>
      <c r="R185" s="17"/>
      <c r="S185" s="17"/>
      <c r="T185" s="17"/>
      <c r="U185" s="17"/>
      <c r="V185" s="17"/>
      <c r="W185" s="17"/>
      <c r="X185" s="17"/>
    </row>
    <row r="186" ht="18.75" customHeight="1" spans="1:24">
      <c r="A186" s="86" t="s">
        <v>69</v>
      </c>
      <c r="B186" s="9" t="s">
        <v>384</v>
      </c>
      <c r="C186" s="10" t="s">
        <v>243</v>
      </c>
      <c r="D186" s="9" t="s">
        <v>121</v>
      </c>
      <c r="E186" s="9" t="s">
        <v>122</v>
      </c>
      <c r="F186" s="9" t="s">
        <v>244</v>
      </c>
      <c r="G186" s="9" t="s">
        <v>245</v>
      </c>
      <c r="H186" s="17">
        <v>7.334219</v>
      </c>
      <c r="I186" s="17">
        <v>7.334219</v>
      </c>
      <c r="J186" s="17"/>
      <c r="K186" s="17"/>
      <c r="L186" s="17"/>
      <c r="M186" s="17">
        <v>7.334219</v>
      </c>
      <c r="N186" s="17"/>
      <c r="O186" s="17"/>
      <c r="P186" s="17"/>
      <c r="Q186" s="23"/>
      <c r="R186" s="17"/>
      <c r="S186" s="17"/>
      <c r="T186" s="17"/>
      <c r="U186" s="17"/>
      <c r="V186" s="17"/>
      <c r="W186" s="17"/>
      <c r="X186" s="17"/>
    </row>
    <row r="187" ht="18.75" customHeight="1" spans="1:24">
      <c r="A187" s="86" t="s">
        <v>69</v>
      </c>
      <c r="B187" s="9" t="s">
        <v>384</v>
      </c>
      <c r="C187" s="10" t="s">
        <v>243</v>
      </c>
      <c r="D187" s="9" t="s">
        <v>155</v>
      </c>
      <c r="E187" s="9" t="s">
        <v>156</v>
      </c>
      <c r="F187" s="9" t="s">
        <v>246</v>
      </c>
      <c r="G187" s="9" t="s">
        <v>247</v>
      </c>
      <c r="H187" s="17">
        <v>131.486848</v>
      </c>
      <c r="I187" s="17">
        <v>131.486848</v>
      </c>
      <c r="J187" s="17"/>
      <c r="K187" s="17"/>
      <c r="L187" s="17"/>
      <c r="M187" s="17">
        <v>131.486848</v>
      </c>
      <c r="N187" s="17"/>
      <c r="O187" s="17"/>
      <c r="P187" s="17"/>
      <c r="Q187" s="23"/>
      <c r="R187" s="17"/>
      <c r="S187" s="17"/>
      <c r="T187" s="17"/>
      <c r="U187" s="17"/>
      <c r="V187" s="17"/>
      <c r="W187" s="17"/>
      <c r="X187" s="17"/>
    </row>
    <row r="188" ht="18.75" customHeight="1" spans="1:24">
      <c r="A188" s="86" t="s">
        <v>69</v>
      </c>
      <c r="B188" s="9" t="s">
        <v>384</v>
      </c>
      <c r="C188" s="10" t="s">
        <v>243</v>
      </c>
      <c r="D188" s="9" t="s">
        <v>167</v>
      </c>
      <c r="E188" s="9" t="s">
        <v>168</v>
      </c>
      <c r="F188" s="9" t="s">
        <v>248</v>
      </c>
      <c r="G188" s="9" t="s">
        <v>249</v>
      </c>
      <c r="H188" s="17">
        <v>73.665507</v>
      </c>
      <c r="I188" s="17">
        <v>73.665507</v>
      </c>
      <c r="J188" s="17"/>
      <c r="K188" s="17"/>
      <c r="L188" s="17"/>
      <c r="M188" s="17">
        <v>73.665507</v>
      </c>
      <c r="N188" s="17"/>
      <c r="O188" s="17"/>
      <c r="P188" s="17"/>
      <c r="Q188" s="23"/>
      <c r="R188" s="17"/>
      <c r="S188" s="17"/>
      <c r="T188" s="17"/>
      <c r="U188" s="17"/>
      <c r="V188" s="17"/>
      <c r="W188" s="17"/>
      <c r="X188" s="17"/>
    </row>
    <row r="189" ht="18.75" customHeight="1" spans="1:24">
      <c r="A189" s="86" t="s">
        <v>69</v>
      </c>
      <c r="B189" s="9" t="s">
        <v>384</v>
      </c>
      <c r="C189" s="10" t="s">
        <v>243</v>
      </c>
      <c r="D189" s="9" t="s">
        <v>169</v>
      </c>
      <c r="E189" s="9" t="s">
        <v>170</v>
      </c>
      <c r="F189" s="9" t="s">
        <v>250</v>
      </c>
      <c r="G189" s="9" t="s">
        <v>251</v>
      </c>
      <c r="H189" s="17">
        <v>53.222051</v>
      </c>
      <c r="I189" s="17">
        <v>53.222051</v>
      </c>
      <c r="J189" s="17"/>
      <c r="K189" s="17"/>
      <c r="L189" s="17"/>
      <c r="M189" s="17">
        <v>53.222051</v>
      </c>
      <c r="N189" s="17"/>
      <c r="O189" s="17"/>
      <c r="P189" s="17"/>
      <c r="Q189" s="23"/>
      <c r="R189" s="17"/>
      <c r="S189" s="17"/>
      <c r="T189" s="17"/>
      <c r="U189" s="17"/>
      <c r="V189" s="17"/>
      <c r="W189" s="17"/>
      <c r="X189" s="17"/>
    </row>
    <row r="190" ht="18.75" customHeight="1" spans="1:24">
      <c r="A190" s="86" t="s">
        <v>69</v>
      </c>
      <c r="B190" s="9" t="s">
        <v>384</v>
      </c>
      <c r="C190" s="10" t="s">
        <v>243</v>
      </c>
      <c r="D190" s="9" t="s">
        <v>171</v>
      </c>
      <c r="E190" s="9" t="s">
        <v>172</v>
      </c>
      <c r="F190" s="9" t="s">
        <v>244</v>
      </c>
      <c r="G190" s="9" t="s">
        <v>245</v>
      </c>
      <c r="H190" s="17">
        <v>3.287171</v>
      </c>
      <c r="I190" s="17">
        <v>3.287171</v>
      </c>
      <c r="J190" s="17"/>
      <c r="K190" s="17"/>
      <c r="L190" s="17"/>
      <c r="M190" s="17">
        <v>3.287171</v>
      </c>
      <c r="N190" s="17"/>
      <c r="O190" s="17"/>
      <c r="P190" s="17"/>
      <c r="Q190" s="23"/>
      <c r="R190" s="17"/>
      <c r="S190" s="17"/>
      <c r="T190" s="17"/>
      <c r="U190" s="17"/>
      <c r="V190" s="17"/>
      <c r="W190" s="17"/>
      <c r="X190" s="17"/>
    </row>
    <row r="191" ht="18.75" customHeight="1" spans="1:24">
      <c r="A191" s="86" t="s">
        <v>69</v>
      </c>
      <c r="B191" s="9" t="s">
        <v>384</v>
      </c>
      <c r="C191" s="10" t="s">
        <v>243</v>
      </c>
      <c r="D191" s="9" t="s">
        <v>171</v>
      </c>
      <c r="E191" s="9" t="s">
        <v>172</v>
      </c>
      <c r="F191" s="9" t="s">
        <v>244</v>
      </c>
      <c r="G191" s="9" t="s">
        <v>245</v>
      </c>
      <c r="H191" s="17">
        <v>5.624</v>
      </c>
      <c r="I191" s="17">
        <v>5.624</v>
      </c>
      <c r="J191" s="17"/>
      <c r="K191" s="17"/>
      <c r="L191" s="17"/>
      <c r="M191" s="17">
        <v>5.624</v>
      </c>
      <c r="N191" s="17"/>
      <c r="O191" s="17"/>
      <c r="P191" s="17"/>
      <c r="Q191" s="23"/>
      <c r="R191" s="17"/>
      <c r="S191" s="17"/>
      <c r="T191" s="17"/>
      <c r="U191" s="17"/>
      <c r="V191" s="17"/>
      <c r="W191" s="17"/>
      <c r="X191" s="17"/>
    </row>
    <row r="192" ht="18.75" customHeight="1" spans="1:24">
      <c r="A192" s="86" t="s">
        <v>69</v>
      </c>
      <c r="B192" s="9" t="s">
        <v>385</v>
      </c>
      <c r="C192" s="10" t="s">
        <v>184</v>
      </c>
      <c r="D192" s="9" t="s">
        <v>183</v>
      </c>
      <c r="E192" s="9" t="s">
        <v>184</v>
      </c>
      <c r="F192" s="9" t="s">
        <v>253</v>
      </c>
      <c r="G192" s="9" t="s">
        <v>184</v>
      </c>
      <c r="H192" s="17">
        <v>99.0276</v>
      </c>
      <c r="I192" s="17">
        <v>99.0276</v>
      </c>
      <c r="J192" s="17"/>
      <c r="K192" s="17"/>
      <c r="L192" s="17"/>
      <c r="M192" s="17">
        <v>99.0276</v>
      </c>
      <c r="N192" s="17"/>
      <c r="O192" s="17"/>
      <c r="P192" s="17"/>
      <c r="Q192" s="23"/>
      <c r="R192" s="17"/>
      <c r="S192" s="17"/>
      <c r="T192" s="17"/>
      <c r="U192" s="17"/>
      <c r="V192" s="17"/>
      <c r="W192" s="17"/>
      <c r="X192" s="17"/>
    </row>
    <row r="193" ht="18.75" customHeight="1" spans="1:24">
      <c r="A193" s="86" t="s">
        <v>69</v>
      </c>
      <c r="B193" s="9" t="s">
        <v>386</v>
      </c>
      <c r="C193" s="10" t="s">
        <v>255</v>
      </c>
      <c r="D193" s="9" t="s">
        <v>153</v>
      </c>
      <c r="E193" s="9" t="s">
        <v>154</v>
      </c>
      <c r="F193" s="9" t="s">
        <v>256</v>
      </c>
      <c r="G193" s="9" t="s">
        <v>257</v>
      </c>
      <c r="H193" s="17">
        <v>57.6</v>
      </c>
      <c r="I193" s="17">
        <v>57.6</v>
      </c>
      <c r="J193" s="17"/>
      <c r="K193" s="17"/>
      <c r="L193" s="17"/>
      <c r="M193" s="17">
        <v>57.6</v>
      </c>
      <c r="N193" s="17"/>
      <c r="O193" s="17"/>
      <c r="P193" s="17"/>
      <c r="Q193" s="23"/>
      <c r="R193" s="17"/>
      <c r="S193" s="17"/>
      <c r="T193" s="17"/>
      <c r="U193" s="17"/>
      <c r="V193" s="17"/>
      <c r="W193" s="17"/>
      <c r="X193" s="17"/>
    </row>
    <row r="194" ht="18.75" customHeight="1" spans="1:24">
      <c r="A194" s="86" t="s">
        <v>69</v>
      </c>
      <c r="B194" s="9" t="s">
        <v>387</v>
      </c>
      <c r="C194" s="10" t="s">
        <v>261</v>
      </c>
      <c r="D194" s="9" t="s">
        <v>121</v>
      </c>
      <c r="E194" s="9" t="s">
        <v>122</v>
      </c>
      <c r="F194" s="9" t="s">
        <v>262</v>
      </c>
      <c r="G194" s="9" t="s">
        <v>261</v>
      </c>
      <c r="H194" s="17">
        <v>18.526992</v>
      </c>
      <c r="I194" s="17">
        <v>18.526992</v>
      </c>
      <c r="J194" s="17"/>
      <c r="K194" s="17"/>
      <c r="L194" s="17"/>
      <c r="M194" s="17">
        <v>18.526992</v>
      </c>
      <c r="N194" s="17"/>
      <c r="O194" s="17"/>
      <c r="P194" s="17"/>
      <c r="Q194" s="23"/>
      <c r="R194" s="17"/>
      <c r="S194" s="17"/>
      <c r="T194" s="17"/>
      <c r="U194" s="17"/>
      <c r="V194" s="17"/>
      <c r="W194" s="17"/>
      <c r="X194" s="17"/>
    </row>
    <row r="195" ht="18.75" customHeight="1" spans="1:24">
      <c r="A195" s="86" t="s">
        <v>69</v>
      </c>
      <c r="B195" s="9" t="s">
        <v>388</v>
      </c>
      <c r="C195" s="10" t="s">
        <v>264</v>
      </c>
      <c r="D195" s="9" t="s">
        <v>121</v>
      </c>
      <c r="E195" s="9" t="s">
        <v>122</v>
      </c>
      <c r="F195" s="9" t="s">
        <v>273</v>
      </c>
      <c r="G195" s="9" t="s">
        <v>274</v>
      </c>
      <c r="H195" s="17">
        <v>6.8</v>
      </c>
      <c r="I195" s="17">
        <v>6.8</v>
      </c>
      <c r="J195" s="17"/>
      <c r="K195" s="17"/>
      <c r="L195" s="17"/>
      <c r="M195" s="17">
        <v>6.8</v>
      </c>
      <c r="N195" s="17"/>
      <c r="O195" s="17"/>
      <c r="P195" s="17"/>
      <c r="Q195" s="23"/>
      <c r="R195" s="17"/>
      <c r="S195" s="17"/>
      <c r="T195" s="17"/>
      <c r="U195" s="17"/>
      <c r="V195" s="17"/>
      <c r="W195" s="17"/>
      <c r="X195" s="17"/>
    </row>
    <row r="196" ht="18.75" customHeight="1" spans="1:24">
      <c r="A196" s="86" t="s">
        <v>69</v>
      </c>
      <c r="B196" s="9" t="s">
        <v>388</v>
      </c>
      <c r="C196" s="10" t="s">
        <v>264</v>
      </c>
      <c r="D196" s="9" t="s">
        <v>153</v>
      </c>
      <c r="E196" s="9" t="s">
        <v>154</v>
      </c>
      <c r="F196" s="9" t="s">
        <v>275</v>
      </c>
      <c r="G196" s="9" t="s">
        <v>276</v>
      </c>
      <c r="H196" s="17">
        <v>4.8</v>
      </c>
      <c r="I196" s="17">
        <v>4.8</v>
      </c>
      <c r="J196" s="17"/>
      <c r="K196" s="17"/>
      <c r="L196" s="17"/>
      <c r="M196" s="17">
        <v>4.8</v>
      </c>
      <c r="N196" s="17"/>
      <c r="O196" s="17"/>
      <c r="P196" s="17"/>
      <c r="Q196" s="23"/>
      <c r="R196" s="17"/>
      <c r="S196" s="17"/>
      <c r="T196" s="17"/>
      <c r="U196" s="17"/>
      <c r="V196" s="17"/>
      <c r="W196" s="17"/>
      <c r="X196" s="17"/>
    </row>
    <row r="197" ht="18.75" customHeight="1" spans="1:24">
      <c r="A197" s="86" t="s">
        <v>69</v>
      </c>
      <c r="B197" s="9" t="s">
        <v>389</v>
      </c>
      <c r="C197" s="10" t="s">
        <v>299</v>
      </c>
      <c r="D197" s="9" t="s">
        <v>121</v>
      </c>
      <c r="E197" s="9" t="s">
        <v>122</v>
      </c>
      <c r="F197" s="9" t="s">
        <v>289</v>
      </c>
      <c r="G197" s="9" t="s">
        <v>290</v>
      </c>
      <c r="H197" s="17">
        <v>115.056</v>
      </c>
      <c r="I197" s="17">
        <v>115.056</v>
      </c>
      <c r="J197" s="17"/>
      <c r="K197" s="17"/>
      <c r="L197" s="17"/>
      <c r="M197" s="17">
        <v>115.056</v>
      </c>
      <c r="N197" s="17"/>
      <c r="O197" s="17"/>
      <c r="P197" s="17"/>
      <c r="Q197" s="23"/>
      <c r="R197" s="17"/>
      <c r="S197" s="17"/>
      <c r="T197" s="17"/>
      <c r="U197" s="17"/>
      <c r="V197" s="17"/>
      <c r="W197" s="17"/>
      <c r="X197" s="17"/>
    </row>
    <row r="198" ht="18.75" customHeight="1" spans="1:24">
      <c r="A198" s="86" t="s">
        <v>69</v>
      </c>
      <c r="B198" s="9" t="s">
        <v>390</v>
      </c>
      <c r="C198" s="10" t="s">
        <v>301</v>
      </c>
      <c r="D198" s="9" t="s">
        <v>121</v>
      </c>
      <c r="E198" s="9" t="s">
        <v>122</v>
      </c>
      <c r="F198" s="9" t="s">
        <v>302</v>
      </c>
      <c r="G198" s="9" t="s">
        <v>303</v>
      </c>
      <c r="H198" s="17">
        <v>44.1</v>
      </c>
      <c r="I198" s="17">
        <v>44.1</v>
      </c>
      <c r="J198" s="17"/>
      <c r="K198" s="17"/>
      <c r="L198" s="17"/>
      <c r="M198" s="17">
        <v>44.1</v>
      </c>
      <c r="N198" s="17"/>
      <c r="O198" s="17"/>
      <c r="P198" s="17"/>
      <c r="Q198" s="23"/>
      <c r="R198" s="17"/>
      <c r="S198" s="17"/>
      <c r="T198" s="17"/>
      <c r="U198" s="17"/>
      <c r="V198" s="17"/>
      <c r="W198" s="17"/>
      <c r="X198" s="17"/>
    </row>
    <row r="199" ht="18.75" customHeight="1" spans="1:24">
      <c r="A199" s="86" t="s">
        <v>69</v>
      </c>
      <c r="B199" s="9" t="s">
        <v>391</v>
      </c>
      <c r="C199" s="10" t="s">
        <v>305</v>
      </c>
      <c r="D199" s="9" t="s">
        <v>159</v>
      </c>
      <c r="E199" s="9" t="s">
        <v>160</v>
      </c>
      <c r="F199" s="9" t="s">
        <v>285</v>
      </c>
      <c r="G199" s="9" t="s">
        <v>286</v>
      </c>
      <c r="H199" s="17">
        <v>20.3328</v>
      </c>
      <c r="I199" s="17">
        <v>20.3328</v>
      </c>
      <c r="J199" s="17"/>
      <c r="K199" s="17"/>
      <c r="L199" s="17"/>
      <c r="M199" s="17">
        <v>20.3328</v>
      </c>
      <c r="N199" s="17"/>
      <c r="O199" s="17"/>
      <c r="P199" s="17"/>
      <c r="Q199" s="23"/>
      <c r="R199" s="17"/>
      <c r="S199" s="17"/>
      <c r="T199" s="17"/>
      <c r="U199" s="17"/>
      <c r="V199" s="17"/>
      <c r="W199" s="17"/>
      <c r="X199" s="17"/>
    </row>
    <row r="200" ht="18.75" customHeight="1" spans="1:24">
      <c r="A200" s="86" t="s">
        <v>71</v>
      </c>
      <c r="B200" s="9" t="s">
        <v>392</v>
      </c>
      <c r="C200" s="10" t="s">
        <v>288</v>
      </c>
      <c r="D200" s="9" t="s">
        <v>121</v>
      </c>
      <c r="E200" s="9" t="s">
        <v>122</v>
      </c>
      <c r="F200" s="9" t="s">
        <v>236</v>
      </c>
      <c r="G200" s="9" t="s">
        <v>237</v>
      </c>
      <c r="H200" s="17">
        <v>479.742</v>
      </c>
      <c r="I200" s="17">
        <v>479.742</v>
      </c>
      <c r="J200" s="17"/>
      <c r="K200" s="17"/>
      <c r="L200" s="17"/>
      <c r="M200" s="17">
        <v>479.742</v>
      </c>
      <c r="N200" s="17"/>
      <c r="O200" s="17"/>
      <c r="P200" s="17"/>
      <c r="Q200" s="23"/>
      <c r="R200" s="17"/>
      <c r="S200" s="17"/>
      <c r="T200" s="17"/>
      <c r="U200" s="17"/>
      <c r="V200" s="17"/>
      <c r="W200" s="17"/>
      <c r="X200" s="17"/>
    </row>
    <row r="201" ht="18.75" customHeight="1" spans="1:24">
      <c r="A201" s="86" t="s">
        <v>71</v>
      </c>
      <c r="B201" s="9" t="s">
        <v>392</v>
      </c>
      <c r="C201" s="10" t="s">
        <v>288</v>
      </c>
      <c r="D201" s="9" t="s">
        <v>121</v>
      </c>
      <c r="E201" s="9" t="s">
        <v>122</v>
      </c>
      <c r="F201" s="9" t="s">
        <v>238</v>
      </c>
      <c r="G201" s="9" t="s">
        <v>239</v>
      </c>
      <c r="H201" s="17">
        <v>86.7876</v>
      </c>
      <c r="I201" s="17">
        <v>86.7876</v>
      </c>
      <c r="J201" s="17"/>
      <c r="K201" s="17"/>
      <c r="L201" s="17"/>
      <c r="M201" s="17">
        <v>86.7876</v>
      </c>
      <c r="N201" s="17"/>
      <c r="O201" s="17"/>
      <c r="P201" s="17"/>
      <c r="Q201" s="23"/>
      <c r="R201" s="17"/>
      <c r="S201" s="17"/>
      <c r="T201" s="17"/>
      <c r="U201" s="17"/>
      <c r="V201" s="17"/>
      <c r="W201" s="17"/>
      <c r="X201" s="17"/>
    </row>
    <row r="202" ht="18.75" customHeight="1" spans="1:24">
      <c r="A202" s="86" t="s">
        <v>71</v>
      </c>
      <c r="B202" s="9" t="s">
        <v>392</v>
      </c>
      <c r="C202" s="10" t="s">
        <v>288</v>
      </c>
      <c r="D202" s="9" t="s">
        <v>121</v>
      </c>
      <c r="E202" s="9" t="s">
        <v>122</v>
      </c>
      <c r="F202" s="9" t="s">
        <v>289</v>
      </c>
      <c r="G202" s="9" t="s">
        <v>290</v>
      </c>
      <c r="H202" s="17">
        <v>155.832</v>
      </c>
      <c r="I202" s="17">
        <v>155.832</v>
      </c>
      <c r="J202" s="17"/>
      <c r="K202" s="17"/>
      <c r="L202" s="17"/>
      <c r="M202" s="17">
        <v>155.832</v>
      </c>
      <c r="N202" s="17"/>
      <c r="O202" s="17"/>
      <c r="P202" s="17"/>
      <c r="Q202" s="23"/>
      <c r="R202" s="17"/>
      <c r="S202" s="17"/>
      <c r="T202" s="17"/>
      <c r="U202" s="17"/>
      <c r="V202" s="17"/>
      <c r="W202" s="17"/>
      <c r="X202" s="17"/>
    </row>
    <row r="203" ht="18.75" customHeight="1" spans="1:24">
      <c r="A203" s="86" t="s">
        <v>71</v>
      </c>
      <c r="B203" s="9" t="s">
        <v>392</v>
      </c>
      <c r="C203" s="10" t="s">
        <v>288</v>
      </c>
      <c r="D203" s="9" t="s">
        <v>121</v>
      </c>
      <c r="E203" s="9" t="s">
        <v>122</v>
      </c>
      <c r="F203" s="9" t="s">
        <v>289</v>
      </c>
      <c r="G203" s="9" t="s">
        <v>290</v>
      </c>
      <c r="H203" s="17">
        <v>359.268</v>
      </c>
      <c r="I203" s="17">
        <v>359.268</v>
      </c>
      <c r="J203" s="17"/>
      <c r="K203" s="17"/>
      <c r="L203" s="17"/>
      <c r="M203" s="17">
        <v>359.268</v>
      </c>
      <c r="N203" s="17"/>
      <c r="O203" s="17"/>
      <c r="P203" s="17"/>
      <c r="Q203" s="23"/>
      <c r="R203" s="17"/>
      <c r="S203" s="17"/>
      <c r="T203" s="17"/>
      <c r="U203" s="17"/>
      <c r="V203" s="17"/>
      <c r="W203" s="17"/>
      <c r="X203" s="17"/>
    </row>
    <row r="204" ht="18.75" customHeight="1" spans="1:24">
      <c r="A204" s="86" t="s">
        <v>71</v>
      </c>
      <c r="B204" s="9" t="s">
        <v>392</v>
      </c>
      <c r="C204" s="10" t="s">
        <v>288</v>
      </c>
      <c r="D204" s="9" t="s">
        <v>185</v>
      </c>
      <c r="E204" s="9" t="s">
        <v>186</v>
      </c>
      <c r="F204" s="9" t="s">
        <v>238</v>
      </c>
      <c r="G204" s="9" t="s">
        <v>239</v>
      </c>
      <c r="H204" s="17">
        <v>12.0564</v>
      </c>
      <c r="I204" s="17">
        <v>12.0564</v>
      </c>
      <c r="J204" s="17"/>
      <c r="K204" s="17"/>
      <c r="L204" s="17"/>
      <c r="M204" s="17">
        <v>12.0564</v>
      </c>
      <c r="N204" s="17"/>
      <c r="O204" s="17"/>
      <c r="P204" s="17"/>
      <c r="Q204" s="23"/>
      <c r="R204" s="17"/>
      <c r="S204" s="17"/>
      <c r="T204" s="17"/>
      <c r="U204" s="17"/>
      <c r="V204" s="17"/>
      <c r="W204" s="17"/>
      <c r="X204" s="17"/>
    </row>
    <row r="205" ht="18.75" customHeight="1" spans="1:24">
      <c r="A205" s="86" t="s">
        <v>71</v>
      </c>
      <c r="B205" s="9" t="s">
        <v>393</v>
      </c>
      <c r="C205" s="10" t="s">
        <v>243</v>
      </c>
      <c r="D205" s="9" t="s">
        <v>121</v>
      </c>
      <c r="E205" s="9" t="s">
        <v>122</v>
      </c>
      <c r="F205" s="9" t="s">
        <v>244</v>
      </c>
      <c r="G205" s="9" t="s">
        <v>245</v>
      </c>
      <c r="H205" s="17">
        <v>10.244679</v>
      </c>
      <c r="I205" s="17">
        <v>10.244679</v>
      </c>
      <c r="J205" s="17"/>
      <c r="K205" s="17"/>
      <c r="L205" s="17"/>
      <c r="M205" s="17">
        <v>10.244679</v>
      </c>
      <c r="N205" s="17"/>
      <c r="O205" s="17"/>
      <c r="P205" s="17"/>
      <c r="Q205" s="23"/>
      <c r="R205" s="17"/>
      <c r="S205" s="17"/>
      <c r="T205" s="17"/>
      <c r="U205" s="17"/>
      <c r="V205" s="17"/>
      <c r="W205" s="17"/>
      <c r="X205" s="17"/>
    </row>
    <row r="206" ht="18.75" customHeight="1" spans="1:24">
      <c r="A206" s="86" t="s">
        <v>71</v>
      </c>
      <c r="B206" s="9" t="s">
        <v>393</v>
      </c>
      <c r="C206" s="10" t="s">
        <v>243</v>
      </c>
      <c r="D206" s="9" t="s">
        <v>155</v>
      </c>
      <c r="E206" s="9" t="s">
        <v>156</v>
      </c>
      <c r="F206" s="9" t="s">
        <v>246</v>
      </c>
      <c r="G206" s="9" t="s">
        <v>247</v>
      </c>
      <c r="H206" s="17">
        <v>183.906128</v>
      </c>
      <c r="I206" s="17">
        <v>183.906128</v>
      </c>
      <c r="J206" s="17"/>
      <c r="K206" s="17"/>
      <c r="L206" s="17"/>
      <c r="M206" s="17">
        <v>183.906128</v>
      </c>
      <c r="N206" s="17"/>
      <c r="O206" s="17"/>
      <c r="P206" s="17"/>
      <c r="Q206" s="23"/>
      <c r="R206" s="17"/>
      <c r="S206" s="17"/>
      <c r="T206" s="17"/>
      <c r="U206" s="17"/>
      <c r="V206" s="17"/>
      <c r="W206" s="17"/>
      <c r="X206" s="17"/>
    </row>
    <row r="207" ht="18.75" customHeight="1" spans="1:24">
      <c r="A207" s="86" t="s">
        <v>71</v>
      </c>
      <c r="B207" s="9" t="s">
        <v>393</v>
      </c>
      <c r="C207" s="10" t="s">
        <v>243</v>
      </c>
      <c r="D207" s="9" t="s">
        <v>167</v>
      </c>
      <c r="E207" s="9" t="s">
        <v>168</v>
      </c>
      <c r="F207" s="9" t="s">
        <v>248</v>
      </c>
      <c r="G207" s="9" t="s">
        <v>249</v>
      </c>
      <c r="H207" s="17">
        <v>103.033408</v>
      </c>
      <c r="I207" s="17">
        <v>103.033408</v>
      </c>
      <c r="J207" s="17"/>
      <c r="K207" s="17"/>
      <c r="L207" s="17"/>
      <c r="M207" s="17">
        <v>103.033408</v>
      </c>
      <c r="N207" s="17"/>
      <c r="O207" s="17"/>
      <c r="P207" s="17"/>
      <c r="Q207" s="23"/>
      <c r="R207" s="17"/>
      <c r="S207" s="17"/>
      <c r="T207" s="17"/>
      <c r="U207" s="17"/>
      <c r="V207" s="17"/>
      <c r="W207" s="17"/>
      <c r="X207" s="17"/>
    </row>
    <row r="208" ht="18.75" customHeight="1" spans="1:24">
      <c r="A208" s="86" t="s">
        <v>71</v>
      </c>
      <c r="B208" s="9" t="s">
        <v>393</v>
      </c>
      <c r="C208" s="10" t="s">
        <v>243</v>
      </c>
      <c r="D208" s="9" t="s">
        <v>169</v>
      </c>
      <c r="E208" s="9" t="s">
        <v>170</v>
      </c>
      <c r="F208" s="9" t="s">
        <v>250</v>
      </c>
      <c r="G208" s="9" t="s">
        <v>251</v>
      </c>
      <c r="H208" s="17">
        <v>72.756729</v>
      </c>
      <c r="I208" s="17">
        <v>72.756729</v>
      </c>
      <c r="J208" s="17"/>
      <c r="K208" s="17"/>
      <c r="L208" s="17"/>
      <c r="M208" s="17">
        <v>72.756729</v>
      </c>
      <c r="N208" s="17"/>
      <c r="O208" s="17"/>
      <c r="P208" s="17"/>
      <c r="Q208" s="23"/>
      <c r="R208" s="17"/>
      <c r="S208" s="17"/>
      <c r="T208" s="17"/>
      <c r="U208" s="17"/>
      <c r="V208" s="17"/>
      <c r="W208" s="17"/>
      <c r="X208" s="17"/>
    </row>
    <row r="209" ht="18.75" customHeight="1" spans="1:24">
      <c r="A209" s="86" t="s">
        <v>71</v>
      </c>
      <c r="B209" s="9" t="s">
        <v>393</v>
      </c>
      <c r="C209" s="10" t="s">
        <v>243</v>
      </c>
      <c r="D209" s="9" t="s">
        <v>171</v>
      </c>
      <c r="E209" s="9" t="s">
        <v>172</v>
      </c>
      <c r="F209" s="9" t="s">
        <v>244</v>
      </c>
      <c r="G209" s="9" t="s">
        <v>245</v>
      </c>
      <c r="H209" s="17">
        <v>5.548</v>
      </c>
      <c r="I209" s="17">
        <v>5.548</v>
      </c>
      <c r="J209" s="17"/>
      <c r="K209" s="17"/>
      <c r="L209" s="17"/>
      <c r="M209" s="17">
        <v>5.548</v>
      </c>
      <c r="N209" s="17"/>
      <c r="O209" s="17"/>
      <c r="P209" s="17"/>
      <c r="Q209" s="23"/>
      <c r="R209" s="17"/>
      <c r="S209" s="17"/>
      <c r="T209" s="17"/>
      <c r="U209" s="17"/>
      <c r="V209" s="17"/>
      <c r="W209" s="17"/>
      <c r="X209" s="17"/>
    </row>
    <row r="210" ht="18.75" customHeight="1" spans="1:24">
      <c r="A210" s="86" t="s">
        <v>71</v>
      </c>
      <c r="B210" s="9" t="s">
        <v>393</v>
      </c>
      <c r="C210" s="10" t="s">
        <v>243</v>
      </c>
      <c r="D210" s="9" t="s">
        <v>171</v>
      </c>
      <c r="E210" s="9" t="s">
        <v>172</v>
      </c>
      <c r="F210" s="9" t="s">
        <v>244</v>
      </c>
      <c r="G210" s="9" t="s">
        <v>245</v>
      </c>
      <c r="H210" s="17">
        <v>4.597653</v>
      </c>
      <c r="I210" s="17">
        <v>4.597653</v>
      </c>
      <c r="J210" s="17"/>
      <c r="K210" s="17"/>
      <c r="L210" s="17"/>
      <c r="M210" s="17">
        <v>4.597653</v>
      </c>
      <c r="N210" s="17"/>
      <c r="O210" s="17"/>
      <c r="P210" s="17"/>
      <c r="Q210" s="23"/>
      <c r="R210" s="17"/>
      <c r="S210" s="17"/>
      <c r="T210" s="17"/>
      <c r="U210" s="17"/>
      <c r="V210" s="17"/>
      <c r="W210" s="17"/>
      <c r="X210" s="17"/>
    </row>
    <row r="211" ht="18.75" customHeight="1" spans="1:24">
      <c r="A211" s="86" t="s">
        <v>71</v>
      </c>
      <c r="B211" s="9" t="s">
        <v>394</v>
      </c>
      <c r="C211" s="10" t="s">
        <v>184</v>
      </c>
      <c r="D211" s="9" t="s">
        <v>183</v>
      </c>
      <c r="E211" s="9" t="s">
        <v>184</v>
      </c>
      <c r="F211" s="9" t="s">
        <v>253</v>
      </c>
      <c r="G211" s="9" t="s">
        <v>184</v>
      </c>
      <c r="H211" s="17">
        <v>144.8256</v>
      </c>
      <c r="I211" s="17">
        <v>144.8256</v>
      </c>
      <c r="J211" s="17"/>
      <c r="K211" s="17"/>
      <c r="L211" s="17"/>
      <c r="M211" s="17">
        <v>144.8256</v>
      </c>
      <c r="N211" s="17"/>
      <c r="O211" s="17"/>
      <c r="P211" s="17"/>
      <c r="Q211" s="23"/>
      <c r="R211" s="17"/>
      <c r="S211" s="17"/>
      <c r="T211" s="17"/>
      <c r="U211" s="17"/>
      <c r="V211" s="17"/>
      <c r="W211" s="17"/>
      <c r="X211" s="17"/>
    </row>
    <row r="212" ht="18.75" customHeight="1" spans="1:24">
      <c r="A212" s="86" t="s">
        <v>71</v>
      </c>
      <c r="B212" s="9" t="s">
        <v>395</v>
      </c>
      <c r="C212" s="10" t="s">
        <v>255</v>
      </c>
      <c r="D212" s="9" t="s">
        <v>153</v>
      </c>
      <c r="E212" s="9" t="s">
        <v>154</v>
      </c>
      <c r="F212" s="9" t="s">
        <v>256</v>
      </c>
      <c r="G212" s="9" t="s">
        <v>257</v>
      </c>
      <c r="H212" s="17">
        <v>39.6</v>
      </c>
      <c r="I212" s="17">
        <v>39.6</v>
      </c>
      <c r="J212" s="17"/>
      <c r="K212" s="17"/>
      <c r="L212" s="17"/>
      <c r="M212" s="17">
        <v>39.6</v>
      </c>
      <c r="N212" s="17"/>
      <c r="O212" s="17"/>
      <c r="P212" s="17"/>
      <c r="Q212" s="23"/>
      <c r="R212" s="17"/>
      <c r="S212" s="17"/>
      <c r="T212" s="17"/>
      <c r="U212" s="17"/>
      <c r="V212" s="17"/>
      <c r="W212" s="17"/>
      <c r="X212" s="17"/>
    </row>
    <row r="213" ht="18.75" customHeight="1" spans="1:24">
      <c r="A213" s="86" t="s">
        <v>71</v>
      </c>
      <c r="B213" s="9" t="s">
        <v>396</v>
      </c>
      <c r="C213" s="10" t="s">
        <v>261</v>
      </c>
      <c r="D213" s="9" t="s">
        <v>121</v>
      </c>
      <c r="E213" s="9" t="s">
        <v>122</v>
      </c>
      <c r="F213" s="9" t="s">
        <v>262</v>
      </c>
      <c r="G213" s="9" t="s">
        <v>261</v>
      </c>
      <c r="H213" s="17">
        <v>26.79936</v>
      </c>
      <c r="I213" s="17">
        <v>26.79936</v>
      </c>
      <c r="J213" s="17"/>
      <c r="K213" s="17"/>
      <c r="L213" s="17"/>
      <c r="M213" s="17">
        <v>26.79936</v>
      </c>
      <c r="N213" s="17"/>
      <c r="O213" s="17"/>
      <c r="P213" s="17"/>
      <c r="Q213" s="23"/>
      <c r="R213" s="17"/>
      <c r="S213" s="17"/>
      <c r="T213" s="17"/>
      <c r="U213" s="17"/>
      <c r="V213" s="17"/>
      <c r="W213" s="17"/>
      <c r="X213" s="17"/>
    </row>
    <row r="214" ht="18.75" customHeight="1" spans="1:24">
      <c r="A214" s="86" t="s">
        <v>71</v>
      </c>
      <c r="B214" s="9" t="s">
        <v>397</v>
      </c>
      <c r="C214" s="10" t="s">
        <v>264</v>
      </c>
      <c r="D214" s="9" t="s">
        <v>121</v>
      </c>
      <c r="E214" s="9" t="s">
        <v>122</v>
      </c>
      <c r="F214" s="9" t="s">
        <v>273</v>
      </c>
      <c r="G214" s="9" t="s">
        <v>274</v>
      </c>
      <c r="H214" s="17">
        <v>9.1</v>
      </c>
      <c r="I214" s="17">
        <v>9.1</v>
      </c>
      <c r="J214" s="17"/>
      <c r="K214" s="17"/>
      <c r="L214" s="17"/>
      <c r="M214" s="17">
        <v>9.1</v>
      </c>
      <c r="N214" s="17"/>
      <c r="O214" s="17"/>
      <c r="P214" s="17"/>
      <c r="Q214" s="23"/>
      <c r="R214" s="17"/>
      <c r="S214" s="17"/>
      <c r="T214" s="17"/>
      <c r="U214" s="17"/>
      <c r="V214" s="17"/>
      <c r="W214" s="17"/>
      <c r="X214" s="17"/>
    </row>
    <row r="215" ht="18.75" customHeight="1" spans="1:24">
      <c r="A215" s="86" t="s">
        <v>71</v>
      </c>
      <c r="B215" s="9" t="s">
        <v>397</v>
      </c>
      <c r="C215" s="10" t="s">
        <v>264</v>
      </c>
      <c r="D215" s="9" t="s">
        <v>153</v>
      </c>
      <c r="E215" s="9" t="s">
        <v>154</v>
      </c>
      <c r="F215" s="9" t="s">
        <v>275</v>
      </c>
      <c r="G215" s="9" t="s">
        <v>276</v>
      </c>
      <c r="H215" s="17">
        <v>3.3</v>
      </c>
      <c r="I215" s="17">
        <v>3.3</v>
      </c>
      <c r="J215" s="17"/>
      <c r="K215" s="17"/>
      <c r="L215" s="17"/>
      <c r="M215" s="17">
        <v>3.3</v>
      </c>
      <c r="N215" s="17"/>
      <c r="O215" s="17"/>
      <c r="P215" s="17"/>
      <c r="Q215" s="23"/>
      <c r="R215" s="17"/>
      <c r="S215" s="17"/>
      <c r="T215" s="17"/>
      <c r="U215" s="17"/>
      <c r="V215" s="17"/>
      <c r="W215" s="17"/>
      <c r="X215" s="17"/>
    </row>
    <row r="216" ht="18.75" customHeight="1" spans="1:24">
      <c r="A216" s="86" t="s">
        <v>71</v>
      </c>
      <c r="B216" s="9" t="s">
        <v>398</v>
      </c>
      <c r="C216" s="10" t="s">
        <v>297</v>
      </c>
      <c r="D216" s="9" t="s">
        <v>121</v>
      </c>
      <c r="E216" s="9" t="s">
        <v>122</v>
      </c>
      <c r="F216" s="9" t="s">
        <v>238</v>
      </c>
      <c r="G216" s="9" t="s">
        <v>239</v>
      </c>
      <c r="H216" s="17">
        <v>54.6</v>
      </c>
      <c r="I216" s="17">
        <v>54.6</v>
      </c>
      <c r="J216" s="17"/>
      <c r="K216" s="17"/>
      <c r="L216" s="17"/>
      <c r="M216" s="17">
        <v>54.6</v>
      </c>
      <c r="N216" s="17"/>
      <c r="O216" s="17"/>
      <c r="P216" s="17"/>
      <c r="Q216" s="23"/>
      <c r="R216" s="17"/>
      <c r="S216" s="17"/>
      <c r="T216" s="17"/>
      <c r="U216" s="17"/>
      <c r="V216" s="17"/>
      <c r="W216" s="17"/>
      <c r="X216" s="17"/>
    </row>
    <row r="217" ht="18.75" customHeight="1" spans="1:24">
      <c r="A217" s="86" t="s">
        <v>71</v>
      </c>
      <c r="B217" s="9" t="s">
        <v>399</v>
      </c>
      <c r="C217" s="10" t="s">
        <v>299</v>
      </c>
      <c r="D217" s="9" t="s">
        <v>121</v>
      </c>
      <c r="E217" s="9" t="s">
        <v>122</v>
      </c>
      <c r="F217" s="9" t="s">
        <v>289</v>
      </c>
      <c r="G217" s="9" t="s">
        <v>290</v>
      </c>
      <c r="H217" s="17">
        <v>153.972</v>
      </c>
      <c r="I217" s="17">
        <v>153.972</v>
      </c>
      <c r="J217" s="17"/>
      <c r="K217" s="17"/>
      <c r="L217" s="17"/>
      <c r="M217" s="17">
        <v>153.972</v>
      </c>
      <c r="N217" s="17"/>
      <c r="O217" s="17"/>
      <c r="P217" s="17"/>
      <c r="Q217" s="23"/>
      <c r="R217" s="17"/>
      <c r="S217" s="17"/>
      <c r="T217" s="17"/>
      <c r="U217" s="17"/>
      <c r="V217" s="17"/>
      <c r="W217" s="17"/>
      <c r="X217" s="17"/>
    </row>
    <row r="218" ht="18.75" customHeight="1" spans="1:24">
      <c r="A218" s="86" t="s">
        <v>71</v>
      </c>
      <c r="B218" s="9" t="s">
        <v>400</v>
      </c>
      <c r="C218" s="10" t="s">
        <v>301</v>
      </c>
      <c r="D218" s="9" t="s">
        <v>121</v>
      </c>
      <c r="E218" s="9" t="s">
        <v>122</v>
      </c>
      <c r="F218" s="9" t="s">
        <v>302</v>
      </c>
      <c r="G218" s="9" t="s">
        <v>303</v>
      </c>
      <c r="H218" s="17">
        <v>49.98</v>
      </c>
      <c r="I218" s="17">
        <v>49.98</v>
      </c>
      <c r="J218" s="17"/>
      <c r="K218" s="17"/>
      <c r="L218" s="17"/>
      <c r="M218" s="17">
        <v>49.98</v>
      </c>
      <c r="N218" s="17"/>
      <c r="O218" s="17"/>
      <c r="P218" s="17"/>
      <c r="Q218" s="23"/>
      <c r="R218" s="17"/>
      <c r="S218" s="17"/>
      <c r="T218" s="17"/>
      <c r="U218" s="17"/>
      <c r="V218" s="17"/>
      <c r="W218" s="17"/>
      <c r="X218" s="17"/>
    </row>
    <row r="219" ht="18.75" customHeight="1" spans="1:24">
      <c r="A219" s="86" t="s">
        <v>73</v>
      </c>
      <c r="B219" s="9" t="s">
        <v>401</v>
      </c>
      <c r="C219" s="10" t="s">
        <v>288</v>
      </c>
      <c r="D219" s="9" t="s">
        <v>121</v>
      </c>
      <c r="E219" s="9" t="s">
        <v>122</v>
      </c>
      <c r="F219" s="9" t="s">
        <v>236</v>
      </c>
      <c r="G219" s="9" t="s">
        <v>237</v>
      </c>
      <c r="H219" s="17">
        <v>224.4816</v>
      </c>
      <c r="I219" s="17">
        <v>224.4816</v>
      </c>
      <c r="J219" s="17"/>
      <c r="K219" s="17"/>
      <c r="L219" s="17"/>
      <c r="M219" s="17">
        <v>224.4816</v>
      </c>
      <c r="N219" s="17"/>
      <c r="O219" s="17"/>
      <c r="P219" s="17"/>
      <c r="Q219" s="23"/>
      <c r="R219" s="17"/>
      <c r="S219" s="17"/>
      <c r="T219" s="17"/>
      <c r="U219" s="17"/>
      <c r="V219" s="17"/>
      <c r="W219" s="17"/>
      <c r="X219" s="17"/>
    </row>
    <row r="220" ht="18.75" customHeight="1" spans="1:24">
      <c r="A220" s="86" t="s">
        <v>73</v>
      </c>
      <c r="B220" s="9" t="s">
        <v>401</v>
      </c>
      <c r="C220" s="10" t="s">
        <v>288</v>
      </c>
      <c r="D220" s="9" t="s">
        <v>121</v>
      </c>
      <c r="E220" s="9" t="s">
        <v>122</v>
      </c>
      <c r="F220" s="9" t="s">
        <v>238</v>
      </c>
      <c r="G220" s="9" t="s">
        <v>239</v>
      </c>
      <c r="H220" s="17">
        <v>15.492</v>
      </c>
      <c r="I220" s="17">
        <v>15.492</v>
      </c>
      <c r="J220" s="17"/>
      <c r="K220" s="17"/>
      <c r="L220" s="17"/>
      <c r="M220" s="17">
        <v>15.492</v>
      </c>
      <c r="N220" s="17"/>
      <c r="O220" s="17"/>
      <c r="P220" s="17"/>
      <c r="Q220" s="23"/>
      <c r="R220" s="17"/>
      <c r="S220" s="17"/>
      <c r="T220" s="17"/>
      <c r="U220" s="17"/>
      <c r="V220" s="17"/>
      <c r="W220" s="17"/>
      <c r="X220" s="17"/>
    </row>
    <row r="221" ht="18.75" customHeight="1" spans="1:24">
      <c r="A221" s="86" t="s">
        <v>73</v>
      </c>
      <c r="B221" s="9" t="s">
        <v>401</v>
      </c>
      <c r="C221" s="10" t="s">
        <v>288</v>
      </c>
      <c r="D221" s="9" t="s">
        <v>121</v>
      </c>
      <c r="E221" s="9" t="s">
        <v>122</v>
      </c>
      <c r="F221" s="9" t="s">
        <v>289</v>
      </c>
      <c r="G221" s="9" t="s">
        <v>290</v>
      </c>
      <c r="H221" s="17">
        <v>76.068</v>
      </c>
      <c r="I221" s="17">
        <v>76.068</v>
      </c>
      <c r="J221" s="17"/>
      <c r="K221" s="17"/>
      <c r="L221" s="17"/>
      <c r="M221" s="17">
        <v>76.068</v>
      </c>
      <c r="N221" s="17"/>
      <c r="O221" s="17"/>
      <c r="P221" s="17"/>
      <c r="Q221" s="23"/>
      <c r="R221" s="17"/>
      <c r="S221" s="17"/>
      <c r="T221" s="17"/>
      <c r="U221" s="17"/>
      <c r="V221" s="17"/>
      <c r="W221" s="17"/>
      <c r="X221" s="17"/>
    </row>
    <row r="222" ht="18.75" customHeight="1" spans="1:24">
      <c r="A222" s="86" t="s">
        <v>73</v>
      </c>
      <c r="B222" s="9" t="s">
        <v>401</v>
      </c>
      <c r="C222" s="10" t="s">
        <v>288</v>
      </c>
      <c r="D222" s="9" t="s">
        <v>121</v>
      </c>
      <c r="E222" s="9" t="s">
        <v>122</v>
      </c>
      <c r="F222" s="9" t="s">
        <v>289</v>
      </c>
      <c r="G222" s="9" t="s">
        <v>290</v>
      </c>
      <c r="H222" s="17">
        <v>177.66</v>
      </c>
      <c r="I222" s="17">
        <v>177.66</v>
      </c>
      <c r="J222" s="17"/>
      <c r="K222" s="17"/>
      <c r="L222" s="17"/>
      <c r="M222" s="17">
        <v>177.66</v>
      </c>
      <c r="N222" s="17"/>
      <c r="O222" s="17"/>
      <c r="P222" s="17"/>
      <c r="Q222" s="23"/>
      <c r="R222" s="17"/>
      <c r="S222" s="17"/>
      <c r="T222" s="17"/>
      <c r="U222" s="17"/>
      <c r="V222" s="17"/>
      <c r="W222" s="17"/>
      <c r="X222" s="17"/>
    </row>
    <row r="223" ht="18.75" customHeight="1" spans="1:24">
      <c r="A223" s="86" t="s">
        <v>73</v>
      </c>
      <c r="B223" s="9" t="s">
        <v>401</v>
      </c>
      <c r="C223" s="10" t="s">
        <v>288</v>
      </c>
      <c r="D223" s="9" t="s">
        <v>185</v>
      </c>
      <c r="E223" s="9" t="s">
        <v>186</v>
      </c>
      <c r="F223" s="9" t="s">
        <v>238</v>
      </c>
      <c r="G223" s="9" t="s">
        <v>239</v>
      </c>
      <c r="H223" s="17">
        <v>7.6992</v>
      </c>
      <c r="I223" s="17">
        <v>7.6992</v>
      </c>
      <c r="J223" s="17"/>
      <c r="K223" s="17"/>
      <c r="L223" s="17"/>
      <c r="M223" s="17">
        <v>7.6992</v>
      </c>
      <c r="N223" s="17"/>
      <c r="O223" s="17"/>
      <c r="P223" s="17"/>
      <c r="Q223" s="23"/>
      <c r="R223" s="17"/>
      <c r="S223" s="17"/>
      <c r="T223" s="17"/>
      <c r="U223" s="17"/>
      <c r="V223" s="17"/>
      <c r="W223" s="17"/>
      <c r="X223" s="17"/>
    </row>
    <row r="224" ht="18.75" customHeight="1" spans="1:24">
      <c r="A224" s="86" t="s">
        <v>73</v>
      </c>
      <c r="B224" s="9" t="s">
        <v>402</v>
      </c>
      <c r="C224" s="10" t="s">
        <v>243</v>
      </c>
      <c r="D224" s="9" t="s">
        <v>121</v>
      </c>
      <c r="E224" s="9" t="s">
        <v>122</v>
      </c>
      <c r="F224" s="9" t="s">
        <v>244</v>
      </c>
      <c r="G224" s="9" t="s">
        <v>245</v>
      </c>
      <c r="H224" s="17">
        <v>4.882972</v>
      </c>
      <c r="I224" s="17">
        <v>4.882972</v>
      </c>
      <c r="J224" s="17"/>
      <c r="K224" s="17"/>
      <c r="L224" s="17"/>
      <c r="M224" s="17">
        <v>4.882972</v>
      </c>
      <c r="N224" s="17"/>
      <c r="O224" s="17"/>
      <c r="P224" s="17"/>
      <c r="Q224" s="23"/>
      <c r="R224" s="17"/>
      <c r="S224" s="17"/>
      <c r="T224" s="17"/>
      <c r="U224" s="17"/>
      <c r="V224" s="17"/>
      <c r="W224" s="17"/>
      <c r="X224" s="17"/>
    </row>
    <row r="225" ht="18.75" customHeight="1" spans="1:24">
      <c r="A225" s="86" t="s">
        <v>73</v>
      </c>
      <c r="B225" s="9" t="s">
        <v>402</v>
      </c>
      <c r="C225" s="10" t="s">
        <v>243</v>
      </c>
      <c r="D225" s="9" t="s">
        <v>155</v>
      </c>
      <c r="E225" s="9" t="s">
        <v>156</v>
      </c>
      <c r="F225" s="9" t="s">
        <v>246</v>
      </c>
      <c r="G225" s="9" t="s">
        <v>247</v>
      </c>
      <c r="H225" s="17">
        <v>60.463872</v>
      </c>
      <c r="I225" s="17">
        <v>60.463872</v>
      </c>
      <c r="J225" s="17"/>
      <c r="K225" s="17"/>
      <c r="L225" s="17"/>
      <c r="M225" s="17">
        <v>60.463872</v>
      </c>
      <c r="N225" s="17"/>
      <c r="O225" s="17"/>
      <c r="P225" s="17"/>
      <c r="Q225" s="23"/>
      <c r="R225" s="17"/>
      <c r="S225" s="17"/>
      <c r="T225" s="17"/>
      <c r="U225" s="17"/>
      <c r="V225" s="17"/>
      <c r="W225" s="17"/>
      <c r="X225" s="17"/>
    </row>
    <row r="226" ht="18.75" customHeight="1" spans="1:24">
      <c r="A226" s="86" t="s">
        <v>73</v>
      </c>
      <c r="B226" s="9" t="s">
        <v>402</v>
      </c>
      <c r="C226" s="10" t="s">
        <v>243</v>
      </c>
      <c r="D226" s="9" t="s">
        <v>167</v>
      </c>
      <c r="E226" s="9" t="s">
        <v>168</v>
      </c>
      <c r="F226" s="9" t="s">
        <v>248</v>
      </c>
      <c r="G226" s="9" t="s">
        <v>249</v>
      </c>
      <c r="H226" s="17">
        <v>33.874884</v>
      </c>
      <c r="I226" s="17">
        <v>33.874884</v>
      </c>
      <c r="J226" s="17"/>
      <c r="K226" s="17"/>
      <c r="L226" s="17"/>
      <c r="M226" s="17">
        <v>33.874884</v>
      </c>
      <c r="N226" s="17"/>
      <c r="O226" s="17"/>
      <c r="P226" s="17"/>
      <c r="Q226" s="23"/>
      <c r="R226" s="17"/>
      <c r="S226" s="17"/>
      <c r="T226" s="17"/>
      <c r="U226" s="17"/>
      <c r="V226" s="17"/>
      <c r="W226" s="17"/>
      <c r="X226" s="17"/>
    </row>
    <row r="227" ht="18.75" customHeight="1" spans="1:24">
      <c r="A227" s="86" t="s">
        <v>73</v>
      </c>
      <c r="B227" s="9" t="s">
        <v>402</v>
      </c>
      <c r="C227" s="10" t="s">
        <v>243</v>
      </c>
      <c r="D227" s="9" t="s">
        <v>169</v>
      </c>
      <c r="E227" s="9" t="s">
        <v>170</v>
      </c>
      <c r="F227" s="9" t="s">
        <v>250</v>
      </c>
      <c r="G227" s="9" t="s">
        <v>251</v>
      </c>
      <c r="H227" s="17">
        <v>27.401983</v>
      </c>
      <c r="I227" s="17">
        <v>27.401983</v>
      </c>
      <c r="J227" s="17"/>
      <c r="K227" s="17"/>
      <c r="L227" s="17"/>
      <c r="M227" s="17">
        <v>27.401983</v>
      </c>
      <c r="N227" s="17"/>
      <c r="O227" s="17"/>
      <c r="P227" s="17"/>
      <c r="Q227" s="23"/>
      <c r="R227" s="17"/>
      <c r="S227" s="17"/>
      <c r="T227" s="17"/>
      <c r="U227" s="17"/>
      <c r="V227" s="17"/>
      <c r="W227" s="17"/>
      <c r="X227" s="17"/>
    </row>
    <row r="228" ht="18.75" customHeight="1" spans="1:24">
      <c r="A228" s="86" t="s">
        <v>73</v>
      </c>
      <c r="B228" s="9" t="s">
        <v>402</v>
      </c>
      <c r="C228" s="10" t="s">
        <v>243</v>
      </c>
      <c r="D228" s="9" t="s">
        <v>171</v>
      </c>
      <c r="E228" s="9" t="s">
        <v>172</v>
      </c>
      <c r="F228" s="9" t="s">
        <v>244</v>
      </c>
      <c r="G228" s="9" t="s">
        <v>245</v>
      </c>
      <c r="H228" s="17">
        <v>1.511597</v>
      </c>
      <c r="I228" s="17">
        <v>1.511597</v>
      </c>
      <c r="J228" s="17"/>
      <c r="K228" s="17"/>
      <c r="L228" s="17"/>
      <c r="M228" s="17">
        <v>1.511597</v>
      </c>
      <c r="N228" s="17"/>
      <c r="O228" s="17"/>
      <c r="P228" s="17"/>
      <c r="Q228" s="23"/>
      <c r="R228" s="17"/>
      <c r="S228" s="17"/>
      <c r="T228" s="17"/>
      <c r="U228" s="17"/>
      <c r="V228" s="17"/>
      <c r="W228" s="17"/>
      <c r="X228" s="17"/>
    </row>
    <row r="229" ht="18.75" customHeight="1" spans="1:24">
      <c r="A229" s="86" t="s">
        <v>73</v>
      </c>
      <c r="B229" s="9" t="s">
        <v>402</v>
      </c>
      <c r="C229" s="10" t="s">
        <v>243</v>
      </c>
      <c r="D229" s="9" t="s">
        <v>171</v>
      </c>
      <c r="E229" s="9" t="s">
        <v>172</v>
      </c>
      <c r="F229" s="9" t="s">
        <v>244</v>
      </c>
      <c r="G229" s="9" t="s">
        <v>245</v>
      </c>
      <c r="H229" s="17">
        <v>4.028</v>
      </c>
      <c r="I229" s="17">
        <v>4.028</v>
      </c>
      <c r="J229" s="17"/>
      <c r="K229" s="17"/>
      <c r="L229" s="17"/>
      <c r="M229" s="17">
        <v>4.028</v>
      </c>
      <c r="N229" s="17"/>
      <c r="O229" s="17"/>
      <c r="P229" s="17"/>
      <c r="Q229" s="23"/>
      <c r="R229" s="17"/>
      <c r="S229" s="17"/>
      <c r="T229" s="17"/>
      <c r="U229" s="17"/>
      <c r="V229" s="17"/>
      <c r="W229" s="17"/>
      <c r="X229" s="17"/>
    </row>
    <row r="230" ht="18.75" customHeight="1" spans="1:24">
      <c r="A230" s="86" t="s">
        <v>73</v>
      </c>
      <c r="B230" s="9" t="s">
        <v>403</v>
      </c>
      <c r="C230" s="10" t="s">
        <v>184</v>
      </c>
      <c r="D230" s="9" t="s">
        <v>183</v>
      </c>
      <c r="E230" s="9" t="s">
        <v>184</v>
      </c>
      <c r="F230" s="9" t="s">
        <v>253</v>
      </c>
      <c r="G230" s="9" t="s">
        <v>184</v>
      </c>
      <c r="H230" s="17">
        <v>68.5572</v>
      </c>
      <c r="I230" s="17">
        <v>68.5572</v>
      </c>
      <c r="J230" s="17"/>
      <c r="K230" s="17"/>
      <c r="L230" s="17"/>
      <c r="M230" s="17">
        <v>68.5572</v>
      </c>
      <c r="N230" s="17"/>
      <c r="O230" s="17"/>
      <c r="P230" s="17"/>
      <c r="Q230" s="23"/>
      <c r="R230" s="17"/>
      <c r="S230" s="17"/>
      <c r="T230" s="17"/>
      <c r="U230" s="17"/>
      <c r="V230" s="17"/>
      <c r="W230" s="17"/>
      <c r="X230" s="17"/>
    </row>
    <row r="231" ht="18.75" customHeight="1" spans="1:24">
      <c r="A231" s="86" t="s">
        <v>73</v>
      </c>
      <c r="B231" s="9" t="s">
        <v>404</v>
      </c>
      <c r="C231" s="10" t="s">
        <v>255</v>
      </c>
      <c r="D231" s="9" t="s">
        <v>153</v>
      </c>
      <c r="E231" s="9" t="s">
        <v>154</v>
      </c>
      <c r="F231" s="9" t="s">
        <v>256</v>
      </c>
      <c r="G231" s="9" t="s">
        <v>257</v>
      </c>
      <c r="H231" s="17">
        <v>43.92</v>
      </c>
      <c r="I231" s="17">
        <v>43.92</v>
      </c>
      <c r="J231" s="17"/>
      <c r="K231" s="17"/>
      <c r="L231" s="17"/>
      <c r="M231" s="17">
        <v>43.92</v>
      </c>
      <c r="N231" s="17"/>
      <c r="O231" s="17"/>
      <c r="P231" s="17"/>
      <c r="Q231" s="23"/>
      <c r="R231" s="17"/>
      <c r="S231" s="17"/>
      <c r="T231" s="17"/>
      <c r="U231" s="17"/>
      <c r="V231" s="17"/>
      <c r="W231" s="17"/>
      <c r="X231" s="17"/>
    </row>
    <row r="232" ht="18.75" customHeight="1" spans="1:24">
      <c r="A232" s="86" t="s">
        <v>73</v>
      </c>
      <c r="B232" s="9" t="s">
        <v>405</v>
      </c>
      <c r="C232" s="10" t="s">
        <v>261</v>
      </c>
      <c r="D232" s="9" t="s">
        <v>121</v>
      </c>
      <c r="E232" s="9" t="s">
        <v>122</v>
      </c>
      <c r="F232" s="9" t="s">
        <v>262</v>
      </c>
      <c r="G232" s="9" t="s">
        <v>261</v>
      </c>
      <c r="H232" s="17">
        <v>10.632</v>
      </c>
      <c r="I232" s="17">
        <v>10.632</v>
      </c>
      <c r="J232" s="17"/>
      <c r="K232" s="17"/>
      <c r="L232" s="17"/>
      <c r="M232" s="17">
        <v>10.632</v>
      </c>
      <c r="N232" s="17"/>
      <c r="O232" s="17"/>
      <c r="P232" s="17"/>
      <c r="Q232" s="23"/>
      <c r="R232" s="17"/>
      <c r="S232" s="17"/>
      <c r="T232" s="17"/>
      <c r="U232" s="17"/>
      <c r="V232" s="17"/>
      <c r="W232" s="17"/>
      <c r="X232" s="17"/>
    </row>
    <row r="233" ht="18.75" customHeight="1" spans="1:24">
      <c r="A233" s="86" t="s">
        <v>73</v>
      </c>
      <c r="B233" s="9" t="s">
        <v>406</v>
      </c>
      <c r="C233" s="10" t="s">
        <v>264</v>
      </c>
      <c r="D233" s="9" t="s">
        <v>121</v>
      </c>
      <c r="E233" s="9" t="s">
        <v>122</v>
      </c>
      <c r="F233" s="9" t="s">
        <v>273</v>
      </c>
      <c r="G233" s="9" t="s">
        <v>274</v>
      </c>
      <c r="H233" s="17">
        <v>4.5</v>
      </c>
      <c r="I233" s="17">
        <v>4.5</v>
      </c>
      <c r="J233" s="17"/>
      <c r="K233" s="17"/>
      <c r="L233" s="17"/>
      <c r="M233" s="17">
        <v>4.5</v>
      </c>
      <c r="N233" s="17"/>
      <c r="O233" s="17"/>
      <c r="P233" s="17"/>
      <c r="Q233" s="23"/>
      <c r="R233" s="17"/>
      <c r="S233" s="17"/>
      <c r="T233" s="17"/>
      <c r="U233" s="17"/>
      <c r="V233" s="17"/>
      <c r="W233" s="17"/>
      <c r="X233" s="17"/>
    </row>
    <row r="234" ht="18.75" customHeight="1" spans="1:24">
      <c r="A234" s="86" t="s">
        <v>73</v>
      </c>
      <c r="B234" s="9" t="s">
        <v>406</v>
      </c>
      <c r="C234" s="10" t="s">
        <v>264</v>
      </c>
      <c r="D234" s="9" t="s">
        <v>153</v>
      </c>
      <c r="E234" s="9" t="s">
        <v>154</v>
      </c>
      <c r="F234" s="9" t="s">
        <v>275</v>
      </c>
      <c r="G234" s="9" t="s">
        <v>276</v>
      </c>
      <c r="H234" s="17">
        <v>3.66</v>
      </c>
      <c r="I234" s="17">
        <v>3.66</v>
      </c>
      <c r="J234" s="17"/>
      <c r="K234" s="17"/>
      <c r="L234" s="17"/>
      <c r="M234" s="17">
        <v>3.66</v>
      </c>
      <c r="N234" s="17"/>
      <c r="O234" s="17"/>
      <c r="P234" s="17"/>
      <c r="Q234" s="23"/>
      <c r="R234" s="17"/>
      <c r="S234" s="17"/>
      <c r="T234" s="17"/>
      <c r="U234" s="17"/>
      <c r="V234" s="17"/>
      <c r="W234" s="17"/>
      <c r="X234" s="17"/>
    </row>
    <row r="235" ht="18.75" customHeight="1" spans="1:24">
      <c r="A235" s="86" t="s">
        <v>73</v>
      </c>
      <c r="B235" s="9" t="s">
        <v>407</v>
      </c>
      <c r="C235" s="10" t="s">
        <v>299</v>
      </c>
      <c r="D235" s="9" t="s">
        <v>121</v>
      </c>
      <c r="E235" s="9" t="s">
        <v>122</v>
      </c>
      <c r="F235" s="9" t="s">
        <v>289</v>
      </c>
      <c r="G235" s="9" t="s">
        <v>290</v>
      </c>
      <c r="H235" s="17">
        <v>76.14</v>
      </c>
      <c r="I235" s="17">
        <v>76.14</v>
      </c>
      <c r="J235" s="17"/>
      <c r="K235" s="17"/>
      <c r="L235" s="17"/>
      <c r="M235" s="17">
        <v>76.14</v>
      </c>
      <c r="N235" s="17"/>
      <c r="O235" s="17"/>
      <c r="P235" s="17"/>
      <c r="Q235" s="23"/>
      <c r="R235" s="17"/>
      <c r="S235" s="17"/>
      <c r="T235" s="17"/>
      <c r="U235" s="17"/>
      <c r="V235" s="17"/>
      <c r="W235" s="17"/>
      <c r="X235" s="17"/>
    </row>
    <row r="236" ht="18.75" customHeight="1" spans="1:24">
      <c r="A236" s="86" t="s">
        <v>73</v>
      </c>
      <c r="B236" s="9" t="s">
        <v>408</v>
      </c>
      <c r="C236" s="10" t="s">
        <v>301</v>
      </c>
      <c r="D236" s="9" t="s">
        <v>121</v>
      </c>
      <c r="E236" s="9" t="s">
        <v>122</v>
      </c>
      <c r="F236" s="9" t="s">
        <v>302</v>
      </c>
      <c r="G236" s="9" t="s">
        <v>303</v>
      </c>
      <c r="H236" s="17">
        <v>47.04</v>
      </c>
      <c r="I236" s="17">
        <v>47.04</v>
      </c>
      <c r="J236" s="17"/>
      <c r="K236" s="17"/>
      <c r="L236" s="17"/>
      <c r="M236" s="17">
        <v>47.04</v>
      </c>
      <c r="N236" s="17"/>
      <c r="O236" s="17"/>
      <c r="P236" s="17"/>
      <c r="Q236" s="23"/>
      <c r="R236" s="17"/>
      <c r="S236" s="17"/>
      <c r="T236" s="17"/>
      <c r="U236" s="17"/>
      <c r="V236" s="17"/>
      <c r="W236" s="17"/>
      <c r="X236" s="17"/>
    </row>
    <row r="237" ht="18.75" customHeight="1" spans="1:24">
      <c r="A237" s="86" t="s">
        <v>73</v>
      </c>
      <c r="B237" s="9" t="s">
        <v>409</v>
      </c>
      <c r="C237" s="10" t="s">
        <v>410</v>
      </c>
      <c r="D237" s="9" t="s">
        <v>159</v>
      </c>
      <c r="E237" s="9" t="s">
        <v>160</v>
      </c>
      <c r="F237" s="9" t="s">
        <v>381</v>
      </c>
      <c r="G237" s="9" t="s">
        <v>382</v>
      </c>
      <c r="H237" s="17">
        <v>1.668</v>
      </c>
      <c r="I237" s="17">
        <v>1.668</v>
      </c>
      <c r="J237" s="17"/>
      <c r="K237" s="17"/>
      <c r="L237" s="17"/>
      <c r="M237" s="17">
        <v>1.668</v>
      </c>
      <c r="N237" s="17"/>
      <c r="O237" s="17"/>
      <c r="P237" s="17"/>
      <c r="Q237" s="23"/>
      <c r="R237" s="17"/>
      <c r="S237" s="17"/>
      <c r="T237" s="17"/>
      <c r="U237" s="17"/>
      <c r="V237" s="17"/>
      <c r="W237" s="17"/>
      <c r="X237" s="17"/>
    </row>
    <row r="238" ht="18.75" customHeight="1" spans="1:24">
      <c r="A238" s="86" t="s">
        <v>75</v>
      </c>
      <c r="B238" s="9" t="s">
        <v>411</v>
      </c>
      <c r="C238" s="10" t="s">
        <v>288</v>
      </c>
      <c r="D238" s="9" t="s">
        <v>123</v>
      </c>
      <c r="E238" s="9" t="s">
        <v>124</v>
      </c>
      <c r="F238" s="9" t="s">
        <v>236</v>
      </c>
      <c r="G238" s="9" t="s">
        <v>237</v>
      </c>
      <c r="H238" s="17">
        <v>872.0712</v>
      </c>
      <c r="I238" s="17">
        <v>872.0712</v>
      </c>
      <c r="J238" s="17"/>
      <c r="K238" s="17"/>
      <c r="L238" s="17"/>
      <c r="M238" s="17">
        <v>872.0712</v>
      </c>
      <c r="N238" s="17"/>
      <c r="O238" s="17"/>
      <c r="P238" s="17"/>
      <c r="Q238" s="23"/>
      <c r="R238" s="17"/>
      <c r="S238" s="17"/>
      <c r="T238" s="17"/>
      <c r="U238" s="17"/>
      <c r="V238" s="17"/>
      <c r="W238" s="17"/>
      <c r="X238" s="17"/>
    </row>
    <row r="239" ht="18.75" customHeight="1" spans="1:24">
      <c r="A239" s="86" t="s">
        <v>75</v>
      </c>
      <c r="B239" s="9" t="s">
        <v>411</v>
      </c>
      <c r="C239" s="10" t="s">
        <v>288</v>
      </c>
      <c r="D239" s="9" t="s">
        <v>123</v>
      </c>
      <c r="E239" s="9" t="s">
        <v>124</v>
      </c>
      <c r="F239" s="9" t="s">
        <v>238</v>
      </c>
      <c r="G239" s="9" t="s">
        <v>239</v>
      </c>
      <c r="H239" s="17">
        <v>59.4</v>
      </c>
      <c r="I239" s="17">
        <v>59.4</v>
      </c>
      <c r="J239" s="17"/>
      <c r="K239" s="17"/>
      <c r="L239" s="17"/>
      <c r="M239" s="17">
        <v>59.4</v>
      </c>
      <c r="N239" s="17"/>
      <c r="O239" s="17"/>
      <c r="P239" s="17"/>
      <c r="Q239" s="23"/>
      <c r="R239" s="17"/>
      <c r="S239" s="17"/>
      <c r="T239" s="17"/>
      <c r="U239" s="17"/>
      <c r="V239" s="17"/>
      <c r="W239" s="17"/>
      <c r="X239" s="17"/>
    </row>
    <row r="240" ht="18.75" customHeight="1" spans="1:24">
      <c r="A240" s="86" t="s">
        <v>75</v>
      </c>
      <c r="B240" s="9" t="s">
        <v>411</v>
      </c>
      <c r="C240" s="10" t="s">
        <v>288</v>
      </c>
      <c r="D240" s="9" t="s">
        <v>123</v>
      </c>
      <c r="E240" s="9" t="s">
        <v>124</v>
      </c>
      <c r="F240" s="9" t="s">
        <v>289</v>
      </c>
      <c r="G240" s="9" t="s">
        <v>290</v>
      </c>
      <c r="H240" s="17">
        <v>679.056</v>
      </c>
      <c r="I240" s="17">
        <v>679.056</v>
      </c>
      <c r="J240" s="17"/>
      <c r="K240" s="17"/>
      <c r="L240" s="17"/>
      <c r="M240" s="17">
        <v>679.056</v>
      </c>
      <c r="N240" s="17"/>
      <c r="O240" s="17"/>
      <c r="P240" s="17"/>
      <c r="Q240" s="23"/>
      <c r="R240" s="17"/>
      <c r="S240" s="17"/>
      <c r="T240" s="17"/>
      <c r="U240" s="17"/>
      <c r="V240" s="17"/>
      <c r="W240" s="17"/>
      <c r="X240" s="17"/>
    </row>
    <row r="241" ht="18.75" customHeight="1" spans="1:24">
      <c r="A241" s="86" t="s">
        <v>75</v>
      </c>
      <c r="B241" s="9" t="s">
        <v>411</v>
      </c>
      <c r="C241" s="10" t="s">
        <v>288</v>
      </c>
      <c r="D241" s="9" t="s">
        <v>123</v>
      </c>
      <c r="E241" s="9" t="s">
        <v>124</v>
      </c>
      <c r="F241" s="9" t="s">
        <v>289</v>
      </c>
      <c r="G241" s="9" t="s">
        <v>290</v>
      </c>
      <c r="H241" s="17">
        <v>289.206</v>
      </c>
      <c r="I241" s="17">
        <v>289.206</v>
      </c>
      <c r="J241" s="17"/>
      <c r="K241" s="17"/>
      <c r="L241" s="17"/>
      <c r="M241" s="17">
        <v>289.206</v>
      </c>
      <c r="N241" s="17"/>
      <c r="O241" s="17"/>
      <c r="P241" s="17"/>
      <c r="Q241" s="23"/>
      <c r="R241" s="17"/>
      <c r="S241" s="17"/>
      <c r="T241" s="17"/>
      <c r="U241" s="17"/>
      <c r="V241" s="17"/>
      <c r="W241" s="17"/>
      <c r="X241" s="17"/>
    </row>
    <row r="242" ht="18.75" customHeight="1" spans="1:24">
      <c r="A242" s="86" t="s">
        <v>75</v>
      </c>
      <c r="B242" s="9" t="s">
        <v>411</v>
      </c>
      <c r="C242" s="10" t="s">
        <v>288</v>
      </c>
      <c r="D242" s="9" t="s">
        <v>185</v>
      </c>
      <c r="E242" s="9" t="s">
        <v>186</v>
      </c>
      <c r="F242" s="9" t="s">
        <v>238</v>
      </c>
      <c r="G242" s="9" t="s">
        <v>239</v>
      </c>
      <c r="H242" s="17">
        <v>35.508</v>
      </c>
      <c r="I242" s="17">
        <v>35.508</v>
      </c>
      <c r="J242" s="17"/>
      <c r="K242" s="17"/>
      <c r="L242" s="17"/>
      <c r="M242" s="17">
        <v>35.508</v>
      </c>
      <c r="N242" s="17"/>
      <c r="O242" s="17"/>
      <c r="P242" s="17"/>
      <c r="Q242" s="23"/>
      <c r="R242" s="17"/>
      <c r="S242" s="17"/>
      <c r="T242" s="17"/>
      <c r="U242" s="17"/>
      <c r="V242" s="17"/>
      <c r="W242" s="17"/>
      <c r="X242" s="17"/>
    </row>
    <row r="243" ht="18.75" customHeight="1" spans="1:24">
      <c r="A243" s="86" t="s">
        <v>75</v>
      </c>
      <c r="B243" s="9" t="s">
        <v>412</v>
      </c>
      <c r="C243" s="10" t="s">
        <v>243</v>
      </c>
      <c r="D243" s="9" t="s">
        <v>123</v>
      </c>
      <c r="E243" s="9" t="s">
        <v>124</v>
      </c>
      <c r="F243" s="9" t="s">
        <v>244</v>
      </c>
      <c r="G243" s="9" t="s">
        <v>245</v>
      </c>
      <c r="H243" s="17">
        <v>21.724292</v>
      </c>
      <c r="I243" s="17">
        <v>21.724292</v>
      </c>
      <c r="J243" s="17"/>
      <c r="K243" s="17"/>
      <c r="L243" s="17"/>
      <c r="M243" s="17">
        <v>21.724292</v>
      </c>
      <c r="N243" s="17"/>
      <c r="O243" s="17"/>
      <c r="P243" s="17"/>
      <c r="Q243" s="23"/>
      <c r="R243" s="17"/>
      <c r="S243" s="17"/>
      <c r="T243" s="17"/>
      <c r="U243" s="17"/>
      <c r="V243" s="17"/>
      <c r="W243" s="17"/>
      <c r="X243" s="17"/>
    </row>
    <row r="244" ht="18.75" customHeight="1" spans="1:24">
      <c r="A244" s="86" t="s">
        <v>75</v>
      </c>
      <c r="B244" s="9" t="s">
        <v>412</v>
      </c>
      <c r="C244" s="10" t="s">
        <v>243</v>
      </c>
      <c r="D244" s="9" t="s">
        <v>155</v>
      </c>
      <c r="E244" s="9" t="s">
        <v>156</v>
      </c>
      <c r="F244" s="9" t="s">
        <v>246</v>
      </c>
      <c r="G244" s="9" t="s">
        <v>247</v>
      </c>
      <c r="H244" s="17">
        <v>336.673632</v>
      </c>
      <c r="I244" s="17">
        <v>336.673632</v>
      </c>
      <c r="J244" s="17"/>
      <c r="K244" s="17"/>
      <c r="L244" s="17"/>
      <c r="M244" s="17">
        <v>336.673632</v>
      </c>
      <c r="N244" s="17"/>
      <c r="O244" s="17"/>
      <c r="P244" s="17"/>
      <c r="Q244" s="23"/>
      <c r="R244" s="17"/>
      <c r="S244" s="17"/>
      <c r="T244" s="17"/>
      <c r="U244" s="17"/>
      <c r="V244" s="17"/>
      <c r="W244" s="17"/>
      <c r="X244" s="17"/>
    </row>
    <row r="245" ht="18.75" customHeight="1" spans="1:24">
      <c r="A245" s="86" t="s">
        <v>75</v>
      </c>
      <c r="B245" s="9" t="s">
        <v>412</v>
      </c>
      <c r="C245" s="10" t="s">
        <v>243</v>
      </c>
      <c r="D245" s="9" t="s">
        <v>167</v>
      </c>
      <c r="E245" s="9" t="s">
        <v>168</v>
      </c>
      <c r="F245" s="9" t="s">
        <v>248</v>
      </c>
      <c r="G245" s="9" t="s">
        <v>249</v>
      </c>
      <c r="H245" s="17">
        <v>188.621402</v>
      </c>
      <c r="I245" s="17">
        <v>188.621402</v>
      </c>
      <c r="J245" s="17"/>
      <c r="K245" s="17"/>
      <c r="L245" s="17"/>
      <c r="M245" s="17">
        <v>188.621402</v>
      </c>
      <c r="N245" s="17"/>
      <c r="O245" s="17"/>
      <c r="P245" s="17"/>
      <c r="Q245" s="23"/>
      <c r="R245" s="17"/>
      <c r="S245" s="17"/>
      <c r="T245" s="17"/>
      <c r="U245" s="17"/>
      <c r="V245" s="17"/>
      <c r="W245" s="17"/>
      <c r="X245" s="17"/>
    </row>
    <row r="246" ht="18.75" customHeight="1" spans="1:24">
      <c r="A246" s="86" t="s">
        <v>75</v>
      </c>
      <c r="B246" s="9" t="s">
        <v>412</v>
      </c>
      <c r="C246" s="10" t="s">
        <v>243</v>
      </c>
      <c r="D246" s="9" t="s">
        <v>169</v>
      </c>
      <c r="E246" s="9" t="s">
        <v>170</v>
      </c>
      <c r="F246" s="9" t="s">
        <v>250</v>
      </c>
      <c r="G246" s="9" t="s">
        <v>251</v>
      </c>
      <c r="H246" s="17">
        <v>133.023722</v>
      </c>
      <c r="I246" s="17">
        <v>133.023722</v>
      </c>
      <c r="J246" s="17"/>
      <c r="K246" s="17"/>
      <c r="L246" s="17"/>
      <c r="M246" s="17">
        <v>133.023722</v>
      </c>
      <c r="N246" s="17"/>
      <c r="O246" s="17"/>
      <c r="P246" s="17"/>
      <c r="Q246" s="23"/>
      <c r="R246" s="17"/>
      <c r="S246" s="17"/>
      <c r="T246" s="17"/>
      <c r="U246" s="17"/>
      <c r="V246" s="17"/>
      <c r="W246" s="17"/>
      <c r="X246" s="17"/>
    </row>
    <row r="247" ht="18.75" customHeight="1" spans="1:24">
      <c r="A247" s="86" t="s">
        <v>75</v>
      </c>
      <c r="B247" s="9" t="s">
        <v>412</v>
      </c>
      <c r="C247" s="10" t="s">
        <v>243</v>
      </c>
      <c r="D247" s="9" t="s">
        <v>171</v>
      </c>
      <c r="E247" s="9" t="s">
        <v>172</v>
      </c>
      <c r="F247" s="9" t="s">
        <v>244</v>
      </c>
      <c r="G247" s="9" t="s">
        <v>245</v>
      </c>
      <c r="H247" s="17">
        <v>9.196</v>
      </c>
      <c r="I247" s="17">
        <v>9.196</v>
      </c>
      <c r="J247" s="17"/>
      <c r="K247" s="17"/>
      <c r="L247" s="17"/>
      <c r="M247" s="17">
        <v>9.196</v>
      </c>
      <c r="N247" s="17"/>
      <c r="O247" s="17"/>
      <c r="P247" s="17"/>
      <c r="Q247" s="23"/>
      <c r="R247" s="17"/>
      <c r="S247" s="17"/>
      <c r="T247" s="17"/>
      <c r="U247" s="17"/>
      <c r="V247" s="17"/>
      <c r="W247" s="17"/>
      <c r="X247" s="17"/>
    </row>
    <row r="248" ht="18.75" customHeight="1" spans="1:24">
      <c r="A248" s="86" t="s">
        <v>75</v>
      </c>
      <c r="B248" s="9" t="s">
        <v>412</v>
      </c>
      <c r="C248" s="10" t="s">
        <v>243</v>
      </c>
      <c r="D248" s="9" t="s">
        <v>171</v>
      </c>
      <c r="E248" s="9" t="s">
        <v>172</v>
      </c>
      <c r="F248" s="9" t="s">
        <v>244</v>
      </c>
      <c r="G248" s="9" t="s">
        <v>245</v>
      </c>
      <c r="H248" s="17">
        <v>8.416841</v>
      </c>
      <c r="I248" s="17">
        <v>8.416841</v>
      </c>
      <c r="J248" s="17"/>
      <c r="K248" s="17"/>
      <c r="L248" s="17"/>
      <c r="M248" s="17">
        <v>8.416841</v>
      </c>
      <c r="N248" s="17"/>
      <c r="O248" s="17"/>
      <c r="P248" s="17"/>
      <c r="Q248" s="23"/>
      <c r="R248" s="17"/>
      <c r="S248" s="17"/>
      <c r="T248" s="17"/>
      <c r="U248" s="17"/>
      <c r="V248" s="17"/>
      <c r="W248" s="17"/>
      <c r="X248" s="17"/>
    </row>
    <row r="249" ht="18.75" customHeight="1" spans="1:24">
      <c r="A249" s="86" t="s">
        <v>75</v>
      </c>
      <c r="B249" s="9" t="s">
        <v>413</v>
      </c>
      <c r="C249" s="10" t="s">
        <v>184</v>
      </c>
      <c r="D249" s="9" t="s">
        <v>183</v>
      </c>
      <c r="E249" s="9" t="s">
        <v>184</v>
      </c>
      <c r="F249" s="9" t="s">
        <v>253</v>
      </c>
      <c r="G249" s="9" t="s">
        <v>184</v>
      </c>
      <c r="H249" s="17">
        <v>260.0196</v>
      </c>
      <c r="I249" s="17">
        <v>260.0196</v>
      </c>
      <c r="J249" s="17"/>
      <c r="K249" s="17"/>
      <c r="L249" s="17"/>
      <c r="M249" s="17">
        <v>260.0196</v>
      </c>
      <c r="N249" s="17"/>
      <c r="O249" s="17"/>
      <c r="P249" s="17"/>
      <c r="Q249" s="23"/>
      <c r="R249" s="17"/>
      <c r="S249" s="17"/>
      <c r="T249" s="17"/>
      <c r="U249" s="17"/>
      <c r="V249" s="17"/>
      <c r="W249" s="17"/>
      <c r="X249" s="17"/>
    </row>
    <row r="250" ht="18.75" customHeight="1" spans="1:24">
      <c r="A250" s="86" t="s">
        <v>75</v>
      </c>
      <c r="B250" s="9" t="s">
        <v>414</v>
      </c>
      <c r="C250" s="10" t="s">
        <v>255</v>
      </c>
      <c r="D250" s="9" t="s">
        <v>153</v>
      </c>
      <c r="E250" s="9" t="s">
        <v>154</v>
      </c>
      <c r="F250" s="9" t="s">
        <v>256</v>
      </c>
      <c r="G250" s="9" t="s">
        <v>257</v>
      </c>
      <c r="H250" s="17">
        <v>50.4</v>
      </c>
      <c r="I250" s="17">
        <v>50.4</v>
      </c>
      <c r="J250" s="17"/>
      <c r="K250" s="17"/>
      <c r="L250" s="17"/>
      <c r="M250" s="17">
        <v>50.4</v>
      </c>
      <c r="N250" s="17"/>
      <c r="O250" s="17"/>
      <c r="P250" s="17"/>
      <c r="Q250" s="23"/>
      <c r="R250" s="17"/>
      <c r="S250" s="17"/>
      <c r="T250" s="17"/>
      <c r="U250" s="17"/>
      <c r="V250" s="17"/>
      <c r="W250" s="17"/>
      <c r="X250" s="17"/>
    </row>
    <row r="251" ht="18.75" customHeight="1" spans="1:24">
      <c r="A251" s="86" t="s">
        <v>75</v>
      </c>
      <c r="B251" s="9" t="s">
        <v>414</v>
      </c>
      <c r="C251" s="10" t="s">
        <v>255</v>
      </c>
      <c r="D251" s="9" t="s">
        <v>153</v>
      </c>
      <c r="E251" s="9" t="s">
        <v>154</v>
      </c>
      <c r="F251" s="9" t="s">
        <v>285</v>
      </c>
      <c r="G251" s="9" t="s">
        <v>286</v>
      </c>
      <c r="H251" s="17">
        <v>2.4</v>
      </c>
      <c r="I251" s="17">
        <v>2.4</v>
      </c>
      <c r="J251" s="17"/>
      <c r="K251" s="17"/>
      <c r="L251" s="17"/>
      <c r="M251" s="17">
        <v>2.4</v>
      </c>
      <c r="N251" s="17"/>
      <c r="O251" s="17"/>
      <c r="P251" s="17"/>
      <c r="Q251" s="23"/>
      <c r="R251" s="17"/>
      <c r="S251" s="17"/>
      <c r="T251" s="17"/>
      <c r="U251" s="17"/>
      <c r="V251" s="17"/>
      <c r="W251" s="17"/>
      <c r="X251" s="17"/>
    </row>
    <row r="252" ht="18.75" customHeight="1" spans="1:24">
      <c r="A252" s="86" t="s">
        <v>75</v>
      </c>
      <c r="B252" s="9" t="s">
        <v>415</v>
      </c>
      <c r="C252" s="10" t="s">
        <v>261</v>
      </c>
      <c r="D252" s="9" t="s">
        <v>123</v>
      </c>
      <c r="E252" s="9" t="s">
        <v>124</v>
      </c>
      <c r="F252" s="9" t="s">
        <v>262</v>
      </c>
      <c r="G252" s="9" t="s">
        <v>261</v>
      </c>
      <c r="H252" s="17">
        <v>47.53464</v>
      </c>
      <c r="I252" s="17">
        <v>47.53464</v>
      </c>
      <c r="J252" s="17"/>
      <c r="K252" s="17"/>
      <c r="L252" s="17"/>
      <c r="M252" s="17">
        <v>47.53464</v>
      </c>
      <c r="N252" s="17"/>
      <c r="O252" s="17"/>
      <c r="P252" s="17"/>
      <c r="Q252" s="23"/>
      <c r="R252" s="17"/>
      <c r="S252" s="17"/>
      <c r="T252" s="17"/>
      <c r="U252" s="17"/>
      <c r="V252" s="17"/>
      <c r="W252" s="17"/>
      <c r="X252" s="17"/>
    </row>
    <row r="253" ht="18.75" customHeight="1" spans="1:24">
      <c r="A253" s="86" t="s">
        <v>75</v>
      </c>
      <c r="B253" s="9" t="s">
        <v>416</v>
      </c>
      <c r="C253" s="10" t="s">
        <v>264</v>
      </c>
      <c r="D253" s="9" t="s">
        <v>123</v>
      </c>
      <c r="E253" s="9" t="s">
        <v>124</v>
      </c>
      <c r="F253" s="9" t="s">
        <v>273</v>
      </c>
      <c r="G253" s="9" t="s">
        <v>274</v>
      </c>
      <c r="H253" s="17">
        <v>17.2</v>
      </c>
      <c r="I253" s="17">
        <v>17.2</v>
      </c>
      <c r="J253" s="17"/>
      <c r="K253" s="17"/>
      <c r="L253" s="17"/>
      <c r="M253" s="17">
        <v>17.2</v>
      </c>
      <c r="N253" s="17"/>
      <c r="O253" s="17"/>
      <c r="P253" s="17"/>
      <c r="Q253" s="23"/>
      <c r="R253" s="17"/>
      <c r="S253" s="17"/>
      <c r="T253" s="17"/>
      <c r="U253" s="17"/>
      <c r="V253" s="17"/>
      <c r="W253" s="17"/>
      <c r="X253" s="17"/>
    </row>
    <row r="254" ht="18.75" customHeight="1" spans="1:24">
      <c r="A254" s="86" t="s">
        <v>75</v>
      </c>
      <c r="B254" s="9" t="s">
        <v>416</v>
      </c>
      <c r="C254" s="10" t="s">
        <v>264</v>
      </c>
      <c r="D254" s="9" t="s">
        <v>153</v>
      </c>
      <c r="E254" s="9" t="s">
        <v>154</v>
      </c>
      <c r="F254" s="9" t="s">
        <v>275</v>
      </c>
      <c r="G254" s="9" t="s">
        <v>276</v>
      </c>
      <c r="H254" s="17">
        <v>0.18</v>
      </c>
      <c r="I254" s="17">
        <v>0.18</v>
      </c>
      <c r="J254" s="17"/>
      <c r="K254" s="17"/>
      <c r="L254" s="17"/>
      <c r="M254" s="17">
        <v>0.18</v>
      </c>
      <c r="N254" s="17"/>
      <c r="O254" s="17"/>
      <c r="P254" s="17"/>
      <c r="Q254" s="23"/>
      <c r="R254" s="17"/>
      <c r="S254" s="17"/>
      <c r="T254" s="17"/>
      <c r="U254" s="17"/>
      <c r="V254" s="17"/>
      <c r="W254" s="17"/>
      <c r="X254" s="17"/>
    </row>
    <row r="255" ht="18.75" customHeight="1" spans="1:24">
      <c r="A255" s="86" t="s">
        <v>75</v>
      </c>
      <c r="B255" s="9" t="s">
        <v>416</v>
      </c>
      <c r="C255" s="10" t="s">
        <v>264</v>
      </c>
      <c r="D255" s="9" t="s">
        <v>153</v>
      </c>
      <c r="E255" s="9" t="s">
        <v>154</v>
      </c>
      <c r="F255" s="9" t="s">
        <v>275</v>
      </c>
      <c r="G255" s="9" t="s">
        <v>276</v>
      </c>
      <c r="H255" s="17">
        <v>4.2</v>
      </c>
      <c r="I255" s="17">
        <v>4.2</v>
      </c>
      <c r="J255" s="17"/>
      <c r="K255" s="17"/>
      <c r="L255" s="17"/>
      <c r="M255" s="17">
        <v>4.2</v>
      </c>
      <c r="N255" s="17"/>
      <c r="O255" s="17"/>
      <c r="P255" s="17"/>
      <c r="Q255" s="23"/>
      <c r="R255" s="17"/>
      <c r="S255" s="17"/>
      <c r="T255" s="17"/>
      <c r="U255" s="17"/>
      <c r="V255" s="17"/>
      <c r="W255" s="17"/>
      <c r="X255" s="17"/>
    </row>
    <row r="256" ht="18.75" customHeight="1" spans="1:24">
      <c r="A256" s="86" t="s">
        <v>75</v>
      </c>
      <c r="B256" s="9" t="s">
        <v>417</v>
      </c>
      <c r="C256" s="10" t="s">
        <v>299</v>
      </c>
      <c r="D256" s="9" t="s">
        <v>123</v>
      </c>
      <c r="E256" s="9" t="s">
        <v>124</v>
      </c>
      <c r="F256" s="9" t="s">
        <v>289</v>
      </c>
      <c r="G256" s="9" t="s">
        <v>290</v>
      </c>
      <c r="H256" s="17">
        <v>291.024</v>
      </c>
      <c r="I256" s="17">
        <v>291.024</v>
      </c>
      <c r="J256" s="17"/>
      <c r="K256" s="17"/>
      <c r="L256" s="17"/>
      <c r="M256" s="17">
        <v>291.024</v>
      </c>
      <c r="N256" s="17"/>
      <c r="O256" s="17"/>
      <c r="P256" s="17"/>
      <c r="Q256" s="23"/>
      <c r="R256" s="17"/>
      <c r="S256" s="17"/>
      <c r="T256" s="17"/>
      <c r="U256" s="17"/>
      <c r="V256" s="17"/>
      <c r="W256" s="17"/>
      <c r="X256" s="17"/>
    </row>
    <row r="257" ht="18.75" customHeight="1" spans="1:24">
      <c r="A257" s="86" t="s">
        <v>75</v>
      </c>
      <c r="B257" s="9" t="s">
        <v>418</v>
      </c>
      <c r="C257" s="10" t="s">
        <v>301</v>
      </c>
      <c r="D257" s="9" t="s">
        <v>123</v>
      </c>
      <c r="E257" s="9" t="s">
        <v>124</v>
      </c>
      <c r="F257" s="9" t="s">
        <v>302</v>
      </c>
      <c r="G257" s="9" t="s">
        <v>303</v>
      </c>
      <c r="H257" s="17">
        <v>44.1</v>
      </c>
      <c r="I257" s="17">
        <v>44.1</v>
      </c>
      <c r="J257" s="17"/>
      <c r="K257" s="17"/>
      <c r="L257" s="17"/>
      <c r="M257" s="17">
        <v>44.1</v>
      </c>
      <c r="N257" s="17"/>
      <c r="O257" s="17"/>
      <c r="P257" s="17"/>
      <c r="Q257" s="23"/>
      <c r="R257" s="17"/>
      <c r="S257" s="17"/>
      <c r="T257" s="17"/>
      <c r="U257" s="17"/>
      <c r="V257" s="17"/>
      <c r="W257" s="17"/>
      <c r="X257" s="17"/>
    </row>
    <row r="258" ht="18.75" customHeight="1" spans="1:24">
      <c r="A258" s="86" t="s">
        <v>75</v>
      </c>
      <c r="B258" s="9" t="s">
        <v>419</v>
      </c>
      <c r="C258" s="10" t="s">
        <v>420</v>
      </c>
      <c r="D258" s="9" t="s">
        <v>159</v>
      </c>
      <c r="E258" s="9" t="s">
        <v>160</v>
      </c>
      <c r="F258" s="9" t="s">
        <v>381</v>
      </c>
      <c r="G258" s="9" t="s">
        <v>382</v>
      </c>
      <c r="H258" s="17">
        <v>5.736</v>
      </c>
      <c r="I258" s="17">
        <v>5.736</v>
      </c>
      <c r="J258" s="17"/>
      <c r="K258" s="17"/>
      <c r="L258" s="17"/>
      <c r="M258" s="17">
        <v>5.736</v>
      </c>
      <c r="N258" s="17"/>
      <c r="O258" s="17"/>
      <c r="P258" s="17"/>
      <c r="Q258" s="23"/>
      <c r="R258" s="17"/>
      <c r="S258" s="17"/>
      <c r="T258" s="17"/>
      <c r="U258" s="17"/>
      <c r="V258" s="17"/>
      <c r="W258" s="17"/>
      <c r="X258" s="17"/>
    </row>
    <row r="259" ht="18.75" customHeight="1" spans="1:24">
      <c r="A259" s="86" t="s">
        <v>75</v>
      </c>
      <c r="B259" s="9" t="s">
        <v>421</v>
      </c>
      <c r="C259" s="10" t="s">
        <v>422</v>
      </c>
      <c r="D259" s="9" t="s">
        <v>153</v>
      </c>
      <c r="E259" s="9" t="s">
        <v>154</v>
      </c>
      <c r="F259" s="9" t="s">
        <v>423</v>
      </c>
      <c r="G259" s="9" t="s">
        <v>424</v>
      </c>
      <c r="H259" s="17">
        <v>5</v>
      </c>
      <c r="I259" s="17">
        <v>5</v>
      </c>
      <c r="J259" s="17"/>
      <c r="K259" s="17"/>
      <c r="L259" s="17"/>
      <c r="M259" s="17">
        <v>5</v>
      </c>
      <c r="N259" s="17"/>
      <c r="O259" s="17"/>
      <c r="P259" s="17"/>
      <c r="Q259" s="23"/>
      <c r="R259" s="17"/>
      <c r="S259" s="17"/>
      <c r="T259" s="17"/>
      <c r="U259" s="17"/>
      <c r="V259" s="17"/>
      <c r="W259" s="17"/>
      <c r="X259" s="17"/>
    </row>
    <row r="260" ht="18.75" customHeight="1" spans="1:24">
      <c r="A260" s="86" t="s">
        <v>77</v>
      </c>
      <c r="B260" s="9" t="s">
        <v>425</v>
      </c>
      <c r="C260" s="10" t="s">
        <v>288</v>
      </c>
      <c r="D260" s="9" t="s">
        <v>129</v>
      </c>
      <c r="E260" s="9" t="s">
        <v>130</v>
      </c>
      <c r="F260" s="9" t="s">
        <v>236</v>
      </c>
      <c r="G260" s="9" t="s">
        <v>237</v>
      </c>
      <c r="H260" s="17">
        <v>265.8612</v>
      </c>
      <c r="I260" s="17">
        <v>265.8612</v>
      </c>
      <c r="J260" s="17"/>
      <c r="K260" s="17"/>
      <c r="L260" s="17"/>
      <c r="M260" s="17">
        <v>265.8612</v>
      </c>
      <c r="N260" s="17"/>
      <c r="O260" s="17"/>
      <c r="P260" s="17"/>
      <c r="Q260" s="23"/>
      <c r="R260" s="17"/>
      <c r="S260" s="17"/>
      <c r="T260" s="17"/>
      <c r="U260" s="17"/>
      <c r="V260" s="17"/>
      <c r="W260" s="17"/>
      <c r="X260" s="17"/>
    </row>
    <row r="261" ht="18.75" customHeight="1" spans="1:24">
      <c r="A261" s="86" t="s">
        <v>77</v>
      </c>
      <c r="B261" s="9" t="s">
        <v>425</v>
      </c>
      <c r="C261" s="10" t="s">
        <v>288</v>
      </c>
      <c r="D261" s="9" t="s">
        <v>129</v>
      </c>
      <c r="E261" s="9" t="s">
        <v>130</v>
      </c>
      <c r="F261" s="9" t="s">
        <v>238</v>
      </c>
      <c r="G261" s="9" t="s">
        <v>239</v>
      </c>
      <c r="H261" s="17">
        <v>18.1704</v>
      </c>
      <c r="I261" s="17">
        <v>18.1704</v>
      </c>
      <c r="J261" s="17"/>
      <c r="K261" s="17"/>
      <c r="L261" s="17"/>
      <c r="M261" s="17">
        <v>18.1704</v>
      </c>
      <c r="N261" s="17"/>
      <c r="O261" s="17"/>
      <c r="P261" s="17"/>
      <c r="Q261" s="23"/>
      <c r="R261" s="17"/>
      <c r="S261" s="17"/>
      <c r="T261" s="17"/>
      <c r="U261" s="17"/>
      <c r="V261" s="17"/>
      <c r="W261" s="17"/>
      <c r="X261" s="17"/>
    </row>
    <row r="262" ht="18.75" customHeight="1" spans="1:24">
      <c r="A262" s="86" t="s">
        <v>77</v>
      </c>
      <c r="B262" s="9" t="s">
        <v>425</v>
      </c>
      <c r="C262" s="10" t="s">
        <v>288</v>
      </c>
      <c r="D262" s="9" t="s">
        <v>129</v>
      </c>
      <c r="E262" s="9" t="s">
        <v>130</v>
      </c>
      <c r="F262" s="9" t="s">
        <v>289</v>
      </c>
      <c r="G262" s="9" t="s">
        <v>290</v>
      </c>
      <c r="H262" s="17">
        <v>89.58</v>
      </c>
      <c r="I262" s="17">
        <v>89.58</v>
      </c>
      <c r="J262" s="17"/>
      <c r="K262" s="17"/>
      <c r="L262" s="17"/>
      <c r="M262" s="17">
        <v>89.58</v>
      </c>
      <c r="N262" s="17"/>
      <c r="O262" s="17"/>
      <c r="P262" s="17"/>
      <c r="Q262" s="23"/>
      <c r="R262" s="17"/>
      <c r="S262" s="17"/>
      <c r="T262" s="17"/>
      <c r="U262" s="17"/>
      <c r="V262" s="17"/>
      <c r="W262" s="17"/>
      <c r="X262" s="17"/>
    </row>
    <row r="263" ht="18.75" customHeight="1" spans="1:24">
      <c r="A263" s="86" t="s">
        <v>77</v>
      </c>
      <c r="B263" s="9" t="s">
        <v>425</v>
      </c>
      <c r="C263" s="10" t="s">
        <v>288</v>
      </c>
      <c r="D263" s="9" t="s">
        <v>129</v>
      </c>
      <c r="E263" s="9" t="s">
        <v>130</v>
      </c>
      <c r="F263" s="9" t="s">
        <v>289</v>
      </c>
      <c r="G263" s="9" t="s">
        <v>290</v>
      </c>
      <c r="H263" s="17">
        <v>209.244</v>
      </c>
      <c r="I263" s="17">
        <v>209.244</v>
      </c>
      <c r="J263" s="17"/>
      <c r="K263" s="17"/>
      <c r="L263" s="17"/>
      <c r="M263" s="17">
        <v>209.244</v>
      </c>
      <c r="N263" s="17"/>
      <c r="O263" s="17"/>
      <c r="P263" s="17"/>
      <c r="Q263" s="23"/>
      <c r="R263" s="17"/>
      <c r="S263" s="17"/>
      <c r="T263" s="17"/>
      <c r="U263" s="17"/>
      <c r="V263" s="17"/>
      <c r="W263" s="17"/>
      <c r="X263" s="17"/>
    </row>
    <row r="264" ht="18.75" customHeight="1" spans="1:24">
      <c r="A264" s="86" t="s">
        <v>77</v>
      </c>
      <c r="B264" s="9" t="s">
        <v>425</v>
      </c>
      <c r="C264" s="10" t="s">
        <v>288</v>
      </c>
      <c r="D264" s="9" t="s">
        <v>185</v>
      </c>
      <c r="E264" s="9" t="s">
        <v>186</v>
      </c>
      <c r="F264" s="9" t="s">
        <v>238</v>
      </c>
      <c r="G264" s="9" t="s">
        <v>239</v>
      </c>
      <c r="H264" s="17">
        <v>7.8672</v>
      </c>
      <c r="I264" s="17">
        <v>7.8672</v>
      </c>
      <c r="J264" s="17"/>
      <c r="K264" s="17"/>
      <c r="L264" s="17"/>
      <c r="M264" s="17">
        <v>7.8672</v>
      </c>
      <c r="N264" s="17"/>
      <c r="O264" s="17"/>
      <c r="P264" s="17"/>
      <c r="Q264" s="23"/>
      <c r="R264" s="17"/>
      <c r="S264" s="17"/>
      <c r="T264" s="17"/>
      <c r="U264" s="17"/>
      <c r="V264" s="17"/>
      <c r="W264" s="17"/>
      <c r="X264" s="17"/>
    </row>
    <row r="265" ht="18.75" customHeight="1" spans="1:24">
      <c r="A265" s="86" t="s">
        <v>77</v>
      </c>
      <c r="B265" s="9" t="s">
        <v>426</v>
      </c>
      <c r="C265" s="10" t="s">
        <v>243</v>
      </c>
      <c r="D265" s="9" t="s">
        <v>129</v>
      </c>
      <c r="E265" s="9" t="s">
        <v>130</v>
      </c>
      <c r="F265" s="9" t="s">
        <v>244</v>
      </c>
      <c r="G265" s="9" t="s">
        <v>245</v>
      </c>
      <c r="H265" s="17">
        <v>5.793656</v>
      </c>
      <c r="I265" s="17">
        <v>5.793656</v>
      </c>
      <c r="J265" s="17"/>
      <c r="K265" s="17"/>
      <c r="L265" s="17"/>
      <c r="M265" s="17">
        <v>5.793656</v>
      </c>
      <c r="N265" s="17"/>
      <c r="O265" s="17"/>
      <c r="P265" s="17"/>
      <c r="Q265" s="23"/>
      <c r="R265" s="17"/>
      <c r="S265" s="17"/>
      <c r="T265" s="17"/>
      <c r="U265" s="17"/>
      <c r="V265" s="17"/>
      <c r="W265" s="17"/>
      <c r="X265" s="17"/>
    </row>
    <row r="266" ht="18.75" customHeight="1" spans="1:24">
      <c r="A266" s="86" t="s">
        <v>77</v>
      </c>
      <c r="B266" s="9" t="s">
        <v>426</v>
      </c>
      <c r="C266" s="10" t="s">
        <v>243</v>
      </c>
      <c r="D266" s="9" t="s">
        <v>155</v>
      </c>
      <c r="E266" s="9" t="s">
        <v>156</v>
      </c>
      <c r="F266" s="9" t="s">
        <v>246</v>
      </c>
      <c r="G266" s="9" t="s">
        <v>247</v>
      </c>
      <c r="H266" s="17">
        <v>87.73432</v>
      </c>
      <c r="I266" s="17">
        <v>87.73432</v>
      </c>
      <c r="J266" s="17"/>
      <c r="K266" s="17"/>
      <c r="L266" s="17"/>
      <c r="M266" s="17">
        <v>87.73432</v>
      </c>
      <c r="N266" s="17"/>
      <c r="O266" s="17"/>
      <c r="P266" s="17"/>
      <c r="Q266" s="23"/>
      <c r="R266" s="17"/>
      <c r="S266" s="17"/>
      <c r="T266" s="17"/>
      <c r="U266" s="17"/>
      <c r="V266" s="17"/>
      <c r="W266" s="17"/>
      <c r="X266" s="17"/>
    </row>
    <row r="267" ht="18.75" customHeight="1" spans="1:24">
      <c r="A267" s="86" t="s">
        <v>77</v>
      </c>
      <c r="B267" s="9" t="s">
        <v>426</v>
      </c>
      <c r="C267" s="10" t="s">
        <v>243</v>
      </c>
      <c r="D267" s="9" t="s">
        <v>167</v>
      </c>
      <c r="E267" s="9" t="s">
        <v>168</v>
      </c>
      <c r="F267" s="9" t="s">
        <v>248</v>
      </c>
      <c r="G267" s="9" t="s">
        <v>249</v>
      </c>
      <c r="H267" s="17">
        <v>49.153153</v>
      </c>
      <c r="I267" s="17">
        <v>49.153153</v>
      </c>
      <c r="J267" s="17"/>
      <c r="K267" s="17"/>
      <c r="L267" s="17"/>
      <c r="M267" s="17">
        <v>49.153153</v>
      </c>
      <c r="N267" s="17"/>
      <c r="O267" s="17"/>
      <c r="P267" s="17"/>
      <c r="Q267" s="23"/>
      <c r="R267" s="17"/>
      <c r="S267" s="17"/>
      <c r="T267" s="17"/>
      <c r="U267" s="17"/>
      <c r="V267" s="17"/>
      <c r="W267" s="17"/>
      <c r="X267" s="17"/>
    </row>
    <row r="268" ht="18.75" customHeight="1" spans="1:24">
      <c r="A268" s="86" t="s">
        <v>77</v>
      </c>
      <c r="B268" s="9" t="s">
        <v>426</v>
      </c>
      <c r="C268" s="10" t="s">
        <v>243</v>
      </c>
      <c r="D268" s="9" t="s">
        <v>169</v>
      </c>
      <c r="E268" s="9" t="s">
        <v>170</v>
      </c>
      <c r="F268" s="9" t="s">
        <v>250</v>
      </c>
      <c r="G268" s="9" t="s">
        <v>251</v>
      </c>
      <c r="H268" s="17">
        <v>37.106889</v>
      </c>
      <c r="I268" s="17">
        <v>37.106889</v>
      </c>
      <c r="J268" s="17"/>
      <c r="K268" s="17"/>
      <c r="L268" s="17"/>
      <c r="M268" s="17">
        <v>37.106889</v>
      </c>
      <c r="N268" s="17"/>
      <c r="O268" s="17"/>
      <c r="P268" s="17"/>
      <c r="Q268" s="23"/>
      <c r="R268" s="17"/>
      <c r="S268" s="17"/>
      <c r="T268" s="17"/>
      <c r="U268" s="17"/>
      <c r="V268" s="17"/>
      <c r="W268" s="17"/>
      <c r="X268" s="17"/>
    </row>
    <row r="269" ht="18.75" customHeight="1" spans="1:24">
      <c r="A269" s="86" t="s">
        <v>77</v>
      </c>
      <c r="B269" s="9" t="s">
        <v>426</v>
      </c>
      <c r="C269" s="10" t="s">
        <v>243</v>
      </c>
      <c r="D269" s="9" t="s">
        <v>171</v>
      </c>
      <c r="E269" s="9" t="s">
        <v>172</v>
      </c>
      <c r="F269" s="9" t="s">
        <v>244</v>
      </c>
      <c r="G269" s="9" t="s">
        <v>245</v>
      </c>
      <c r="H269" s="17">
        <v>2.193358</v>
      </c>
      <c r="I269" s="17">
        <v>2.193358</v>
      </c>
      <c r="J269" s="17"/>
      <c r="K269" s="17"/>
      <c r="L269" s="17"/>
      <c r="M269" s="17">
        <v>2.193358</v>
      </c>
      <c r="N269" s="17"/>
      <c r="O269" s="17"/>
      <c r="P269" s="17"/>
      <c r="Q269" s="23"/>
      <c r="R269" s="17"/>
      <c r="S269" s="17"/>
      <c r="T269" s="17"/>
      <c r="U269" s="17"/>
      <c r="V269" s="17"/>
      <c r="W269" s="17"/>
      <c r="X269" s="17"/>
    </row>
    <row r="270" ht="18.75" customHeight="1" spans="1:24">
      <c r="A270" s="86" t="s">
        <v>77</v>
      </c>
      <c r="B270" s="9" t="s">
        <v>426</v>
      </c>
      <c r="C270" s="10" t="s">
        <v>243</v>
      </c>
      <c r="D270" s="9" t="s">
        <v>171</v>
      </c>
      <c r="E270" s="9" t="s">
        <v>172</v>
      </c>
      <c r="F270" s="9" t="s">
        <v>244</v>
      </c>
      <c r="G270" s="9" t="s">
        <v>245</v>
      </c>
      <c r="H270" s="17">
        <v>3.99</v>
      </c>
      <c r="I270" s="17">
        <v>3.99</v>
      </c>
      <c r="J270" s="17"/>
      <c r="K270" s="17"/>
      <c r="L270" s="17"/>
      <c r="M270" s="17">
        <v>3.99</v>
      </c>
      <c r="N270" s="17"/>
      <c r="O270" s="17"/>
      <c r="P270" s="17"/>
      <c r="Q270" s="23"/>
      <c r="R270" s="17"/>
      <c r="S270" s="17"/>
      <c r="T270" s="17"/>
      <c r="U270" s="17"/>
      <c r="V270" s="17"/>
      <c r="W270" s="17"/>
      <c r="X270" s="17"/>
    </row>
    <row r="271" ht="18.75" customHeight="1" spans="1:24">
      <c r="A271" s="86" t="s">
        <v>77</v>
      </c>
      <c r="B271" s="9" t="s">
        <v>427</v>
      </c>
      <c r="C271" s="10" t="s">
        <v>184</v>
      </c>
      <c r="D271" s="9" t="s">
        <v>183</v>
      </c>
      <c r="E271" s="9" t="s">
        <v>184</v>
      </c>
      <c r="F271" s="9" t="s">
        <v>253</v>
      </c>
      <c r="G271" s="9" t="s">
        <v>184</v>
      </c>
      <c r="H271" s="17">
        <v>79.2132</v>
      </c>
      <c r="I271" s="17">
        <v>79.2132</v>
      </c>
      <c r="J271" s="17"/>
      <c r="K271" s="17"/>
      <c r="L271" s="17"/>
      <c r="M271" s="17">
        <v>79.2132</v>
      </c>
      <c r="N271" s="17"/>
      <c r="O271" s="17"/>
      <c r="P271" s="17"/>
      <c r="Q271" s="23"/>
      <c r="R271" s="17"/>
      <c r="S271" s="17"/>
      <c r="T271" s="17"/>
      <c r="U271" s="17"/>
      <c r="V271" s="17"/>
      <c r="W271" s="17"/>
      <c r="X271" s="17"/>
    </row>
    <row r="272" ht="18.75" customHeight="1" spans="1:24">
      <c r="A272" s="86" t="s">
        <v>77</v>
      </c>
      <c r="B272" s="9" t="s">
        <v>428</v>
      </c>
      <c r="C272" s="10" t="s">
        <v>255</v>
      </c>
      <c r="D272" s="9" t="s">
        <v>153</v>
      </c>
      <c r="E272" s="9" t="s">
        <v>154</v>
      </c>
      <c r="F272" s="9" t="s">
        <v>256</v>
      </c>
      <c r="G272" s="9" t="s">
        <v>257</v>
      </c>
      <c r="H272" s="17">
        <v>37.44</v>
      </c>
      <c r="I272" s="17">
        <v>37.44</v>
      </c>
      <c r="J272" s="17"/>
      <c r="K272" s="17"/>
      <c r="L272" s="17"/>
      <c r="M272" s="17">
        <v>37.44</v>
      </c>
      <c r="N272" s="17"/>
      <c r="O272" s="17"/>
      <c r="P272" s="17"/>
      <c r="Q272" s="23"/>
      <c r="R272" s="17"/>
      <c r="S272" s="17"/>
      <c r="T272" s="17"/>
      <c r="U272" s="17"/>
      <c r="V272" s="17"/>
      <c r="W272" s="17"/>
      <c r="X272" s="17"/>
    </row>
    <row r="273" ht="18.75" customHeight="1" spans="1:24">
      <c r="A273" s="86" t="s">
        <v>77</v>
      </c>
      <c r="B273" s="9" t="s">
        <v>429</v>
      </c>
      <c r="C273" s="10" t="s">
        <v>261</v>
      </c>
      <c r="D273" s="9" t="s">
        <v>129</v>
      </c>
      <c r="E273" s="9" t="s">
        <v>130</v>
      </c>
      <c r="F273" s="9" t="s">
        <v>262</v>
      </c>
      <c r="G273" s="9" t="s">
        <v>261</v>
      </c>
      <c r="H273" s="17">
        <v>12.589416</v>
      </c>
      <c r="I273" s="17">
        <v>12.589416</v>
      </c>
      <c r="J273" s="17"/>
      <c r="K273" s="17"/>
      <c r="L273" s="17"/>
      <c r="M273" s="17">
        <v>12.589416</v>
      </c>
      <c r="N273" s="17"/>
      <c r="O273" s="17"/>
      <c r="P273" s="17"/>
      <c r="Q273" s="23"/>
      <c r="R273" s="17"/>
      <c r="S273" s="17"/>
      <c r="T273" s="17"/>
      <c r="U273" s="17"/>
      <c r="V273" s="17"/>
      <c r="W273" s="17"/>
      <c r="X273" s="17"/>
    </row>
    <row r="274" ht="18.75" customHeight="1" spans="1:24">
      <c r="A274" s="86" t="s">
        <v>77</v>
      </c>
      <c r="B274" s="9" t="s">
        <v>430</v>
      </c>
      <c r="C274" s="10" t="s">
        <v>264</v>
      </c>
      <c r="D274" s="9" t="s">
        <v>129</v>
      </c>
      <c r="E274" s="9" t="s">
        <v>130</v>
      </c>
      <c r="F274" s="9" t="s">
        <v>273</v>
      </c>
      <c r="G274" s="9" t="s">
        <v>274</v>
      </c>
      <c r="H274" s="17">
        <v>5.3</v>
      </c>
      <c r="I274" s="17">
        <v>5.3</v>
      </c>
      <c r="J274" s="17"/>
      <c r="K274" s="17"/>
      <c r="L274" s="17"/>
      <c r="M274" s="17">
        <v>5.3</v>
      </c>
      <c r="N274" s="17"/>
      <c r="O274" s="17"/>
      <c r="P274" s="17"/>
      <c r="Q274" s="23"/>
      <c r="R274" s="17"/>
      <c r="S274" s="17"/>
      <c r="T274" s="17"/>
      <c r="U274" s="17"/>
      <c r="V274" s="17"/>
      <c r="W274" s="17"/>
      <c r="X274" s="17"/>
    </row>
    <row r="275" ht="18.75" customHeight="1" spans="1:24">
      <c r="A275" s="86" t="s">
        <v>77</v>
      </c>
      <c r="B275" s="9" t="s">
        <v>430</v>
      </c>
      <c r="C275" s="10" t="s">
        <v>264</v>
      </c>
      <c r="D275" s="9" t="s">
        <v>153</v>
      </c>
      <c r="E275" s="9" t="s">
        <v>154</v>
      </c>
      <c r="F275" s="9" t="s">
        <v>275</v>
      </c>
      <c r="G275" s="9" t="s">
        <v>276</v>
      </c>
      <c r="H275" s="17">
        <v>3.12</v>
      </c>
      <c r="I275" s="17">
        <v>3.12</v>
      </c>
      <c r="J275" s="17"/>
      <c r="K275" s="17"/>
      <c r="L275" s="17"/>
      <c r="M275" s="17">
        <v>3.12</v>
      </c>
      <c r="N275" s="17"/>
      <c r="O275" s="17"/>
      <c r="P275" s="17"/>
      <c r="Q275" s="23"/>
      <c r="R275" s="17"/>
      <c r="S275" s="17"/>
      <c r="T275" s="17"/>
      <c r="U275" s="17"/>
      <c r="V275" s="17"/>
      <c r="W275" s="17"/>
      <c r="X275" s="17"/>
    </row>
    <row r="276" ht="18.75" customHeight="1" spans="1:24">
      <c r="A276" s="86" t="s">
        <v>77</v>
      </c>
      <c r="B276" s="9" t="s">
        <v>431</v>
      </c>
      <c r="C276" s="10" t="s">
        <v>299</v>
      </c>
      <c r="D276" s="9" t="s">
        <v>129</v>
      </c>
      <c r="E276" s="9" t="s">
        <v>130</v>
      </c>
      <c r="F276" s="9" t="s">
        <v>289</v>
      </c>
      <c r="G276" s="9" t="s">
        <v>290</v>
      </c>
      <c r="H276" s="17">
        <v>89.676</v>
      </c>
      <c r="I276" s="17">
        <v>89.676</v>
      </c>
      <c r="J276" s="17"/>
      <c r="K276" s="17"/>
      <c r="L276" s="17"/>
      <c r="M276" s="17">
        <v>89.676</v>
      </c>
      <c r="N276" s="17"/>
      <c r="O276" s="17"/>
      <c r="P276" s="17"/>
      <c r="Q276" s="23"/>
      <c r="R276" s="17"/>
      <c r="S276" s="17"/>
      <c r="T276" s="17"/>
      <c r="U276" s="17"/>
      <c r="V276" s="17"/>
      <c r="W276" s="17"/>
      <c r="X276" s="17"/>
    </row>
    <row r="277" ht="18.75" customHeight="1" spans="1:24">
      <c r="A277" s="86" t="s">
        <v>77</v>
      </c>
      <c r="B277" s="9" t="s">
        <v>432</v>
      </c>
      <c r="C277" s="10" t="s">
        <v>301</v>
      </c>
      <c r="D277" s="9" t="s">
        <v>129</v>
      </c>
      <c r="E277" s="9" t="s">
        <v>130</v>
      </c>
      <c r="F277" s="9" t="s">
        <v>302</v>
      </c>
      <c r="G277" s="9" t="s">
        <v>303</v>
      </c>
      <c r="H277" s="17">
        <v>14.7</v>
      </c>
      <c r="I277" s="17">
        <v>14.7</v>
      </c>
      <c r="J277" s="17"/>
      <c r="K277" s="17"/>
      <c r="L277" s="17"/>
      <c r="M277" s="17">
        <v>14.7</v>
      </c>
      <c r="N277" s="17"/>
      <c r="O277" s="17"/>
      <c r="P277" s="17"/>
      <c r="Q277" s="23"/>
      <c r="R277" s="17"/>
      <c r="S277" s="17"/>
      <c r="T277" s="17"/>
      <c r="U277" s="17"/>
      <c r="V277" s="17"/>
      <c r="W277" s="17"/>
      <c r="X277" s="17"/>
    </row>
    <row r="278" ht="18.75" customHeight="1" spans="1:24">
      <c r="A278" s="86" t="s">
        <v>77</v>
      </c>
      <c r="B278" s="9" t="s">
        <v>433</v>
      </c>
      <c r="C278" s="10" t="s">
        <v>284</v>
      </c>
      <c r="D278" s="9" t="s">
        <v>159</v>
      </c>
      <c r="E278" s="9" t="s">
        <v>160</v>
      </c>
      <c r="F278" s="9" t="s">
        <v>285</v>
      </c>
      <c r="G278" s="9" t="s">
        <v>286</v>
      </c>
      <c r="H278" s="17">
        <v>3.9624</v>
      </c>
      <c r="I278" s="17">
        <v>3.9624</v>
      </c>
      <c r="J278" s="17"/>
      <c r="K278" s="17"/>
      <c r="L278" s="17"/>
      <c r="M278" s="17">
        <v>3.9624</v>
      </c>
      <c r="N278" s="17"/>
      <c r="O278" s="17"/>
      <c r="P278" s="17"/>
      <c r="Q278" s="23"/>
      <c r="R278" s="17"/>
      <c r="S278" s="17"/>
      <c r="T278" s="17"/>
      <c r="U278" s="17"/>
      <c r="V278" s="17"/>
      <c r="W278" s="17"/>
      <c r="X278" s="17"/>
    </row>
    <row r="279" ht="18.75" customHeight="1" spans="1:24">
      <c r="A279" s="86" t="s">
        <v>79</v>
      </c>
      <c r="B279" s="9" t="s">
        <v>434</v>
      </c>
      <c r="C279" s="10" t="s">
        <v>288</v>
      </c>
      <c r="D279" s="9" t="s">
        <v>113</v>
      </c>
      <c r="E279" s="9" t="s">
        <v>114</v>
      </c>
      <c r="F279" s="9" t="s">
        <v>236</v>
      </c>
      <c r="G279" s="9" t="s">
        <v>237</v>
      </c>
      <c r="H279" s="17">
        <v>107.064</v>
      </c>
      <c r="I279" s="17">
        <v>107.064</v>
      </c>
      <c r="J279" s="17"/>
      <c r="K279" s="17"/>
      <c r="L279" s="17"/>
      <c r="M279" s="17">
        <v>107.064</v>
      </c>
      <c r="N279" s="17"/>
      <c r="O279" s="17"/>
      <c r="P279" s="17"/>
      <c r="Q279" s="23"/>
      <c r="R279" s="17"/>
      <c r="S279" s="17"/>
      <c r="T279" s="17"/>
      <c r="U279" s="17"/>
      <c r="V279" s="17"/>
      <c r="W279" s="17"/>
      <c r="X279" s="17"/>
    </row>
    <row r="280" ht="18.75" customHeight="1" spans="1:24">
      <c r="A280" s="86" t="s">
        <v>79</v>
      </c>
      <c r="B280" s="9" t="s">
        <v>434</v>
      </c>
      <c r="C280" s="10" t="s">
        <v>288</v>
      </c>
      <c r="D280" s="9" t="s">
        <v>113</v>
      </c>
      <c r="E280" s="9" t="s">
        <v>114</v>
      </c>
      <c r="F280" s="9" t="s">
        <v>238</v>
      </c>
      <c r="G280" s="9" t="s">
        <v>239</v>
      </c>
      <c r="H280" s="17">
        <v>6.726</v>
      </c>
      <c r="I280" s="17">
        <v>6.726</v>
      </c>
      <c r="J280" s="17"/>
      <c r="K280" s="17"/>
      <c r="L280" s="17"/>
      <c r="M280" s="17">
        <v>6.726</v>
      </c>
      <c r="N280" s="17"/>
      <c r="O280" s="17"/>
      <c r="P280" s="17"/>
      <c r="Q280" s="23"/>
      <c r="R280" s="17"/>
      <c r="S280" s="17"/>
      <c r="T280" s="17"/>
      <c r="U280" s="17"/>
      <c r="V280" s="17"/>
      <c r="W280" s="17"/>
      <c r="X280" s="17"/>
    </row>
    <row r="281" ht="18.75" customHeight="1" spans="1:24">
      <c r="A281" s="86" t="s">
        <v>79</v>
      </c>
      <c r="B281" s="9" t="s">
        <v>434</v>
      </c>
      <c r="C281" s="10" t="s">
        <v>288</v>
      </c>
      <c r="D281" s="9" t="s">
        <v>113</v>
      </c>
      <c r="E281" s="9" t="s">
        <v>114</v>
      </c>
      <c r="F281" s="9" t="s">
        <v>289</v>
      </c>
      <c r="G281" s="9" t="s">
        <v>290</v>
      </c>
      <c r="H281" s="17">
        <v>31.536</v>
      </c>
      <c r="I281" s="17">
        <v>31.536</v>
      </c>
      <c r="J281" s="17"/>
      <c r="K281" s="17"/>
      <c r="L281" s="17"/>
      <c r="M281" s="17">
        <v>31.536</v>
      </c>
      <c r="N281" s="17"/>
      <c r="O281" s="17"/>
      <c r="P281" s="17"/>
      <c r="Q281" s="23"/>
      <c r="R281" s="17"/>
      <c r="S281" s="17"/>
      <c r="T281" s="17"/>
      <c r="U281" s="17"/>
      <c r="V281" s="17"/>
      <c r="W281" s="17"/>
      <c r="X281" s="17"/>
    </row>
    <row r="282" ht="18.75" customHeight="1" spans="1:24">
      <c r="A282" s="86" t="s">
        <v>79</v>
      </c>
      <c r="B282" s="9" t="s">
        <v>434</v>
      </c>
      <c r="C282" s="10" t="s">
        <v>288</v>
      </c>
      <c r="D282" s="9" t="s">
        <v>113</v>
      </c>
      <c r="E282" s="9" t="s">
        <v>114</v>
      </c>
      <c r="F282" s="9" t="s">
        <v>289</v>
      </c>
      <c r="G282" s="9" t="s">
        <v>290</v>
      </c>
      <c r="H282" s="17">
        <v>71.064</v>
      </c>
      <c r="I282" s="17">
        <v>71.064</v>
      </c>
      <c r="J282" s="17"/>
      <c r="K282" s="17"/>
      <c r="L282" s="17"/>
      <c r="M282" s="17">
        <v>71.064</v>
      </c>
      <c r="N282" s="17"/>
      <c r="O282" s="17"/>
      <c r="P282" s="17"/>
      <c r="Q282" s="23"/>
      <c r="R282" s="17"/>
      <c r="S282" s="17"/>
      <c r="T282" s="17"/>
      <c r="U282" s="17"/>
      <c r="V282" s="17"/>
      <c r="W282" s="17"/>
      <c r="X282" s="17"/>
    </row>
    <row r="283" ht="18.75" customHeight="1" spans="1:24">
      <c r="A283" s="86" t="s">
        <v>79</v>
      </c>
      <c r="B283" s="9" t="s">
        <v>434</v>
      </c>
      <c r="C283" s="10" t="s">
        <v>288</v>
      </c>
      <c r="D283" s="9" t="s">
        <v>185</v>
      </c>
      <c r="E283" s="9" t="s">
        <v>186</v>
      </c>
      <c r="F283" s="9" t="s">
        <v>238</v>
      </c>
      <c r="G283" s="9" t="s">
        <v>239</v>
      </c>
      <c r="H283" s="17">
        <v>2.8404</v>
      </c>
      <c r="I283" s="17">
        <v>2.8404</v>
      </c>
      <c r="J283" s="17"/>
      <c r="K283" s="17"/>
      <c r="L283" s="17"/>
      <c r="M283" s="17">
        <v>2.8404</v>
      </c>
      <c r="N283" s="17"/>
      <c r="O283" s="17"/>
      <c r="P283" s="17"/>
      <c r="Q283" s="23"/>
      <c r="R283" s="17"/>
      <c r="S283" s="17"/>
      <c r="T283" s="17"/>
      <c r="U283" s="17"/>
      <c r="V283" s="17"/>
      <c r="W283" s="17"/>
      <c r="X283" s="17"/>
    </row>
    <row r="284" ht="18.75" customHeight="1" spans="1:24">
      <c r="A284" s="86" t="s">
        <v>79</v>
      </c>
      <c r="B284" s="9" t="s">
        <v>435</v>
      </c>
      <c r="C284" s="10" t="s">
        <v>243</v>
      </c>
      <c r="D284" s="9" t="s">
        <v>113</v>
      </c>
      <c r="E284" s="9" t="s">
        <v>114</v>
      </c>
      <c r="F284" s="9" t="s">
        <v>244</v>
      </c>
      <c r="G284" s="9" t="s">
        <v>245</v>
      </c>
      <c r="H284" s="17">
        <v>2.101378</v>
      </c>
      <c r="I284" s="17">
        <v>2.101378</v>
      </c>
      <c r="J284" s="17"/>
      <c r="K284" s="17"/>
      <c r="L284" s="17"/>
      <c r="M284" s="17">
        <v>2.101378</v>
      </c>
      <c r="N284" s="17"/>
      <c r="O284" s="17"/>
      <c r="P284" s="17"/>
      <c r="Q284" s="23"/>
      <c r="R284" s="17"/>
      <c r="S284" s="17"/>
      <c r="T284" s="17"/>
      <c r="U284" s="17"/>
      <c r="V284" s="17"/>
      <c r="W284" s="17"/>
      <c r="X284" s="17"/>
    </row>
    <row r="285" ht="18.75" customHeight="1" spans="1:24">
      <c r="A285" s="86" t="s">
        <v>79</v>
      </c>
      <c r="B285" s="9" t="s">
        <v>435</v>
      </c>
      <c r="C285" s="10" t="s">
        <v>243</v>
      </c>
      <c r="D285" s="9" t="s">
        <v>155</v>
      </c>
      <c r="E285" s="9" t="s">
        <v>156</v>
      </c>
      <c r="F285" s="9" t="s">
        <v>246</v>
      </c>
      <c r="G285" s="9" t="s">
        <v>247</v>
      </c>
      <c r="H285" s="17">
        <v>36.884352</v>
      </c>
      <c r="I285" s="17">
        <v>36.884352</v>
      </c>
      <c r="J285" s="17"/>
      <c r="K285" s="17"/>
      <c r="L285" s="17"/>
      <c r="M285" s="17">
        <v>36.884352</v>
      </c>
      <c r="N285" s="17"/>
      <c r="O285" s="17"/>
      <c r="P285" s="17"/>
      <c r="Q285" s="23"/>
      <c r="R285" s="17"/>
      <c r="S285" s="17"/>
      <c r="T285" s="17"/>
      <c r="U285" s="17"/>
      <c r="V285" s="17"/>
      <c r="W285" s="17"/>
      <c r="X285" s="17"/>
    </row>
    <row r="286" ht="18.75" customHeight="1" spans="1:24">
      <c r="A286" s="86" t="s">
        <v>79</v>
      </c>
      <c r="B286" s="9" t="s">
        <v>435</v>
      </c>
      <c r="C286" s="10" t="s">
        <v>243</v>
      </c>
      <c r="D286" s="9" t="s">
        <v>167</v>
      </c>
      <c r="E286" s="9" t="s">
        <v>168</v>
      </c>
      <c r="F286" s="9" t="s">
        <v>248</v>
      </c>
      <c r="G286" s="9" t="s">
        <v>249</v>
      </c>
      <c r="H286" s="17">
        <v>20.664458</v>
      </c>
      <c r="I286" s="17">
        <v>20.664458</v>
      </c>
      <c r="J286" s="17"/>
      <c r="K286" s="17"/>
      <c r="L286" s="17"/>
      <c r="M286" s="17">
        <v>20.664458</v>
      </c>
      <c r="N286" s="17"/>
      <c r="O286" s="17"/>
      <c r="P286" s="17"/>
      <c r="Q286" s="23"/>
      <c r="R286" s="17"/>
      <c r="S286" s="17"/>
      <c r="T286" s="17"/>
      <c r="U286" s="17"/>
      <c r="V286" s="17"/>
      <c r="W286" s="17"/>
      <c r="X286" s="17"/>
    </row>
    <row r="287" ht="18.75" customHeight="1" spans="1:24">
      <c r="A287" s="86" t="s">
        <v>79</v>
      </c>
      <c r="B287" s="9" t="s">
        <v>435</v>
      </c>
      <c r="C287" s="10" t="s">
        <v>243</v>
      </c>
      <c r="D287" s="9" t="s">
        <v>169</v>
      </c>
      <c r="E287" s="9" t="s">
        <v>170</v>
      </c>
      <c r="F287" s="9" t="s">
        <v>250</v>
      </c>
      <c r="G287" s="9" t="s">
        <v>251</v>
      </c>
      <c r="H287" s="17">
        <v>15.635344</v>
      </c>
      <c r="I287" s="17">
        <v>15.635344</v>
      </c>
      <c r="J287" s="17"/>
      <c r="K287" s="17"/>
      <c r="L287" s="17"/>
      <c r="M287" s="17">
        <v>15.635344</v>
      </c>
      <c r="N287" s="17"/>
      <c r="O287" s="17"/>
      <c r="P287" s="17"/>
      <c r="Q287" s="23"/>
      <c r="R287" s="17"/>
      <c r="S287" s="17"/>
      <c r="T287" s="17"/>
      <c r="U287" s="17"/>
      <c r="V287" s="17"/>
      <c r="W287" s="17"/>
      <c r="X287" s="17"/>
    </row>
    <row r="288" ht="18.75" customHeight="1" spans="1:24">
      <c r="A288" s="86" t="s">
        <v>79</v>
      </c>
      <c r="B288" s="9" t="s">
        <v>435</v>
      </c>
      <c r="C288" s="10" t="s">
        <v>243</v>
      </c>
      <c r="D288" s="9" t="s">
        <v>171</v>
      </c>
      <c r="E288" s="9" t="s">
        <v>172</v>
      </c>
      <c r="F288" s="9" t="s">
        <v>244</v>
      </c>
      <c r="G288" s="9" t="s">
        <v>245</v>
      </c>
      <c r="H288" s="17">
        <v>0.922109</v>
      </c>
      <c r="I288" s="17">
        <v>0.922109</v>
      </c>
      <c r="J288" s="17"/>
      <c r="K288" s="17"/>
      <c r="L288" s="17"/>
      <c r="M288" s="17">
        <v>0.922109</v>
      </c>
      <c r="N288" s="17"/>
      <c r="O288" s="17"/>
      <c r="P288" s="17"/>
      <c r="Q288" s="23"/>
      <c r="R288" s="17"/>
      <c r="S288" s="17"/>
      <c r="T288" s="17"/>
      <c r="U288" s="17"/>
      <c r="V288" s="17"/>
      <c r="W288" s="17"/>
      <c r="X288" s="17"/>
    </row>
    <row r="289" ht="18.75" customHeight="1" spans="1:24">
      <c r="A289" s="86" t="s">
        <v>79</v>
      </c>
      <c r="B289" s="9" t="s">
        <v>435</v>
      </c>
      <c r="C289" s="10" t="s">
        <v>243</v>
      </c>
      <c r="D289" s="9" t="s">
        <v>171</v>
      </c>
      <c r="E289" s="9" t="s">
        <v>172</v>
      </c>
      <c r="F289" s="9" t="s">
        <v>244</v>
      </c>
      <c r="G289" s="9" t="s">
        <v>245</v>
      </c>
      <c r="H289" s="17">
        <v>1.976</v>
      </c>
      <c r="I289" s="17">
        <v>1.976</v>
      </c>
      <c r="J289" s="17"/>
      <c r="K289" s="17"/>
      <c r="L289" s="17"/>
      <c r="M289" s="17">
        <v>1.976</v>
      </c>
      <c r="N289" s="17"/>
      <c r="O289" s="17"/>
      <c r="P289" s="17"/>
      <c r="Q289" s="23"/>
      <c r="R289" s="17"/>
      <c r="S289" s="17"/>
      <c r="T289" s="17"/>
      <c r="U289" s="17"/>
      <c r="V289" s="17"/>
      <c r="W289" s="17"/>
      <c r="X289" s="17"/>
    </row>
    <row r="290" ht="18.75" customHeight="1" spans="1:24">
      <c r="A290" s="86" t="s">
        <v>79</v>
      </c>
      <c r="B290" s="9" t="s">
        <v>436</v>
      </c>
      <c r="C290" s="10" t="s">
        <v>184</v>
      </c>
      <c r="D290" s="9" t="s">
        <v>183</v>
      </c>
      <c r="E290" s="9" t="s">
        <v>184</v>
      </c>
      <c r="F290" s="9" t="s">
        <v>253</v>
      </c>
      <c r="G290" s="9" t="s">
        <v>184</v>
      </c>
      <c r="H290" s="17">
        <v>29.7048</v>
      </c>
      <c r="I290" s="17">
        <v>29.7048</v>
      </c>
      <c r="J290" s="17"/>
      <c r="K290" s="17"/>
      <c r="L290" s="17"/>
      <c r="M290" s="17">
        <v>29.7048</v>
      </c>
      <c r="N290" s="17"/>
      <c r="O290" s="17"/>
      <c r="P290" s="17"/>
      <c r="Q290" s="23"/>
      <c r="R290" s="17"/>
      <c r="S290" s="17"/>
      <c r="T290" s="17"/>
      <c r="U290" s="17"/>
      <c r="V290" s="17"/>
      <c r="W290" s="17"/>
      <c r="X290" s="17"/>
    </row>
    <row r="291" ht="18.75" customHeight="1" spans="1:24">
      <c r="A291" s="86" t="s">
        <v>79</v>
      </c>
      <c r="B291" s="9" t="s">
        <v>437</v>
      </c>
      <c r="C291" s="10" t="s">
        <v>255</v>
      </c>
      <c r="D291" s="9" t="s">
        <v>153</v>
      </c>
      <c r="E291" s="9" t="s">
        <v>154</v>
      </c>
      <c r="F291" s="9" t="s">
        <v>256</v>
      </c>
      <c r="G291" s="9" t="s">
        <v>257</v>
      </c>
      <c r="H291" s="17">
        <v>24.48</v>
      </c>
      <c r="I291" s="17">
        <v>24.48</v>
      </c>
      <c r="J291" s="17"/>
      <c r="K291" s="17"/>
      <c r="L291" s="17"/>
      <c r="M291" s="17">
        <v>24.48</v>
      </c>
      <c r="N291" s="17"/>
      <c r="O291" s="17"/>
      <c r="P291" s="17"/>
      <c r="Q291" s="23"/>
      <c r="R291" s="17"/>
      <c r="S291" s="17"/>
      <c r="T291" s="17"/>
      <c r="U291" s="17"/>
      <c r="V291" s="17"/>
      <c r="W291" s="17"/>
      <c r="X291" s="17"/>
    </row>
    <row r="292" ht="18.75" customHeight="1" spans="1:24">
      <c r="A292" s="86" t="s">
        <v>79</v>
      </c>
      <c r="B292" s="9" t="s">
        <v>438</v>
      </c>
      <c r="C292" s="10" t="s">
        <v>261</v>
      </c>
      <c r="D292" s="9" t="s">
        <v>113</v>
      </c>
      <c r="E292" s="9" t="s">
        <v>114</v>
      </c>
      <c r="F292" s="9" t="s">
        <v>262</v>
      </c>
      <c r="G292" s="9" t="s">
        <v>261</v>
      </c>
      <c r="H292" s="17">
        <v>5.137296</v>
      </c>
      <c r="I292" s="17">
        <v>5.137296</v>
      </c>
      <c r="J292" s="17"/>
      <c r="K292" s="17"/>
      <c r="L292" s="17"/>
      <c r="M292" s="17">
        <v>5.137296</v>
      </c>
      <c r="N292" s="17"/>
      <c r="O292" s="17"/>
      <c r="P292" s="17"/>
      <c r="Q292" s="23"/>
      <c r="R292" s="17"/>
      <c r="S292" s="17"/>
      <c r="T292" s="17"/>
      <c r="U292" s="17"/>
      <c r="V292" s="17"/>
      <c r="W292" s="17"/>
      <c r="X292" s="17"/>
    </row>
    <row r="293" ht="18.75" customHeight="1" spans="1:24">
      <c r="A293" s="86" t="s">
        <v>79</v>
      </c>
      <c r="B293" s="9" t="s">
        <v>439</v>
      </c>
      <c r="C293" s="10" t="s">
        <v>264</v>
      </c>
      <c r="D293" s="9" t="s">
        <v>113</v>
      </c>
      <c r="E293" s="9" t="s">
        <v>114</v>
      </c>
      <c r="F293" s="9" t="s">
        <v>265</v>
      </c>
      <c r="G293" s="9" t="s">
        <v>266</v>
      </c>
      <c r="H293" s="17">
        <v>5</v>
      </c>
      <c r="I293" s="17">
        <v>5</v>
      </c>
      <c r="J293" s="17"/>
      <c r="K293" s="17"/>
      <c r="L293" s="17"/>
      <c r="M293" s="17">
        <v>5</v>
      </c>
      <c r="N293" s="17"/>
      <c r="O293" s="17"/>
      <c r="P293" s="17"/>
      <c r="Q293" s="23"/>
      <c r="R293" s="17"/>
      <c r="S293" s="17"/>
      <c r="T293" s="17"/>
      <c r="U293" s="17"/>
      <c r="V293" s="17"/>
      <c r="W293" s="17"/>
      <c r="X293" s="17"/>
    </row>
    <row r="294" ht="18.75" customHeight="1" spans="1:24">
      <c r="A294" s="86" t="s">
        <v>79</v>
      </c>
      <c r="B294" s="9" t="s">
        <v>439</v>
      </c>
      <c r="C294" s="10" t="s">
        <v>264</v>
      </c>
      <c r="D294" s="9" t="s">
        <v>113</v>
      </c>
      <c r="E294" s="9" t="s">
        <v>114</v>
      </c>
      <c r="F294" s="9" t="s">
        <v>269</v>
      </c>
      <c r="G294" s="9" t="s">
        <v>270</v>
      </c>
      <c r="H294" s="17">
        <v>2</v>
      </c>
      <c r="I294" s="17">
        <v>2</v>
      </c>
      <c r="J294" s="17"/>
      <c r="K294" s="17"/>
      <c r="L294" s="17"/>
      <c r="M294" s="17">
        <v>2</v>
      </c>
      <c r="N294" s="17"/>
      <c r="O294" s="17"/>
      <c r="P294" s="17"/>
      <c r="Q294" s="23"/>
      <c r="R294" s="17"/>
      <c r="S294" s="17"/>
      <c r="T294" s="17"/>
      <c r="U294" s="17"/>
      <c r="V294" s="17"/>
      <c r="W294" s="17"/>
      <c r="X294" s="17"/>
    </row>
    <row r="295" ht="18.75" customHeight="1" spans="1:24">
      <c r="A295" s="86" t="s">
        <v>79</v>
      </c>
      <c r="B295" s="9" t="s">
        <v>439</v>
      </c>
      <c r="C295" s="10" t="s">
        <v>264</v>
      </c>
      <c r="D295" s="9" t="s">
        <v>113</v>
      </c>
      <c r="E295" s="9" t="s">
        <v>114</v>
      </c>
      <c r="F295" s="9" t="s">
        <v>271</v>
      </c>
      <c r="G295" s="9" t="s">
        <v>272</v>
      </c>
      <c r="H295" s="17">
        <v>2</v>
      </c>
      <c r="I295" s="17">
        <v>2</v>
      </c>
      <c r="J295" s="17"/>
      <c r="K295" s="17"/>
      <c r="L295" s="17"/>
      <c r="M295" s="17">
        <v>2</v>
      </c>
      <c r="N295" s="17"/>
      <c r="O295" s="17"/>
      <c r="P295" s="17"/>
      <c r="Q295" s="23"/>
      <c r="R295" s="17"/>
      <c r="S295" s="17"/>
      <c r="T295" s="17"/>
      <c r="U295" s="17"/>
      <c r="V295" s="17"/>
      <c r="W295" s="17"/>
      <c r="X295" s="17"/>
    </row>
    <row r="296" ht="18.75" customHeight="1" spans="1:24">
      <c r="A296" s="86" t="s">
        <v>79</v>
      </c>
      <c r="B296" s="9" t="s">
        <v>439</v>
      </c>
      <c r="C296" s="10" t="s">
        <v>264</v>
      </c>
      <c r="D296" s="9" t="s">
        <v>113</v>
      </c>
      <c r="E296" s="9" t="s">
        <v>114</v>
      </c>
      <c r="F296" s="9" t="s">
        <v>273</v>
      </c>
      <c r="G296" s="9" t="s">
        <v>274</v>
      </c>
      <c r="H296" s="17">
        <v>1.8</v>
      </c>
      <c r="I296" s="17">
        <v>1.8</v>
      </c>
      <c r="J296" s="17"/>
      <c r="K296" s="17"/>
      <c r="L296" s="17"/>
      <c r="M296" s="17">
        <v>1.8</v>
      </c>
      <c r="N296" s="17"/>
      <c r="O296" s="17"/>
      <c r="P296" s="17"/>
      <c r="Q296" s="23"/>
      <c r="R296" s="17"/>
      <c r="S296" s="17"/>
      <c r="T296" s="17"/>
      <c r="U296" s="17"/>
      <c r="V296" s="17"/>
      <c r="W296" s="17"/>
      <c r="X296" s="17"/>
    </row>
    <row r="297" ht="18.75" customHeight="1" spans="1:24">
      <c r="A297" s="86" t="s">
        <v>79</v>
      </c>
      <c r="B297" s="9" t="s">
        <v>439</v>
      </c>
      <c r="C297" s="10" t="s">
        <v>264</v>
      </c>
      <c r="D297" s="9" t="s">
        <v>153</v>
      </c>
      <c r="E297" s="9" t="s">
        <v>154</v>
      </c>
      <c r="F297" s="9" t="s">
        <v>275</v>
      </c>
      <c r="G297" s="9" t="s">
        <v>276</v>
      </c>
      <c r="H297" s="17">
        <v>2.04</v>
      </c>
      <c r="I297" s="17">
        <v>2.04</v>
      </c>
      <c r="J297" s="17"/>
      <c r="K297" s="17"/>
      <c r="L297" s="17"/>
      <c r="M297" s="17">
        <v>2.04</v>
      </c>
      <c r="N297" s="17"/>
      <c r="O297" s="17"/>
      <c r="P297" s="17"/>
      <c r="Q297" s="23"/>
      <c r="R297" s="17"/>
      <c r="S297" s="17"/>
      <c r="T297" s="17"/>
      <c r="U297" s="17"/>
      <c r="V297" s="17"/>
      <c r="W297" s="17"/>
      <c r="X297" s="17"/>
    </row>
    <row r="298" ht="18.75" customHeight="1" spans="1:24">
      <c r="A298" s="86" t="s">
        <v>79</v>
      </c>
      <c r="B298" s="9" t="s">
        <v>440</v>
      </c>
      <c r="C298" s="10" t="s">
        <v>299</v>
      </c>
      <c r="D298" s="9" t="s">
        <v>113</v>
      </c>
      <c r="E298" s="9" t="s">
        <v>114</v>
      </c>
      <c r="F298" s="9" t="s">
        <v>289</v>
      </c>
      <c r="G298" s="9" t="s">
        <v>290</v>
      </c>
      <c r="H298" s="17">
        <v>30.456</v>
      </c>
      <c r="I298" s="17">
        <v>30.456</v>
      </c>
      <c r="J298" s="17"/>
      <c r="K298" s="17"/>
      <c r="L298" s="17"/>
      <c r="M298" s="17">
        <v>30.456</v>
      </c>
      <c r="N298" s="17"/>
      <c r="O298" s="17"/>
      <c r="P298" s="17"/>
      <c r="Q298" s="23"/>
      <c r="R298" s="17"/>
      <c r="S298" s="17"/>
      <c r="T298" s="17"/>
      <c r="U298" s="17"/>
      <c r="V298" s="17"/>
      <c r="W298" s="17"/>
      <c r="X298" s="17"/>
    </row>
    <row r="299" ht="18.75" customHeight="1" spans="1:24">
      <c r="A299" s="86" t="s">
        <v>79</v>
      </c>
      <c r="B299" s="9" t="s">
        <v>441</v>
      </c>
      <c r="C299" s="10" t="s">
        <v>442</v>
      </c>
      <c r="D299" s="9" t="s">
        <v>159</v>
      </c>
      <c r="E299" s="9" t="s">
        <v>160</v>
      </c>
      <c r="F299" s="9" t="s">
        <v>285</v>
      </c>
      <c r="G299" s="9" t="s">
        <v>286</v>
      </c>
      <c r="H299" s="17">
        <v>3.588</v>
      </c>
      <c r="I299" s="17">
        <v>3.588</v>
      </c>
      <c r="J299" s="17"/>
      <c r="K299" s="17"/>
      <c r="L299" s="17"/>
      <c r="M299" s="17">
        <v>3.588</v>
      </c>
      <c r="N299" s="17"/>
      <c r="O299" s="17"/>
      <c r="P299" s="17"/>
      <c r="Q299" s="23"/>
      <c r="R299" s="17"/>
      <c r="S299" s="17"/>
      <c r="T299" s="17"/>
      <c r="U299" s="17"/>
      <c r="V299" s="17"/>
      <c r="W299" s="17"/>
      <c r="X299" s="17"/>
    </row>
    <row r="300" ht="18.75" customHeight="1" spans="1:24">
      <c r="A300" s="86" t="s">
        <v>81</v>
      </c>
      <c r="B300" s="9" t="s">
        <v>443</v>
      </c>
      <c r="C300" s="10" t="s">
        <v>288</v>
      </c>
      <c r="D300" s="9" t="s">
        <v>125</v>
      </c>
      <c r="E300" s="9" t="s">
        <v>126</v>
      </c>
      <c r="F300" s="9" t="s">
        <v>236</v>
      </c>
      <c r="G300" s="9" t="s">
        <v>237</v>
      </c>
      <c r="H300" s="17">
        <v>18.8268</v>
      </c>
      <c r="I300" s="17">
        <v>18.8268</v>
      </c>
      <c r="J300" s="17"/>
      <c r="K300" s="17"/>
      <c r="L300" s="17"/>
      <c r="M300" s="17">
        <v>18.8268</v>
      </c>
      <c r="N300" s="17"/>
      <c r="O300" s="17"/>
      <c r="P300" s="17"/>
      <c r="Q300" s="23"/>
      <c r="R300" s="17"/>
      <c r="S300" s="17"/>
      <c r="T300" s="17"/>
      <c r="U300" s="17"/>
      <c r="V300" s="17"/>
      <c r="W300" s="17"/>
      <c r="X300" s="17"/>
    </row>
    <row r="301" ht="18.75" customHeight="1" spans="1:24">
      <c r="A301" s="86" t="s">
        <v>81</v>
      </c>
      <c r="B301" s="9" t="s">
        <v>443</v>
      </c>
      <c r="C301" s="10" t="s">
        <v>288</v>
      </c>
      <c r="D301" s="9" t="s">
        <v>125</v>
      </c>
      <c r="E301" s="9" t="s">
        <v>126</v>
      </c>
      <c r="F301" s="9" t="s">
        <v>238</v>
      </c>
      <c r="G301" s="9" t="s">
        <v>239</v>
      </c>
      <c r="H301" s="17">
        <v>1.3416</v>
      </c>
      <c r="I301" s="17">
        <v>1.3416</v>
      </c>
      <c r="J301" s="17"/>
      <c r="K301" s="17"/>
      <c r="L301" s="17"/>
      <c r="M301" s="17">
        <v>1.3416</v>
      </c>
      <c r="N301" s="17"/>
      <c r="O301" s="17"/>
      <c r="P301" s="17"/>
      <c r="Q301" s="23"/>
      <c r="R301" s="17"/>
      <c r="S301" s="17"/>
      <c r="T301" s="17"/>
      <c r="U301" s="17"/>
      <c r="V301" s="17"/>
      <c r="W301" s="17"/>
      <c r="X301" s="17"/>
    </row>
    <row r="302" ht="18.75" customHeight="1" spans="1:24">
      <c r="A302" s="86" t="s">
        <v>81</v>
      </c>
      <c r="B302" s="9" t="s">
        <v>443</v>
      </c>
      <c r="C302" s="10" t="s">
        <v>288</v>
      </c>
      <c r="D302" s="9" t="s">
        <v>125</v>
      </c>
      <c r="E302" s="9" t="s">
        <v>126</v>
      </c>
      <c r="F302" s="9" t="s">
        <v>289</v>
      </c>
      <c r="G302" s="9" t="s">
        <v>290</v>
      </c>
      <c r="H302" s="17">
        <v>15.792</v>
      </c>
      <c r="I302" s="17">
        <v>15.792</v>
      </c>
      <c r="J302" s="17"/>
      <c r="K302" s="17"/>
      <c r="L302" s="17"/>
      <c r="M302" s="17">
        <v>15.792</v>
      </c>
      <c r="N302" s="17"/>
      <c r="O302" s="17"/>
      <c r="P302" s="17"/>
      <c r="Q302" s="23"/>
      <c r="R302" s="17"/>
      <c r="S302" s="17"/>
      <c r="T302" s="17"/>
      <c r="U302" s="17"/>
      <c r="V302" s="17"/>
      <c r="W302" s="17"/>
      <c r="X302" s="17"/>
    </row>
    <row r="303" ht="18.75" customHeight="1" spans="1:24">
      <c r="A303" s="86" t="s">
        <v>81</v>
      </c>
      <c r="B303" s="9" t="s">
        <v>443</v>
      </c>
      <c r="C303" s="10" t="s">
        <v>288</v>
      </c>
      <c r="D303" s="9" t="s">
        <v>125</v>
      </c>
      <c r="E303" s="9" t="s">
        <v>126</v>
      </c>
      <c r="F303" s="9" t="s">
        <v>289</v>
      </c>
      <c r="G303" s="9" t="s">
        <v>290</v>
      </c>
      <c r="H303" s="17">
        <v>6.672</v>
      </c>
      <c r="I303" s="17">
        <v>6.672</v>
      </c>
      <c r="J303" s="17"/>
      <c r="K303" s="17"/>
      <c r="L303" s="17"/>
      <c r="M303" s="17">
        <v>6.672</v>
      </c>
      <c r="N303" s="17"/>
      <c r="O303" s="17"/>
      <c r="P303" s="17"/>
      <c r="Q303" s="23"/>
      <c r="R303" s="17"/>
      <c r="S303" s="17"/>
      <c r="T303" s="17"/>
      <c r="U303" s="17"/>
      <c r="V303" s="17"/>
      <c r="W303" s="17"/>
      <c r="X303" s="17"/>
    </row>
    <row r="304" ht="18.75" customHeight="1" spans="1:24">
      <c r="A304" s="86" t="s">
        <v>81</v>
      </c>
      <c r="B304" s="9" t="s">
        <v>443</v>
      </c>
      <c r="C304" s="10" t="s">
        <v>288</v>
      </c>
      <c r="D304" s="9" t="s">
        <v>185</v>
      </c>
      <c r="E304" s="9" t="s">
        <v>186</v>
      </c>
      <c r="F304" s="9" t="s">
        <v>238</v>
      </c>
      <c r="G304" s="9" t="s">
        <v>239</v>
      </c>
      <c r="H304" s="17">
        <v>0.7752</v>
      </c>
      <c r="I304" s="17">
        <v>0.7752</v>
      </c>
      <c r="J304" s="17"/>
      <c r="K304" s="17"/>
      <c r="L304" s="17"/>
      <c r="M304" s="17">
        <v>0.7752</v>
      </c>
      <c r="N304" s="17"/>
      <c r="O304" s="17"/>
      <c r="P304" s="17"/>
      <c r="Q304" s="23"/>
      <c r="R304" s="17"/>
      <c r="S304" s="17"/>
      <c r="T304" s="17"/>
      <c r="U304" s="17"/>
      <c r="V304" s="17"/>
      <c r="W304" s="17"/>
      <c r="X304" s="17"/>
    </row>
    <row r="305" ht="18.75" customHeight="1" spans="1:24">
      <c r="A305" s="86" t="s">
        <v>81</v>
      </c>
      <c r="B305" s="9" t="s">
        <v>444</v>
      </c>
      <c r="C305" s="10" t="s">
        <v>243</v>
      </c>
      <c r="D305" s="9" t="s">
        <v>125</v>
      </c>
      <c r="E305" s="9" t="s">
        <v>126</v>
      </c>
      <c r="F305" s="9" t="s">
        <v>244</v>
      </c>
      <c r="G305" s="9" t="s">
        <v>245</v>
      </c>
      <c r="H305" s="17">
        <v>0.42074</v>
      </c>
      <c r="I305" s="17">
        <v>0.42074</v>
      </c>
      <c r="J305" s="17"/>
      <c r="K305" s="17"/>
      <c r="L305" s="17"/>
      <c r="M305" s="17">
        <v>0.42074</v>
      </c>
      <c r="N305" s="17"/>
      <c r="O305" s="17"/>
      <c r="P305" s="17"/>
      <c r="Q305" s="23"/>
      <c r="R305" s="17"/>
      <c r="S305" s="17"/>
      <c r="T305" s="17"/>
      <c r="U305" s="17"/>
      <c r="V305" s="17"/>
      <c r="W305" s="17"/>
      <c r="X305" s="17"/>
    </row>
    <row r="306" ht="18.75" customHeight="1" spans="1:24">
      <c r="A306" s="86" t="s">
        <v>81</v>
      </c>
      <c r="B306" s="9" t="s">
        <v>444</v>
      </c>
      <c r="C306" s="10" t="s">
        <v>243</v>
      </c>
      <c r="D306" s="9" t="s">
        <v>155</v>
      </c>
      <c r="E306" s="9" t="s">
        <v>156</v>
      </c>
      <c r="F306" s="9" t="s">
        <v>246</v>
      </c>
      <c r="G306" s="9" t="s">
        <v>247</v>
      </c>
      <c r="H306" s="17">
        <v>7.522448</v>
      </c>
      <c r="I306" s="17">
        <v>7.522448</v>
      </c>
      <c r="J306" s="17"/>
      <c r="K306" s="17"/>
      <c r="L306" s="17"/>
      <c r="M306" s="17">
        <v>7.522448</v>
      </c>
      <c r="N306" s="17"/>
      <c r="O306" s="17"/>
      <c r="P306" s="17"/>
      <c r="Q306" s="23"/>
      <c r="R306" s="17"/>
      <c r="S306" s="17"/>
      <c r="T306" s="17"/>
      <c r="U306" s="17"/>
      <c r="V306" s="17"/>
      <c r="W306" s="17"/>
      <c r="X306" s="17"/>
    </row>
    <row r="307" ht="18.75" customHeight="1" spans="1:24">
      <c r="A307" s="86" t="s">
        <v>81</v>
      </c>
      <c r="B307" s="9" t="s">
        <v>444</v>
      </c>
      <c r="C307" s="10" t="s">
        <v>243</v>
      </c>
      <c r="D307" s="9" t="s">
        <v>167</v>
      </c>
      <c r="E307" s="9" t="s">
        <v>168</v>
      </c>
      <c r="F307" s="9" t="s">
        <v>248</v>
      </c>
      <c r="G307" s="9" t="s">
        <v>249</v>
      </c>
      <c r="H307" s="17">
        <v>4.214451</v>
      </c>
      <c r="I307" s="17">
        <v>4.214451</v>
      </c>
      <c r="J307" s="17"/>
      <c r="K307" s="17"/>
      <c r="L307" s="17"/>
      <c r="M307" s="17">
        <v>4.214451</v>
      </c>
      <c r="N307" s="17"/>
      <c r="O307" s="17"/>
      <c r="P307" s="17"/>
      <c r="Q307" s="23"/>
      <c r="R307" s="17"/>
      <c r="S307" s="17"/>
      <c r="T307" s="17"/>
      <c r="U307" s="17"/>
      <c r="V307" s="17"/>
      <c r="W307" s="17"/>
      <c r="X307" s="17"/>
    </row>
    <row r="308" ht="18.75" customHeight="1" spans="1:24">
      <c r="A308" s="86" t="s">
        <v>81</v>
      </c>
      <c r="B308" s="9" t="s">
        <v>444</v>
      </c>
      <c r="C308" s="10" t="s">
        <v>243</v>
      </c>
      <c r="D308" s="9" t="s">
        <v>169</v>
      </c>
      <c r="E308" s="9" t="s">
        <v>170</v>
      </c>
      <c r="F308" s="9" t="s">
        <v>250</v>
      </c>
      <c r="G308" s="9" t="s">
        <v>251</v>
      </c>
      <c r="H308" s="17">
        <v>3.017221</v>
      </c>
      <c r="I308" s="17">
        <v>3.017221</v>
      </c>
      <c r="J308" s="17"/>
      <c r="K308" s="17"/>
      <c r="L308" s="17"/>
      <c r="M308" s="17">
        <v>3.017221</v>
      </c>
      <c r="N308" s="17"/>
      <c r="O308" s="17"/>
      <c r="P308" s="17"/>
      <c r="Q308" s="23"/>
      <c r="R308" s="17"/>
      <c r="S308" s="17"/>
      <c r="T308" s="17"/>
      <c r="U308" s="17"/>
      <c r="V308" s="17"/>
      <c r="W308" s="17"/>
      <c r="X308" s="17"/>
    </row>
    <row r="309" ht="18.75" customHeight="1" spans="1:24">
      <c r="A309" s="86" t="s">
        <v>81</v>
      </c>
      <c r="B309" s="9" t="s">
        <v>444</v>
      </c>
      <c r="C309" s="10" t="s">
        <v>243</v>
      </c>
      <c r="D309" s="9" t="s">
        <v>171</v>
      </c>
      <c r="E309" s="9" t="s">
        <v>172</v>
      </c>
      <c r="F309" s="9" t="s">
        <v>244</v>
      </c>
      <c r="G309" s="9" t="s">
        <v>245</v>
      </c>
      <c r="H309" s="17">
        <v>0.188061</v>
      </c>
      <c r="I309" s="17">
        <v>0.188061</v>
      </c>
      <c r="J309" s="17"/>
      <c r="K309" s="17"/>
      <c r="L309" s="17"/>
      <c r="M309" s="17">
        <v>0.188061</v>
      </c>
      <c r="N309" s="17"/>
      <c r="O309" s="17"/>
      <c r="P309" s="17"/>
      <c r="Q309" s="23"/>
      <c r="R309" s="17"/>
      <c r="S309" s="17"/>
      <c r="T309" s="17"/>
      <c r="U309" s="17"/>
      <c r="V309" s="17"/>
      <c r="W309" s="17"/>
      <c r="X309" s="17"/>
    </row>
    <row r="310" ht="18.75" customHeight="1" spans="1:24">
      <c r="A310" s="86" t="s">
        <v>81</v>
      </c>
      <c r="B310" s="9" t="s">
        <v>444</v>
      </c>
      <c r="C310" s="10" t="s">
        <v>243</v>
      </c>
      <c r="D310" s="9" t="s">
        <v>171</v>
      </c>
      <c r="E310" s="9" t="s">
        <v>172</v>
      </c>
      <c r="F310" s="9" t="s">
        <v>244</v>
      </c>
      <c r="G310" s="9" t="s">
        <v>245</v>
      </c>
      <c r="H310" s="17">
        <v>0.228</v>
      </c>
      <c r="I310" s="17">
        <v>0.228</v>
      </c>
      <c r="J310" s="17"/>
      <c r="K310" s="17"/>
      <c r="L310" s="17"/>
      <c r="M310" s="17">
        <v>0.228</v>
      </c>
      <c r="N310" s="17"/>
      <c r="O310" s="17"/>
      <c r="P310" s="17"/>
      <c r="Q310" s="23"/>
      <c r="R310" s="17"/>
      <c r="S310" s="17"/>
      <c r="T310" s="17"/>
      <c r="U310" s="17"/>
      <c r="V310" s="17"/>
      <c r="W310" s="17"/>
      <c r="X310" s="17"/>
    </row>
    <row r="311" ht="18.75" customHeight="1" spans="1:24">
      <c r="A311" s="86" t="s">
        <v>81</v>
      </c>
      <c r="B311" s="9" t="s">
        <v>445</v>
      </c>
      <c r="C311" s="10" t="s">
        <v>184</v>
      </c>
      <c r="D311" s="9" t="s">
        <v>183</v>
      </c>
      <c r="E311" s="9" t="s">
        <v>184</v>
      </c>
      <c r="F311" s="9" t="s">
        <v>253</v>
      </c>
      <c r="G311" s="9" t="s">
        <v>184</v>
      </c>
      <c r="H311" s="17">
        <v>5.3916</v>
      </c>
      <c r="I311" s="17">
        <v>5.3916</v>
      </c>
      <c r="J311" s="17"/>
      <c r="K311" s="17"/>
      <c r="L311" s="17"/>
      <c r="M311" s="17">
        <v>5.3916</v>
      </c>
      <c r="N311" s="17"/>
      <c r="O311" s="17"/>
      <c r="P311" s="17"/>
      <c r="Q311" s="23"/>
      <c r="R311" s="17"/>
      <c r="S311" s="17"/>
      <c r="T311" s="17"/>
      <c r="U311" s="17"/>
      <c r="V311" s="17"/>
      <c r="W311" s="17"/>
      <c r="X311" s="17"/>
    </row>
    <row r="312" ht="18.75" customHeight="1" spans="1:24">
      <c r="A312" s="86" t="s">
        <v>81</v>
      </c>
      <c r="B312" s="9" t="s">
        <v>446</v>
      </c>
      <c r="C312" s="10" t="s">
        <v>255</v>
      </c>
      <c r="D312" s="9" t="s">
        <v>153</v>
      </c>
      <c r="E312" s="9" t="s">
        <v>154</v>
      </c>
      <c r="F312" s="9" t="s">
        <v>256</v>
      </c>
      <c r="G312" s="9" t="s">
        <v>257</v>
      </c>
      <c r="H312" s="17">
        <v>1.44</v>
      </c>
      <c r="I312" s="17">
        <v>1.44</v>
      </c>
      <c r="J312" s="17"/>
      <c r="K312" s="17"/>
      <c r="L312" s="17"/>
      <c r="M312" s="17">
        <v>1.44</v>
      </c>
      <c r="N312" s="17"/>
      <c r="O312" s="17"/>
      <c r="P312" s="17"/>
      <c r="Q312" s="23"/>
      <c r="R312" s="17"/>
      <c r="S312" s="17"/>
      <c r="T312" s="17"/>
      <c r="U312" s="17"/>
      <c r="V312" s="17"/>
      <c r="W312" s="17"/>
      <c r="X312" s="17"/>
    </row>
    <row r="313" ht="18.75" customHeight="1" spans="1:24">
      <c r="A313" s="86" t="s">
        <v>81</v>
      </c>
      <c r="B313" s="9" t="s">
        <v>447</v>
      </c>
      <c r="C313" s="10" t="s">
        <v>261</v>
      </c>
      <c r="D313" s="9" t="s">
        <v>125</v>
      </c>
      <c r="E313" s="9" t="s">
        <v>126</v>
      </c>
      <c r="F313" s="9" t="s">
        <v>262</v>
      </c>
      <c r="G313" s="9" t="s">
        <v>261</v>
      </c>
      <c r="H313" s="17">
        <v>1.068432</v>
      </c>
      <c r="I313" s="17">
        <v>1.068432</v>
      </c>
      <c r="J313" s="17"/>
      <c r="K313" s="17"/>
      <c r="L313" s="17"/>
      <c r="M313" s="17">
        <v>1.068432</v>
      </c>
      <c r="N313" s="17"/>
      <c r="O313" s="17"/>
      <c r="P313" s="17"/>
      <c r="Q313" s="23"/>
      <c r="R313" s="17"/>
      <c r="S313" s="17"/>
      <c r="T313" s="17"/>
      <c r="U313" s="17"/>
      <c r="V313" s="17"/>
      <c r="W313" s="17"/>
      <c r="X313" s="17"/>
    </row>
    <row r="314" ht="18.75" customHeight="1" spans="1:24">
      <c r="A314" s="86" t="s">
        <v>81</v>
      </c>
      <c r="B314" s="9" t="s">
        <v>448</v>
      </c>
      <c r="C314" s="10" t="s">
        <v>264</v>
      </c>
      <c r="D314" s="9" t="s">
        <v>125</v>
      </c>
      <c r="E314" s="9" t="s">
        <v>126</v>
      </c>
      <c r="F314" s="9" t="s">
        <v>265</v>
      </c>
      <c r="G314" s="9" t="s">
        <v>266</v>
      </c>
      <c r="H314" s="17">
        <v>0.12</v>
      </c>
      <c r="I314" s="17">
        <v>0.12</v>
      </c>
      <c r="J314" s="17"/>
      <c r="K314" s="17"/>
      <c r="L314" s="17"/>
      <c r="M314" s="17">
        <v>0.12</v>
      </c>
      <c r="N314" s="17"/>
      <c r="O314" s="17"/>
      <c r="P314" s="17"/>
      <c r="Q314" s="23"/>
      <c r="R314" s="17"/>
      <c r="S314" s="17"/>
      <c r="T314" s="17"/>
      <c r="U314" s="17"/>
      <c r="V314" s="17"/>
      <c r="W314" s="17"/>
      <c r="X314" s="17"/>
    </row>
    <row r="315" ht="18.75" customHeight="1" spans="1:24">
      <c r="A315" s="86" t="s">
        <v>81</v>
      </c>
      <c r="B315" s="9" t="s">
        <v>448</v>
      </c>
      <c r="C315" s="10" t="s">
        <v>264</v>
      </c>
      <c r="D315" s="9" t="s">
        <v>125</v>
      </c>
      <c r="E315" s="9" t="s">
        <v>126</v>
      </c>
      <c r="F315" s="9" t="s">
        <v>449</v>
      </c>
      <c r="G315" s="9" t="s">
        <v>450</v>
      </c>
      <c r="H315" s="17">
        <v>0.5</v>
      </c>
      <c r="I315" s="17">
        <v>0.5</v>
      </c>
      <c r="J315" s="17"/>
      <c r="K315" s="17"/>
      <c r="L315" s="17"/>
      <c r="M315" s="17">
        <v>0.5</v>
      </c>
      <c r="N315" s="17"/>
      <c r="O315" s="17"/>
      <c r="P315" s="17"/>
      <c r="Q315" s="23"/>
      <c r="R315" s="17"/>
      <c r="S315" s="17"/>
      <c r="T315" s="17"/>
      <c r="U315" s="17"/>
      <c r="V315" s="17"/>
      <c r="W315" s="17"/>
      <c r="X315" s="17"/>
    </row>
    <row r="316" ht="18.75" customHeight="1" spans="1:24">
      <c r="A316" s="86" t="s">
        <v>81</v>
      </c>
      <c r="B316" s="9" t="s">
        <v>448</v>
      </c>
      <c r="C316" s="10" t="s">
        <v>264</v>
      </c>
      <c r="D316" s="9" t="s">
        <v>125</v>
      </c>
      <c r="E316" s="9" t="s">
        <v>126</v>
      </c>
      <c r="F316" s="9" t="s">
        <v>451</v>
      </c>
      <c r="G316" s="9" t="s">
        <v>452</v>
      </c>
      <c r="H316" s="17">
        <v>0.5</v>
      </c>
      <c r="I316" s="17">
        <v>0.5</v>
      </c>
      <c r="J316" s="17"/>
      <c r="K316" s="17"/>
      <c r="L316" s="17"/>
      <c r="M316" s="17">
        <v>0.5</v>
      </c>
      <c r="N316" s="17"/>
      <c r="O316" s="17"/>
      <c r="P316" s="17"/>
      <c r="Q316" s="23"/>
      <c r="R316" s="17"/>
      <c r="S316" s="17"/>
      <c r="T316" s="17"/>
      <c r="U316" s="17"/>
      <c r="V316" s="17"/>
      <c r="W316" s="17"/>
      <c r="X316" s="17"/>
    </row>
    <row r="317" ht="18.75" customHeight="1" spans="1:24">
      <c r="A317" s="86" t="s">
        <v>81</v>
      </c>
      <c r="B317" s="9" t="s">
        <v>448</v>
      </c>
      <c r="C317" s="10" t="s">
        <v>264</v>
      </c>
      <c r="D317" s="9" t="s">
        <v>125</v>
      </c>
      <c r="E317" s="9" t="s">
        <v>126</v>
      </c>
      <c r="F317" s="9" t="s">
        <v>269</v>
      </c>
      <c r="G317" s="9" t="s">
        <v>270</v>
      </c>
      <c r="H317" s="17">
        <v>0.6</v>
      </c>
      <c r="I317" s="17">
        <v>0.6</v>
      </c>
      <c r="J317" s="17"/>
      <c r="K317" s="17"/>
      <c r="L317" s="17"/>
      <c r="M317" s="17">
        <v>0.6</v>
      </c>
      <c r="N317" s="17"/>
      <c r="O317" s="17"/>
      <c r="P317" s="17"/>
      <c r="Q317" s="23"/>
      <c r="R317" s="17"/>
      <c r="S317" s="17"/>
      <c r="T317" s="17"/>
      <c r="U317" s="17"/>
      <c r="V317" s="17"/>
      <c r="W317" s="17"/>
      <c r="X317" s="17"/>
    </row>
    <row r="318" ht="18.75" customHeight="1" spans="1:24">
      <c r="A318" s="86" t="s">
        <v>81</v>
      </c>
      <c r="B318" s="9" t="s">
        <v>448</v>
      </c>
      <c r="C318" s="10" t="s">
        <v>264</v>
      </c>
      <c r="D318" s="9" t="s">
        <v>125</v>
      </c>
      <c r="E318" s="9" t="s">
        <v>126</v>
      </c>
      <c r="F318" s="9" t="s">
        <v>271</v>
      </c>
      <c r="G318" s="9" t="s">
        <v>272</v>
      </c>
      <c r="H318" s="17">
        <v>0.6</v>
      </c>
      <c r="I318" s="17">
        <v>0.6</v>
      </c>
      <c r="J318" s="17"/>
      <c r="K318" s="17"/>
      <c r="L318" s="17"/>
      <c r="M318" s="17">
        <v>0.6</v>
      </c>
      <c r="N318" s="17"/>
      <c r="O318" s="17"/>
      <c r="P318" s="17"/>
      <c r="Q318" s="23"/>
      <c r="R318" s="17"/>
      <c r="S318" s="17"/>
      <c r="T318" s="17"/>
      <c r="U318" s="17"/>
      <c r="V318" s="17"/>
      <c r="W318" s="17"/>
      <c r="X318" s="17"/>
    </row>
    <row r="319" ht="18.75" customHeight="1" spans="1:24">
      <c r="A319" s="86" t="s">
        <v>81</v>
      </c>
      <c r="B319" s="9" t="s">
        <v>448</v>
      </c>
      <c r="C319" s="10" t="s">
        <v>264</v>
      </c>
      <c r="D319" s="9" t="s">
        <v>125</v>
      </c>
      <c r="E319" s="9" t="s">
        <v>126</v>
      </c>
      <c r="F319" s="9" t="s">
        <v>273</v>
      </c>
      <c r="G319" s="9" t="s">
        <v>274</v>
      </c>
      <c r="H319" s="17">
        <v>0.4</v>
      </c>
      <c r="I319" s="17">
        <v>0.4</v>
      </c>
      <c r="J319" s="17"/>
      <c r="K319" s="17"/>
      <c r="L319" s="17"/>
      <c r="M319" s="17">
        <v>0.4</v>
      </c>
      <c r="N319" s="17"/>
      <c r="O319" s="17"/>
      <c r="P319" s="17"/>
      <c r="Q319" s="23"/>
      <c r="R319" s="17"/>
      <c r="S319" s="17"/>
      <c r="T319" s="17"/>
      <c r="U319" s="17"/>
      <c r="V319" s="17"/>
      <c r="W319" s="17"/>
      <c r="X319" s="17"/>
    </row>
    <row r="320" ht="18.75" customHeight="1" spans="1:24">
      <c r="A320" s="86" t="s">
        <v>81</v>
      </c>
      <c r="B320" s="9" t="s">
        <v>448</v>
      </c>
      <c r="C320" s="10" t="s">
        <v>264</v>
      </c>
      <c r="D320" s="9" t="s">
        <v>153</v>
      </c>
      <c r="E320" s="9" t="s">
        <v>154</v>
      </c>
      <c r="F320" s="9" t="s">
        <v>275</v>
      </c>
      <c r="G320" s="9" t="s">
        <v>276</v>
      </c>
      <c r="H320" s="17">
        <v>0.12</v>
      </c>
      <c r="I320" s="17">
        <v>0.12</v>
      </c>
      <c r="J320" s="17"/>
      <c r="K320" s="17"/>
      <c r="L320" s="17"/>
      <c r="M320" s="17">
        <v>0.12</v>
      </c>
      <c r="N320" s="17"/>
      <c r="O320" s="17"/>
      <c r="P320" s="17"/>
      <c r="Q320" s="23"/>
      <c r="R320" s="17"/>
      <c r="S320" s="17"/>
      <c r="T320" s="17"/>
      <c r="U320" s="17"/>
      <c r="V320" s="17"/>
      <c r="W320" s="17"/>
      <c r="X320" s="17"/>
    </row>
    <row r="321" ht="18.75" customHeight="1" spans="1:24">
      <c r="A321" s="86" t="s">
        <v>81</v>
      </c>
      <c r="B321" s="9" t="s">
        <v>453</v>
      </c>
      <c r="C321" s="10" t="s">
        <v>299</v>
      </c>
      <c r="D321" s="9" t="s">
        <v>125</v>
      </c>
      <c r="E321" s="9" t="s">
        <v>126</v>
      </c>
      <c r="F321" s="9" t="s">
        <v>289</v>
      </c>
      <c r="G321" s="9" t="s">
        <v>290</v>
      </c>
      <c r="H321" s="17">
        <v>6.768</v>
      </c>
      <c r="I321" s="17">
        <v>6.768</v>
      </c>
      <c r="J321" s="17"/>
      <c r="K321" s="17"/>
      <c r="L321" s="17"/>
      <c r="M321" s="17">
        <v>6.768</v>
      </c>
      <c r="N321" s="17"/>
      <c r="O321" s="17"/>
      <c r="P321" s="17"/>
      <c r="Q321" s="23"/>
      <c r="R321" s="17"/>
      <c r="S321" s="17"/>
      <c r="T321" s="17"/>
      <c r="U321" s="17"/>
      <c r="V321" s="17"/>
      <c r="W321" s="17"/>
      <c r="X321" s="17"/>
    </row>
    <row r="322" ht="18.75" customHeight="1" spans="1:24">
      <c r="A322" s="86" t="s">
        <v>83</v>
      </c>
      <c r="B322" s="9" t="s">
        <v>454</v>
      </c>
      <c r="C322" s="10" t="s">
        <v>288</v>
      </c>
      <c r="D322" s="9" t="s">
        <v>113</v>
      </c>
      <c r="E322" s="9" t="s">
        <v>114</v>
      </c>
      <c r="F322" s="9" t="s">
        <v>236</v>
      </c>
      <c r="G322" s="9" t="s">
        <v>237</v>
      </c>
      <c r="H322" s="17">
        <v>16.7208</v>
      </c>
      <c r="I322" s="17">
        <v>16.7208</v>
      </c>
      <c r="J322" s="17"/>
      <c r="K322" s="17"/>
      <c r="L322" s="17"/>
      <c r="M322" s="17">
        <v>16.7208</v>
      </c>
      <c r="N322" s="17"/>
      <c r="O322" s="17"/>
      <c r="P322" s="17"/>
      <c r="Q322" s="23"/>
      <c r="R322" s="17"/>
      <c r="S322" s="17"/>
      <c r="T322" s="17"/>
      <c r="U322" s="17"/>
      <c r="V322" s="17"/>
      <c r="W322" s="17"/>
      <c r="X322" s="17"/>
    </row>
    <row r="323" ht="18.75" customHeight="1" spans="1:24">
      <c r="A323" s="86" t="s">
        <v>83</v>
      </c>
      <c r="B323" s="9" t="s">
        <v>454</v>
      </c>
      <c r="C323" s="10" t="s">
        <v>288</v>
      </c>
      <c r="D323" s="9" t="s">
        <v>113</v>
      </c>
      <c r="E323" s="9" t="s">
        <v>114</v>
      </c>
      <c r="F323" s="9" t="s">
        <v>238</v>
      </c>
      <c r="G323" s="9" t="s">
        <v>239</v>
      </c>
      <c r="H323" s="17">
        <v>1.3296</v>
      </c>
      <c r="I323" s="17">
        <v>1.3296</v>
      </c>
      <c r="J323" s="17"/>
      <c r="K323" s="17"/>
      <c r="L323" s="17"/>
      <c r="M323" s="17">
        <v>1.3296</v>
      </c>
      <c r="N323" s="17"/>
      <c r="O323" s="17"/>
      <c r="P323" s="17"/>
      <c r="Q323" s="23"/>
      <c r="R323" s="17"/>
      <c r="S323" s="17"/>
      <c r="T323" s="17"/>
      <c r="U323" s="17"/>
      <c r="V323" s="17"/>
      <c r="W323" s="17"/>
      <c r="X323" s="17"/>
    </row>
    <row r="324" ht="18.75" customHeight="1" spans="1:24">
      <c r="A324" s="86" t="s">
        <v>83</v>
      </c>
      <c r="B324" s="9" t="s">
        <v>454</v>
      </c>
      <c r="C324" s="10" t="s">
        <v>288</v>
      </c>
      <c r="D324" s="9" t="s">
        <v>113</v>
      </c>
      <c r="E324" s="9" t="s">
        <v>114</v>
      </c>
      <c r="F324" s="9" t="s">
        <v>289</v>
      </c>
      <c r="G324" s="9" t="s">
        <v>290</v>
      </c>
      <c r="H324" s="17">
        <v>19.74</v>
      </c>
      <c r="I324" s="17">
        <v>19.74</v>
      </c>
      <c r="J324" s="17"/>
      <c r="K324" s="17"/>
      <c r="L324" s="17"/>
      <c r="M324" s="17">
        <v>19.74</v>
      </c>
      <c r="N324" s="17"/>
      <c r="O324" s="17"/>
      <c r="P324" s="17"/>
      <c r="Q324" s="23"/>
      <c r="R324" s="17"/>
      <c r="S324" s="17"/>
      <c r="T324" s="17"/>
      <c r="U324" s="17"/>
      <c r="V324" s="17"/>
      <c r="W324" s="17"/>
      <c r="X324" s="17"/>
    </row>
    <row r="325" ht="18.75" customHeight="1" spans="1:24">
      <c r="A325" s="86" t="s">
        <v>83</v>
      </c>
      <c r="B325" s="9" t="s">
        <v>454</v>
      </c>
      <c r="C325" s="10" t="s">
        <v>288</v>
      </c>
      <c r="D325" s="9" t="s">
        <v>113</v>
      </c>
      <c r="E325" s="9" t="s">
        <v>114</v>
      </c>
      <c r="F325" s="9" t="s">
        <v>289</v>
      </c>
      <c r="G325" s="9" t="s">
        <v>290</v>
      </c>
      <c r="H325" s="17">
        <v>7.5</v>
      </c>
      <c r="I325" s="17">
        <v>7.5</v>
      </c>
      <c r="J325" s="17"/>
      <c r="K325" s="17"/>
      <c r="L325" s="17"/>
      <c r="M325" s="17">
        <v>7.5</v>
      </c>
      <c r="N325" s="17"/>
      <c r="O325" s="17"/>
      <c r="P325" s="17"/>
      <c r="Q325" s="23"/>
      <c r="R325" s="17"/>
      <c r="S325" s="17"/>
      <c r="T325" s="17"/>
      <c r="U325" s="17"/>
      <c r="V325" s="17"/>
      <c r="W325" s="17"/>
      <c r="X325" s="17"/>
    </row>
    <row r="326" ht="18.75" customHeight="1" spans="1:24">
      <c r="A326" s="86" t="s">
        <v>83</v>
      </c>
      <c r="B326" s="9" t="s">
        <v>454</v>
      </c>
      <c r="C326" s="10" t="s">
        <v>288</v>
      </c>
      <c r="D326" s="9" t="s">
        <v>185</v>
      </c>
      <c r="E326" s="9" t="s">
        <v>186</v>
      </c>
      <c r="F326" s="9" t="s">
        <v>238</v>
      </c>
      <c r="G326" s="9" t="s">
        <v>239</v>
      </c>
      <c r="H326" s="17">
        <v>0.9984</v>
      </c>
      <c r="I326" s="17">
        <v>0.9984</v>
      </c>
      <c r="J326" s="17"/>
      <c r="K326" s="17"/>
      <c r="L326" s="17"/>
      <c r="M326" s="17">
        <v>0.9984</v>
      </c>
      <c r="N326" s="17"/>
      <c r="O326" s="17"/>
      <c r="P326" s="17"/>
      <c r="Q326" s="23"/>
      <c r="R326" s="17"/>
      <c r="S326" s="17"/>
      <c r="T326" s="17"/>
      <c r="U326" s="17"/>
      <c r="V326" s="17"/>
      <c r="W326" s="17"/>
      <c r="X326" s="17"/>
    </row>
    <row r="327" ht="18.75" customHeight="1" spans="1:24">
      <c r="A327" s="86" t="s">
        <v>83</v>
      </c>
      <c r="B327" s="9" t="s">
        <v>455</v>
      </c>
      <c r="C327" s="10" t="s">
        <v>243</v>
      </c>
      <c r="D327" s="9" t="s">
        <v>113</v>
      </c>
      <c r="E327" s="9" t="s">
        <v>114</v>
      </c>
      <c r="F327" s="9" t="s">
        <v>244</v>
      </c>
      <c r="G327" s="9" t="s">
        <v>245</v>
      </c>
      <c r="H327" s="17">
        <v>0.433535</v>
      </c>
      <c r="I327" s="17">
        <v>0.433535</v>
      </c>
      <c r="J327" s="17"/>
      <c r="K327" s="17"/>
      <c r="L327" s="17"/>
      <c r="M327" s="17">
        <v>0.433535</v>
      </c>
      <c r="N327" s="17"/>
      <c r="O327" s="17"/>
      <c r="P327" s="17"/>
      <c r="Q327" s="23"/>
      <c r="R327" s="17"/>
      <c r="S327" s="17"/>
      <c r="T327" s="17"/>
      <c r="U327" s="17"/>
      <c r="V327" s="17"/>
      <c r="W327" s="17"/>
      <c r="X327" s="17"/>
    </row>
    <row r="328" ht="18.75" customHeight="1" spans="1:24">
      <c r="A328" s="86" t="s">
        <v>83</v>
      </c>
      <c r="B328" s="9" t="s">
        <v>455</v>
      </c>
      <c r="C328" s="10" t="s">
        <v>243</v>
      </c>
      <c r="D328" s="9" t="s">
        <v>155</v>
      </c>
      <c r="E328" s="9" t="s">
        <v>156</v>
      </c>
      <c r="F328" s="9" t="s">
        <v>246</v>
      </c>
      <c r="G328" s="9" t="s">
        <v>247</v>
      </c>
      <c r="H328" s="17">
        <v>7.579808</v>
      </c>
      <c r="I328" s="17">
        <v>7.579808</v>
      </c>
      <c r="J328" s="17"/>
      <c r="K328" s="17"/>
      <c r="L328" s="17"/>
      <c r="M328" s="17">
        <v>7.579808</v>
      </c>
      <c r="N328" s="17"/>
      <c r="O328" s="17"/>
      <c r="P328" s="17"/>
      <c r="Q328" s="23"/>
      <c r="R328" s="17"/>
      <c r="S328" s="17"/>
      <c r="T328" s="17"/>
      <c r="U328" s="17"/>
      <c r="V328" s="17"/>
      <c r="W328" s="17"/>
      <c r="X328" s="17"/>
    </row>
    <row r="329" ht="18.75" customHeight="1" spans="1:24">
      <c r="A329" s="86" t="s">
        <v>83</v>
      </c>
      <c r="B329" s="9" t="s">
        <v>455</v>
      </c>
      <c r="C329" s="10" t="s">
        <v>243</v>
      </c>
      <c r="D329" s="9" t="s">
        <v>167</v>
      </c>
      <c r="E329" s="9" t="s">
        <v>168</v>
      </c>
      <c r="F329" s="9" t="s">
        <v>248</v>
      </c>
      <c r="G329" s="9" t="s">
        <v>249</v>
      </c>
      <c r="H329" s="17">
        <v>4.246587</v>
      </c>
      <c r="I329" s="17">
        <v>4.246587</v>
      </c>
      <c r="J329" s="17"/>
      <c r="K329" s="17"/>
      <c r="L329" s="17"/>
      <c r="M329" s="17">
        <v>4.246587</v>
      </c>
      <c r="N329" s="17"/>
      <c r="O329" s="17"/>
      <c r="P329" s="17"/>
      <c r="Q329" s="23"/>
      <c r="R329" s="17"/>
      <c r="S329" s="17"/>
      <c r="T329" s="17"/>
      <c r="U329" s="17"/>
      <c r="V329" s="17"/>
      <c r="W329" s="17"/>
      <c r="X329" s="17"/>
    </row>
    <row r="330" ht="18.75" customHeight="1" spans="1:24">
      <c r="A330" s="86" t="s">
        <v>83</v>
      </c>
      <c r="B330" s="9" t="s">
        <v>455</v>
      </c>
      <c r="C330" s="10" t="s">
        <v>243</v>
      </c>
      <c r="D330" s="9" t="s">
        <v>169</v>
      </c>
      <c r="E330" s="9" t="s">
        <v>170</v>
      </c>
      <c r="F330" s="9" t="s">
        <v>250</v>
      </c>
      <c r="G330" s="9" t="s">
        <v>251</v>
      </c>
      <c r="H330" s="17">
        <v>2.948944</v>
      </c>
      <c r="I330" s="17">
        <v>2.948944</v>
      </c>
      <c r="J330" s="17"/>
      <c r="K330" s="17"/>
      <c r="L330" s="17"/>
      <c r="M330" s="17">
        <v>2.948944</v>
      </c>
      <c r="N330" s="17"/>
      <c r="O330" s="17"/>
      <c r="P330" s="17"/>
      <c r="Q330" s="23"/>
      <c r="R330" s="17"/>
      <c r="S330" s="17"/>
      <c r="T330" s="17"/>
      <c r="U330" s="17"/>
      <c r="V330" s="17"/>
      <c r="W330" s="17"/>
      <c r="X330" s="17"/>
    </row>
    <row r="331" ht="18.75" customHeight="1" spans="1:24">
      <c r="A331" s="86" t="s">
        <v>83</v>
      </c>
      <c r="B331" s="9" t="s">
        <v>455</v>
      </c>
      <c r="C331" s="10" t="s">
        <v>243</v>
      </c>
      <c r="D331" s="9" t="s">
        <v>171</v>
      </c>
      <c r="E331" s="9" t="s">
        <v>172</v>
      </c>
      <c r="F331" s="9" t="s">
        <v>244</v>
      </c>
      <c r="G331" s="9" t="s">
        <v>245</v>
      </c>
      <c r="H331" s="17">
        <v>0.228</v>
      </c>
      <c r="I331" s="17">
        <v>0.228</v>
      </c>
      <c r="J331" s="17"/>
      <c r="K331" s="17"/>
      <c r="L331" s="17"/>
      <c r="M331" s="17">
        <v>0.228</v>
      </c>
      <c r="N331" s="17"/>
      <c r="O331" s="17"/>
      <c r="P331" s="17"/>
      <c r="Q331" s="23"/>
      <c r="R331" s="17"/>
      <c r="S331" s="17"/>
      <c r="T331" s="17"/>
      <c r="U331" s="17"/>
      <c r="V331" s="17"/>
      <c r="W331" s="17"/>
      <c r="X331" s="17"/>
    </row>
    <row r="332" ht="18.75" customHeight="1" spans="1:24">
      <c r="A332" s="86" t="s">
        <v>83</v>
      </c>
      <c r="B332" s="9" t="s">
        <v>455</v>
      </c>
      <c r="C332" s="10" t="s">
        <v>243</v>
      </c>
      <c r="D332" s="9" t="s">
        <v>171</v>
      </c>
      <c r="E332" s="9" t="s">
        <v>172</v>
      </c>
      <c r="F332" s="9" t="s">
        <v>244</v>
      </c>
      <c r="G332" s="9" t="s">
        <v>245</v>
      </c>
      <c r="H332" s="17">
        <v>0.094748</v>
      </c>
      <c r="I332" s="17">
        <v>0.094748</v>
      </c>
      <c r="J332" s="17"/>
      <c r="K332" s="17"/>
      <c r="L332" s="17"/>
      <c r="M332" s="17">
        <v>0.094748</v>
      </c>
      <c r="N332" s="17"/>
      <c r="O332" s="17"/>
      <c r="P332" s="17"/>
      <c r="Q332" s="23"/>
      <c r="R332" s="17"/>
      <c r="S332" s="17"/>
      <c r="T332" s="17"/>
      <c r="U332" s="17"/>
      <c r="V332" s="17"/>
      <c r="W332" s="17"/>
      <c r="X332" s="17"/>
    </row>
    <row r="333" ht="18.75" customHeight="1" spans="1:24">
      <c r="A333" s="86" t="s">
        <v>83</v>
      </c>
      <c r="B333" s="9" t="s">
        <v>456</v>
      </c>
      <c r="C333" s="10" t="s">
        <v>184</v>
      </c>
      <c r="D333" s="9" t="s">
        <v>183</v>
      </c>
      <c r="E333" s="9" t="s">
        <v>184</v>
      </c>
      <c r="F333" s="9" t="s">
        <v>253</v>
      </c>
      <c r="G333" s="9" t="s">
        <v>184</v>
      </c>
      <c r="H333" s="17">
        <v>7.5972</v>
      </c>
      <c r="I333" s="17">
        <v>7.5972</v>
      </c>
      <c r="J333" s="17"/>
      <c r="K333" s="17"/>
      <c r="L333" s="17"/>
      <c r="M333" s="17">
        <v>7.5972</v>
      </c>
      <c r="N333" s="17"/>
      <c r="O333" s="17"/>
      <c r="P333" s="17"/>
      <c r="Q333" s="23"/>
      <c r="R333" s="17"/>
      <c r="S333" s="17"/>
      <c r="T333" s="17"/>
      <c r="U333" s="17"/>
      <c r="V333" s="17"/>
      <c r="W333" s="17"/>
      <c r="X333" s="17"/>
    </row>
    <row r="334" ht="18.75" customHeight="1" spans="1:24">
      <c r="A334" s="86" t="s">
        <v>83</v>
      </c>
      <c r="B334" s="9" t="s">
        <v>457</v>
      </c>
      <c r="C334" s="10" t="s">
        <v>255</v>
      </c>
      <c r="D334" s="9" t="s">
        <v>153</v>
      </c>
      <c r="E334" s="9" t="s">
        <v>154</v>
      </c>
      <c r="F334" s="9" t="s">
        <v>256</v>
      </c>
      <c r="G334" s="9" t="s">
        <v>257</v>
      </c>
      <c r="H334" s="17">
        <v>0.72</v>
      </c>
      <c r="I334" s="17">
        <v>0.72</v>
      </c>
      <c r="J334" s="17"/>
      <c r="K334" s="17"/>
      <c r="L334" s="17"/>
      <c r="M334" s="17">
        <v>0.72</v>
      </c>
      <c r="N334" s="17"/>
      <c r="O334" s="17"/>
      <c r="P334" s="17"/>
      <c r="Q334" s="23"/>
      <c r="R334" s="17"/>
      <c r="S334" s="17"/>
      <c r="T334" s="17"/>
      <c r="U334" s="17"/>
      <c r="V334" s="17"/>
      <c r="W334" s="17"/>
      <c r="X334" s="17"/>
    </row>
    <row r="335" ht="18.75" customHeight="1" spans="1:24">
      <c r="A335" s="86" t="s">
        <v>83</v>
      </c>
      <c r="B335" s="9" t="s">
        <v>458</v>
      </c>
      <c r="C335" s="10" t="s">
        <v>261</v>
      </c>
      <c r="D335" s="9" t="s">
        <v>113</v>
      </c>
      <c r="E335" s="9" t="s">
        <v>114</v>
      </c>
      <c r="F335" s="9" t="s">
        <v>262</v>
      </c>
      <c r="G335" s="9" t="s">
        <v>261</v>
      </c>
      <c r="H335" s="17">
        <v>1.119768</v>
      </c>
      <c r="I335" s="17">
        <v>1.119768</v>
      </c>
      <c r="J335" s="17"/>
      <c r="K335" s="17"/>
      <c r="L335" s="17"/>
      <c r="M335" s="17">
        <v>1.119768</v>
      </c>
      <c r="N335" s="17"/>
      <c r="O335" s="17"/>
      <c r="P335" s="17"/>
      <c r="Q335" s="23"/>
      <c r="R335" s="17"/>
      <c r="S335" s="17"/>
      <c r="T335" s="17"/>
      <c r="U335" s="17"/>
      <c r="V335" s="17"/>
      <c r="W335" s="17"/>
      <c r="X335" s="17"/>
    </row>
    <row r="336" ht="18.75" customHeight="1" spans="1:24">
      <c r="A336" s="86" t="s">
        <v>83</v>
      </c>
      <c r="B336" s="9" t="s">
        <v>459</v>
      </c>
      <c r="C336" s="10" t="s">
        <v>264</v>
      </c>
      <c r="D336" s="9" t="s">
        <v>113</v>
      </c>
      <c r="E336" s="9" t="s">
        <v>114</v>
      </c>
      <c r="F336" s="9" t="s">
        <v>265</v>
      </c>
      <c r="G336" s="9" t="s">
        <v>266</v>
      </c>
      <c r="H336" s="17">
        <v>1.4</v>
      </c>
      <c r="I336" s="17">
        <v>1.4</v>
      </c>
      <c r="J336" s="17"/>
      <c r="K336" s="17"/>
      <c r="L336" s="17"/>
      <c r="M336" s="17">
        <v>1.4</v>
      </c>
      <c r="N336" s="17"/>
      <c r="O336" s="17"/>
      <c r="P336" s="17"/>
      <c r="Q336" s="23"/>
      <c r="R336" s="17"/>
      <c r="S336" s="17"/>
      <c r="T336" s="17"/>
      <c r="U336" s="17"/>
      <c r="V336" s="17"/>
      <c r="W336" s="17"/>
      <c r="X336" s="17"/>
    </row>
    <row r="337" ht="18.75" customHeight="1" spans="1:24">
      <c r="A337" s="86" t="s">
        <v>83</v>
      </c>
      <c r="B337" s="9" t="s">
        <v>459</v>
      </c>
      <c r="C337" s="10" t="s">
        <v>264</v>
      </c>
      <c r="D337" s="9" t="s">
        <v>113</v>
      </c>
      <c r="E337" s="9" t="s">
        <v>114</v>
      </c>
      <c r="F337" s="9" t="s">
        <v>269</v>
      </c>
      <c r="G337" s="9" t="s">
        <v>270</v>
      </c>
      <c r="H337" s="17">
        <v>0.6</v>
      </c>
      <c r="I337" s="17">
        <v>0.6</v>
      </c>
      <c r="J337" s="17"/>
      <c r="K337" s="17"/>
      <c r="L337" s="17"/>
      <c r="M337" s="17">
        <v>0.6</v>
      </c>
      <c r="N337" s="17"/>
      <c r="O337" s="17"/>
      <c r="P337" s="17"/>
      <c r="Q337" s="23"/>
      <c r="R337" s="17"/>
      <c r="S337" s="17"/>
      <c r="T337" s="17"/>
      <c r="U337" s="17"/>
      <c r="V337" s="17"/>
      <c r="W337" s="17"/>
      <c r="X337" s="17"/>
    </row>
    <row r="338" ht="18.75" customHeight="1" spans="1:24">
      <c r="A338" s="86" t="s">
        <v>83</v>
      </c>
      <c r="B338" s="9" t="s">
        <v>459</v>
      </c>
      <c r="C338" s="10" t="s">
        <v>264</v>
      </c>
      <c r="D338" s="9" t="s">
        <v>113</v>
      </c>
      <c r="E338" s="9" t="s">
        <v>114</v>
      </c>
      <c r="F338" s="9" t="s">
        <v>271</v>
      </c>
      <c r="G338" s="9" t="s">
        <v>272</v>
      </c>
      <c r="H338" s="17">
        <v>0.5</v>
      </c>
      <c r="I338" s="17">
        <v>0.5</v>
      </c>
      <c r="J338" s="17"/>
      <c r="K338" s="17"/>
      <c r="L338" s="17"/>
      <c r="M338" s="17">
        <v>0.5</v>
      </c>
      <c r="N338" s="17"/>
      <c r="O338" s="17"/>
      <c r="P338" s="17"/>
      <c r="Q338" s="23"/>
      <c r="R338" s="17"/>
      <c r="S338" s="17"/>
      <c r="T338" s="17"/>
      <c r="U338" s="17"/>
      <c r="V338" s="17"/>
      <c r="W338" s="17"/>
      <c r="X338" s="17"/>
    </row>
    <row r="339" ht="18.75" customHeight="1" spans="1:24">
      <c r="A339" s="86" t="s">
        <v>83</v>
      </c>
      <c r="B339" s="9" t="s">
        <v>459</v>
      </c>
      <c r="C339" s="10" t="s">
        <v>264</v>
      </c>
      <c r="D339" s="9" t="s">
        <v>113</v>
      </c>
      <c r="E339" s="9" t="s">
        <v>114</v>
      </c>
      <c r="F339" s="9" t="s">
        <v>273</v>
      </c>
      <c r="G339" s="9" t="s">
        <v>274</v>
      </c>
      <c r="H339" s="17">
        <v>0.5</v>
      </c>
      <c r="I339" s="17">
        <v>0.5</v>
      </c>
      <c r="J339" s="17"/>
      <c r="K339" s="17"/>
      <c r="L339" s="17"/>
      <c r="M339" s="17">
        <v>0.5</v>
      </c>
      <c r="N339" s="17"/>
      <c r="O339" s="17"/>
      <c r="P339" s="17"/>
      <c r="Q339" s="23"/>
      <c r="R339" s="17"/>
      <c r="S339" s="17"/>
      <c r="T339" s="17"/>
      <c r="U339" s="17"/>
      <c r="V339" s="17"/>
      <c r="W339" s="17"/>
      <c r="X339" s="17"/>
    </row>
    <row r="340" ht="18.75" customHeight="1" spans="1:24">
      <c r="A340" s="86" t="s">
        <v>83</v>
      </c>
      <c r="B340" s="9" t="s">
        <v>459</v>
      </c>
      <c r="C340" s="10" t="s">
        <v>264</v>
      </c>
      <c r="D340" s="9" t="s">
        <v>153</v>
      </c>
      <c r="E340" s="9" t="s">
        <v>154</v>
      </c>
      <c r="F340" s="9" t="s">
        <v>275</v>
      </c>
      <c r="G340" s="9" t="s">
        <v>276</v>
      </c>
      <c r="H340" s="17">
        <v>0.06</v>
      </c>
      <c r="I340" s="17">
        <v>0.06</v>
      </c>
      <c r="J340" s="17"/>
      <c r="K340" s="17"/>
      <c r="L340" s="17"/>
      <c r="M340" s="17">
        <v>0.06</v>
      </c>
      <c r="N340" s="17"/>
      <c r="O340" s="17"/>
      <c r="P340" s="17"/>
      <c r="Q340" s="23"/>
      <c r="R340" s="17"/>
      <c r="S340" s="17"/>
      <c r="T340" s="17"/>
      <c r="U340" s="17"/>
      <c r="V340" s="17"/>
      <c r="W340" s="17"/>
      <c r="X340" s="17"/>
    </row>
    <row r="341" ht="18.75" customHeight="1" spans="1:24">
      <c r="A341" s="86" t="s">
        <v>83</v>
      </c>
      <c r="B341" s="9" t="s">
        <v>460</v>
      </c>
      <c r="C341" s="10" t="s">
        <v>299</v>
      </c>
      <c r="D341" s="9" t="s">
        <v>113</v>
      </c>
      <c r="E341" s="9" t="s">
        <v>114</v>
      </c>
      <c r="F341" s="9" t="s">
        <v>289</v>
      </c>
      <c r="G341" s="9" t="s">
        <v>290</v>
      </c>
      <c r="H341" s="17">
        <v>8.46</v>
      </c>
      <c r="I341" s="17">
        <v>8.46</v>
      </c>
      <c r="J341" s="17"/>
      <c r="K341" s="17"/>
      <c r="L341" s="17"/>
      <c r="M341" s="17">
        <v>8.46</v>
      </c>
      <c r="N341" s="17"/>
      <c r="O341" s="17"/>
      <c r="P341" s="17"/>
      <c r="Q341" s="23"/>
      <c r="R341" s="17"/>
      <c r="S341" s="17"/>
      <c r="T341" s="17"/>
      <c r="U341" s="17"/>
      <c r="V341" s="17"/>
      <c r="W341" s="17"/>
      <c r="X341" s="17"/>
    </row>
    <row r="342" ht="18.75" customHeight="1" spans="1:24">
      <c r="A342" s="86" t="s">
        <v>85</v>
      </c>
      <c r="B342" s="9" t="s">
        <v>461</v>
      </c>
      <c r="C342" s="10" t="s">
        <v>288</v>
      </c>
      <c r="D342" s="9" t="s">
        <v>113</v>
      </c>
      <c r="E342" s="9" t="s">
        <v>114</v>
      </c>
      <c r="F342" s="9" t="s">
        <v>236</v>
      </c>
      <c r="G342" s="9" t="s">
        <v>237</v>
      </c>
      <c r="H342" s="17">
        <v>21.4512</v>
      </c>
      <c r="I342" s="17">
        <v>21.4512</v>
      </c>
      <c r="J342" s="17"/>
      <c r="K342" s="17"/>
      <c r="L342" s="17"/>
      <c r="M342" s="17">
        <v>21.4512</v>
      </c>
      <c r="N342" s="17"/>
      <c r="O342" s="17"/>
      <c r="P342" s="17"/>
      <c r="Q342" s="23"/>
      <c r="R342" s="17"/>
      <c r="S342" s="17"/>
      <c r="T342" s="17"/>
      <c r="U342" s="17"/>
      <c r="V342" s="17"/>
      <c r="W342" s="17"/>
      <c r="X342" s="17"/>
    </row>
    <row r="343" ht="18.75" customHeight="1" spans="1:24">
      <c r="A343" s="86" t="s">
        <v>85</v>
      </c>
      <c r="B343" s="9" t="s">
        <v>461</v>
      </c>
      <c r="C343" s="10" t="s">
        <v>288</v>
      </c>
      <c r="D343" s="9" t="s">
        <v>113</v>
      </c>
      <c r="E343" s="9" t="s">
        <v>114</v>
      </c>
      <c r="F343" s="9" t="s">
        <v>238</v>
      </c>
      <c r="G343" s="9" t="s">
        <v>239</v>
      </c>
      <c r="H343" s="17">
        <v>1.6632</v>
      </c>
      <c r="I343" s="17">
        <v>1.6632</v>
      </c>
      <c r="J343" s="17"/>
      <c r="K343" s="17"/>
      <c r="L343" s="17"/>
      <c r="M343" s="17">
        <v>1.6632</v>
      </c>
      <c r="N343" s="17"/>
      <c r="O343" s="17"/>
      <c r="P343" s="17"/>
      <c r="Q343" s="23"/>
      <c r="R343" s="17"/>
      <c r="S343" s="17"/>
      <c r="T343" s="17"/>
      <c r="U343" s="17"/>
      <c r="V343" s="17"/>
      <c r="W343" s="17"/>
      <c r="X343" s="17"/>
    </row>
    <row r="344" ht="18.75" customHeight="1" spans="1:24">
      <c r="A344" s="86" t="s">
        <v>85</v>
      </c>
      <c r="B344" s="9" t="s">
        <v>461</v>
      </c>
      <c r="C344" s="10" t="s">
        <v>288</v>
      </c>
      <c r="D344" s="9" t="s">
        <v>113</v>
      </c>
      <c r="E344" s="9" t="s">
        <v>114</v>
      </c>
      <c r="F344" s="9" t="s">
        <v>289</v>
      </c>
      <c r="G344" s="9" t="s">
        <v>290</v>
      </c>
      <c r="H344" s="17">
        <v>19.74</v>
      </c>
      <c r="I344" s="17">
        <v>19.74</v>
      </c>
      <c r="J344" s="17"/>
      <c r="K344" s="17"/>
      <c r="L344" s="17"/>
      <c r="M344" s="17">
        <v>19.74</v>
      </c>
      <c r="N344" s="17"/>
      <c r="O344" s="17"/>
      <c r="P344" s="17"/>
      <c r="Q344" s="23"/>
      <c r="R344" s="17"/>
      <c r="S344" s="17"/>
      <c r="T344" s="17"/>
      <c r="U344" s="17"/>
      <c r="V344" s="17"/>
      <c r="W344" s="17"/>
      <c r="X344" s="17"/>
    </row>
    <row r="345" ht="18.75" customHeight="1" spans="1:24">
      <c r="A345" s="86" t="s">
        <v>85</v>
      </c>
      <c r="B345" s="9" t="s">
        <v>461</v>
      </c>
      <c r="C345" s="10" t="s">
        <v>288</v>
      </c>
      <c r="D345" s="9" t="s">
        <v>113</v>
      </c>
      <c r="E345" s="9" t="s">
        <v>114</v>
      </c>
      <c r="F345" s="9" t="s">
        <v>289</v>
      </c>
      <c r="G345" s="9" t="s">
        <v>290</v>
      </c>
      <c r="H345" s="17">
        <v>8.34</v>
      </c>
      <c r="I345" s="17">
        <v>8.34</v>
      </c>
      <c r="J345" s="17"/>
      <c r="K345" s="17"/>
      <c r="L345" s="17"/>
      <c r="M345" s="17">
        <v>8.34</v>
      </c>
      <c r="N345" s="17"/>
      <c r="O345" s="17"/>
      <c r="P345" s="17"/>
      <c r="Q345" s="23"/>
      <c r="R345" s="17"/>
      <c r="S345" s="17"/>
      <c r="T345" s="17"/>
      <c r="U345" s="17"/>
      <c r="V345" s="17"/>
      <c r="W345" s="17"/>
      <c r="X345" s="17"/>
    </row>
    <row r="346" ht="18.75" customHeight="1" spans="1:24">
      <c r="A346" s="86" t="s">
        <v>85</v>
      </c>
      <c r="B346" s="9" t="s">
        <v>461</v>
      </c>
      <c r="C346" s="10" t="s">
        <v>288</v>
      </c>
      <c r="D346" s="9" t="s">
        <v>185</v>
      </c>
      <c r="E346" s="9" t="s">
        <v>186</v>
      </c>
      <c r="F346" s="9" t="s">
        <v>238</v>
      </c>
      <c r="G346" s="9" t="s">
        <v>239</v>
      </c>
      <c r="H346" s="17">
        <v>1.062</v>
      </c>
      <c r="I346" s="17">
        <v>1.062</v>
      </c>
      <c r="J346" s="17"/>
      <c r="K346" s="17"/>
      <c r="L346" s="17"/>
      <c r="M346" s="17">
        <v>1.062</v>
      </c>
      <c r="N346" s="17"/>
      <c r="O346" s="17"/>
      <c r="P346" s="17"/>
      <c r="Q346" s="23"/>
      <c r="R346" s="17"/>
      <c r="S346" s="17"/>
      <c r="T346" s="17"/>
      <c r="U346" s="17"/>
      <c r="V346" s="17"/>
      <c r="W346" s="17"/>
      <c r="X346" s="17"/>
    </row>
    <row r="347" ht="18.75" customHeight="1" spans="1:24">
      <c r="A347" s="86" t="s">
        <v>85</v>
      </c>
      <c r="B347" s="9" t="s">
        <v>462</v>
      </c>
      <c r="C347" s="10" t="s">
        <v>243</v>
      </c>
      <c r="D347" s="9" t="s">
        <v>113</v>
      </c>
      <c r="E347" s="9" t="s">
        <v>114</v>
      </c>
      <c r="F347" s="9" t="s">
        <v>244</v>
      </c>
      <c r="G347" s="9" t="s">
        <v>245</v>
      </c>
      <c r="H347" s="17">
        <v>0.489647</v>
      </c>
      <c r="I347" s="17">
        <v>0.489647</v>
      </c>
      <c r="J347" s="17"/>
      <c r="K347" s="17"/>
      <c r="L347" s="17"/>
      <c r="M347" s="17">
        <v>0.489647</v>
      </c>
      <c r="N347" s="17"/>
      <c r="O347" s="17"/>
      <c r="P347" s="17"/>
      <c r="Q347" s="23"/>
      <c r="R347" s="17"/>
      <c r="S347" s="17"/>
      <c r="T347" s="17"/>
      <c r="U347" s="17"/>
      <c r="V347" s="17"/>
      <c r="W347" s="17"/>
      <c r="X347" s="17"/>
    </row>
    <row r="348" ht="18.75" customHeight="1" spans="1:24">
      <c r="A348" s="86" t="s">
        <v>85</v>
      </c>
      <c r="B348" s="9" t="s">
        <v>462</v>
      </c>
      <c r="C348" s="10" t="s">
        <v>243</v>
      </c>
      <c r="D348" s="9" t="s">
        <v>155</v>
      </c>
      <c r="E348" s="9" t="s">
        <v>156</v>
      </c>
      <c r="F348" s="9" t="s">
        <v>246</v>
      </c>
      <c r="G348" s="9" t="s">
        <v>247</v>
      </c>
      <c r="H348" s="17">
        <v>8.5712</v>
      </c>
      <c r="I348" s="17">
        <v>8.5712</v>
      </c>
      <c r="J348" s="17"/>
      <c r="K348" s="17"/>
      <c r="L348" s="17"/>
      <c r="M348" s="17">
        <v>8.5712</v>
      </c>
      <c r="N348" s="17"/>
      <c r="O348" s="17"/>
      <c r="P348" s="17"/>
      <c r="Q348" s="23"/>
      <c r="R348" s="17"/>
      <c r="S348" s="17"/>
      <c r="T348" s="17"/>
      <c r="U348" s="17"/>
      <c r="V348" s="17"/>
      <c r="W348" s="17"/>
      <c r="X348" s="17"/>
    </row>
    <row r="349" ht="18.75" customHeight="1" spans="1:24">
      <c r="A349" s="86" t="s">
        <v>85</v>
      </c>
      <c r="B349" s="9" t="s">
        <v>462</v>
      </c>
      <c r="C349" s="10" t="s">
        <v>243</v>
      </c>
      <c r="D349" s="9" t="s">
        <v>167</v>
      </c>
      <c r="E349" s="9" t="s">
        <v>168</v>
      </c>
      <c r="F349" s="9" t="s">
        <v>248</v>
      </c>
      <c r="G349" s="9" t="s">
        <v>249</v>
      </c>
      <c r="H349" s="17">
        <v>4.802015</v>
      </c>
      <c r="I349" s="17">
        <v>4.802015</v>
      </c>
      <c r="J349" s="17"/>
      <c r="K349" s="17"/>
      <c r="L349" s="17"/>
      <c r="M349" s="17">
        <v>4.802015</v>
      </c>
      <c r="N349" s="17"/>
      <c r="O349" s="17"/>
      <c r="P349" s="17"/>
      <c r="Q349" s="23"/>
      <c r="R349" s="17"/>
      <c r="S349" s="17"/>
      <c r="T349" s="17"/>
      <c r="U349" s="17"/>
      <c r="V349" s="17"/>
      <c r="W349" s="17"/>
      <c r="X349" s="17"/>
    </row>
    <row r="350" ht="18.75" customHeight="1" spans="1:24">
      <c r="A350" s="86" t="s">
        <v>85</v>
      </c>
      <c r="B350" s="9" t="s">
        <v>462</v>
      </c>
      <c r="C350" s="10" t="s">
        <v>243</v>
      </c>
      <c r="D350" s="9" t="s">
        <v>169</v>
      </c>
      <c r="E350" s="9" t="s">
        <v>170</v>
      </c>
      <c r="F350" s="9" t="s">
        <v>250</v>
      </c>
      <c r="G350" s="9" t="s">
        <v>251</v>
      </c>
      <c r="H350" s="17">
        <v>3.273674</v>
      </c>
      <c r="I350" s="17">
        <v>3.273674</v>
      </c>
      <c r="J350" s="17"/>
      <c r="K350" s="17"/>
      <c r="L350" s="17"/>
      <c r="M350" s="17">
        <v>3.273674</v>
      </c>
      <c r="N350" s="17"/>
      <c r="O350" s="17"/>
      <c r="P350" s="17"/>
      <c r="Q350" s="23"/>
      <c r="R350" s="17"/>
      <c r="S350" s="17"/>
      <c r="T350" s="17"/>
      <c r="U350" s="17"/>
      <c r="V350" s="17"/>
      <c r="W350" s="17"/>
      <c r="X350" s="17"/>
    </row>
    <row r="351" ht="18.75" customHeight="1" spans="1:24">
      <c r="A351" s="86" t="s">
        <v>85</v>
      </c>
      <c r="B351" s="9" t="s">
        <v>462</v>
      </c>
      <c r="C351" s="10" t="s">
        <v>243</v>
      </c>
      <c r="D351" s="9" t="s">
        <v>171</v>
      </c>
      <c r="E351" s="9" t="s">
        <v>172</v>
      </c>
      <c r="F351" s="9" t="s">
        <v>244</v>
      </c>
      <c r="G351" s="9" t="s">
        <v>245</v>
      </c>
      <c r="H351" s="17">
        <v>0.21428</v>
      </c>
      <c r="I351" s="17">
        <v>0.21428</v>
      </c>
      <c r="J351" s="17"/>
      <c r="K351" s="17"/>
      <c r="L351" s="17"/>
      <c r="M351" s="17">
        <v>0.21428</v>
      </c>
      <c r="N351" s="17"/>
      <c r="O351" s="17"/>
      <c r="P351" s="17"/>
      <c r="Q351" s="23"/>
      <c r="R351" s="17"/>
      <c r="S351" s="17"/>
      <c r="T351" s="17"/>
      <c r="U351" s="17"/>
      <c r="V351" s="17"/>
      <c r="W351" s="17"/>
      <c r="X351" s="17"/>
    </row>
    <row r="352" ht="18.75" customHeight="1" spans="1:24">
      <c r="A352" s="86" t="s">
        <v>85</v>
      </c>
      <c r="B352" s="9" t="s">
        <v>462</v>
      </c>
      <c r="C352" s="10" t="s">
        <v>243</v>
      </c>
      <c r="D352" s="9" t="s">
        <v>171</v>
      </c>
      <c r="E352" s="9" t="s">
        <v>172</v>
      </c>
      <c r="F352" s="9" t="s">
        <v>244</v>
      </c>
      <c r="G352" s="9" t="s">
        <v>245</v>
      </c>
      <c r="H352" s="17">
        <v>0.19</v>
      </c>
      <c r="I352" s="17">
        <v>0.19</v>
      </c>
      <c r="J352" s="17"/>
      <c r="K352" s="17"/>
      <c r="L352" s="17"/>
      <c r="M352" s="17">
        <v>0.19</v>
      </c>
      <c r="N352" s="17"/>
      <c r="O352" s="17"/>
      <c r="P352" s="17"/>
      <c r="Q352" s="23"/>
      <c r="R352" s="17"/>
      <c r="S352" s="17"/>
      <c r="T352" s="17"/>
      <c r="U352" s="17"/>
      <c r="V352" s="17"/>
      <c r="W352" s="17"/>
      <c r="X352" s="17"/>
    </row>
    <row r="353" ht="18.75" customHeight="1" spans="1:24">
      <c r="A353" s="86" t="s">
        <v>85</v>
      </c>
      <c r="B353" s="9" t="s">
        <v>463</v>
      </c>
      <c r="C353" s="10" t="s">
        <v>184</v>
      </c>
      <c r="D353" s="9" t="s">
        <v>183</v>
      </c>
      <c r="E353" s="9" t="s">
        <v>184</v>
      </c>
      <c r="F353" s="9" t="s">
        <v>253</v>
      </c>
      <c r="G353" s="9" t="s">
        <v>184</v>
      </c>
      <c r="H353" s="17">
        <v>6.9756</v>
      </c>
      <c r="I353" s="17">
        <v>6.9756</v>
      </c>
      <c r="J353" s="17"/>
      <c r="K353" s="17"/>
      <c r="L353" s="17"/>
      <c r="M353" s="17">
        <v>6.9756</v>
      </c>
      <c r="N353" s="17"/>
      <c r="O353" s="17"/>
      <c r="P353" s="17"/>
      <c r="Q353" s="23"/>
      <c r="R353" s="17"/>
      <c r="S353" s="17"/>
      <c r="T353" s="17"/>
      <c r="U353" s="17"/>
      <c r="V353" s="17"/>
      <c r="W353" s="17"/>
      <c r="X353" s="17"/>
    </row>
    <row r="354" ht="18.75" customHeight="1" spans="1:24">
      <c r="A354" s="86" t="s">
        <v>85</v>
      </c>
      <c r="B354" s="9" t="s">
        <v>464</v>
      </c>
      <c r="C354" s="10" t="s">
        <v>261</v>
      </c>
      <c r="D354" s="9" t="s">
        <v>113</v>
      </c>
      <c r="E354" s="9" t="s">
        <v>114</v>
      </c>
      <c r="F354" s="9" t="s">
        <v>262</v>
      </c>
      <c r="G354" s="9" t="s">
        <v>261</v>
      </c>
      <c r="H354" s="17">
        <v>1.236888</v>
      </c>
      <c r="I354" s="17">
        <v>1.236888</v>
      </c>
      <c r="J354" s="17"/>
      <c r="K354" s="17"/>
      <c r="L354" s="17"/>
      <c r="M354" s="17">
        <v>1.236888</v>
      </c>
      <c r="N354" s="17"/>
      <c r="O354" s="17"/>
      <c r="P354" s="17"/>
      <c r="Q354" s="23"/>
      <c r="R354" s="17"/>
      <c r="S354" s="17"/>
      <c r="T354" s="17"/>
      <c r="U354" s="17"/>
      <c r="V354" s="17"/>
      <c r="W354" s="17"/>
      <c r="X354" s="17"/>
    </row>
    <row r="355" ht="18.75" customHeight="1" spans="1:24">
      <c r="A355" s="86" t="s">
        <v>85</v>
      </c>
      <c r="B355" s="9" t="s">
        <v>465</v>
      </c>
      <c r="C355" s="10" t="s">
        <v>264</v>
      </c>
      <c r="D355" s="9" t="s">
        <v>113</v>
      </c>
      <c r="E355" s="9" t="s">
        <v>114</v>
      </c>
      <c r="F355" s="9" t="s">
        <v>265</v>
      </c>
      <c r="G355" s="9" t="s">
        <v>266</v>
      </c>
      <c r="H355" s="17">
        <v>0.5</v>
      </c>
      <c r="I355" s="17">
        <v>0.5</v>
      </c>
      <c r="J355" s="17"/>
      <c r="K355" s="17"/>
      <c r="L355" s="17"/>
      <c r="M355" s="17">
        <v>0.5</v>
      </c>
      <c r="N355" s="17"/>
      <c r="O355" s="17"/>
      <c r="P355" s="17"/>
      <c r="Q355" s="23"/>
      <c r="R355" s="17"/>
      <c r="S355" s="17"/>
      <c r="T355" s="17"/>
      <c r="U355" s="17"/>
      <c r="V355" s="17"/>
      <c r="W355" s="17"/>
      <c r="X355" s="17"/>
    </row>
    <row r="356" ht="18.75" customHeight="1" spans="1:24">
      <c r="A356" s="86" t="s">
        <v>85</v>
      </c>
      <c r="B356" s="9" t="s">
        <v>465</v>
      </c>
      <c r="C356" s="10" t="s">
        <v>264</v>
      </c>
      <c r="D356" s="9" t="s">
        <v>113</v>
      </c>
      <c r="E356" s="9" t="s">
        <v>114</v>
      </c>
      <c r="F356" s="9" t="s">
        <v>269</v>
      </c>
      <c r="G356" s="9" t="s">
        <v>270</v>
      </c>
      <c r="H356" s="17">
        <v>0.6</v>
      </c>
      <c r="I356" s="17">
        <v>0.6</v>
      </c>
      <c r="J356" s="17"/>
      <c r="K356" s="17"/>
      <c r="L356" s="17"/>
      <c r="M356" s="17">
        <v>0.6</v>
      </c>
      <c r="N356" s="17"/>
      <c r="O356" s="17"/>
      <c r="P356" s="17"/>
      <c r="Q356" s="23"/>
      <c r="R356" s="17"/>
      <c r="S356" s="17"/>
      <c r="T356" s="17"/>
      <c r="U356" s="17"/>
      <c r="V356" s="17"/>
      <c r="W356" s="17"/>
      <c r="X356" s="17"/>
    </row>
    <row r="357" ht="18.75" customHeight="1" spans="1:24">
      <c r="A357" s="86" t="s">
        <v>85</v>
      </c>
      <c r="B357" s="9" t="s">
        <v>465</v>
      </c>
      <c r="C357" s="10" t="s">
        <v>264</v>
      </c>
      <c r="D357" s="9" t="s">
        <v>113</v>
      </c>
      <c r="E357" s="9" t="s">
        <v>114</v>
      </c>
      <c r="F357" s="9" t="s">
        <v>271</v>
      </c>
      <c r="G357" s="9" t="s">
        <v>272</v>
      </c>
      <c r="H357" s="17">
        <v>1.4</v>
      </c>
      <c r="I357" s="17">
        <v>1.4</v>
      </c>
      <c r="J357" s="17"/>
      <c r="K357" s="17"/>
      <c r="L357" s="17"/>
      <c r="M357" s="17">
        <v>1.4</v>
      </c>
      <c r="N357" s="17"/>
      <c r="O357" s="17"/>
      <c r="P357" s="17"/>
      <c r="Q357" s="23"/>
      <c r="R357" s="17"/>
      <c r="S357" s="17"/>
      <c r="T357" s="17"/>
      <c r="U357" s="17"/>
      <c r="V357" s="17"/>
      <c r="W357" s="17"/>
      <c r="X357" s="17"/>
    </row>
    <row r="358" ht="18.75" customHeight="1" spans="1:24">
      <c r="A358" s="86" t="s">
        <v>85</v>
      </c>
      <c r="B358" s="9" t="s">
        <v>465</v>
      </c>
      <c r="C358" s="10" t="s">
        <v>264</v>
      </c>
      <c r="D358" s="9" t="s">
        <v>113</v>
      </c>
      <c r="E358" s="9" t="s">
        <v>114</v>
      </c>
      <c r="F358" s="9" t="s">
        <v>273</v>
      </c>
      <c r="G358" s="9" t="s">
        <v>274</v>
      </c>
      <c r="H358" s="17">
        <v>0.5</v>
      </c>
      <c r="I358" s="17">
        <v>0.5</v>
      </c>
      <c r="J358" s="17"/>
      <c r="K358" s="17"/>
      <c r="L358" s="17"/>
      <c r="M358" s="17">
        <v>0.5</v>
      </c>
      <c r="N358" s="17"/>
      <c r="O358" s="17"/>
      <c r="P358" s="17"/>
      <c r="Q358" s="23"/>
      <c r="R358" s="17"/>
      <c r="S358" s="17"/>
      <c r="T358" s="17"/>
      <c r="U358" s="17"/>
      <c r="V358" s="17"/>
      <c r="W358" s="17"/>
      <c r="X358" s="17"/>
    </row>
    <row r="359" ht="18.75" customHeight="1" spans="1:24">
      <c r="A359" s="86" t="s">
        <v>85</v>
      </c>
      <c r="B359" s="9" t="s">
        <v>466</v>
      </c>
      <c r="C359" s="10" t="s">
        <v>299</v>
      </c>
      <c r="D359" s="9" t="s">
        <v>113</v>
      </c>
      <c r="E359" s="9" t="s">
        <v>114</v>
      </c>
      <c r="F359" s="9" t="s">
        <v>289</v>
      </c>
      <c r="G359" s="9" t="s">
        <v>290</v>
      </c>
      <c r="H359" s="17">
        <v>8.46</v>
      </c>
      <c r="I359" s="17">
        <v>8.46</v>
      </c>
      <c r="J359" s="17"/>
      <c r="K359" s="17"/>
      <c r="L359" s="17"/>
      <c r="M359" s="17">
        <v>8.46</v>
      </c>
      <c r="N359" s="17"/>
      <c r="O359" s="17"/>
      <c r="P359" s="17"/>
      <c r="Q359" s="23"/>
      <c r="R359" s="17"/>
      <c r="S359" s="17"/>
      <c r="T359" s="17"/>
      <c r="U359" s="17"/>
      <c r="V359" s="17"/>
      <c r="W359" s="17"/>
      <c r="X359" s="17"/>
    </row>
    <row r="360" ht="18.75" customHeight="1" spans="1:24">
      <c r="A360" s="86" t="s">
        <v>87</v>
      </c>
      <c r="B360" s="9" t="s">
        <v>467</v>
      </c>
      <c r="C360" s="10" t="s">
        <v>288</v>
      </c>
      <c r="D360" s="9" t="s">
        <v>113</v>
      </c>
      <c r="E360" s="9" t="s">
        <v>114</v>
      </c>
      <c r="F360" s="9" t="s">
        <v>236</v>
      </c>
      <c r="G360" s="9" t="s">
        <v>237</v>
      </c>
      <c r="H360" s="17">
        <v>18.6708</v>
      </c>
      <c r="I360" s="17">
        <v>18.6708</v>
      </c>
      <c r="J360" s="17"/>
      <c r="K360" s="17"/>
      <c r="L360" s="17"/>
      <c r="M360" s="17">
        <v>18.6708</v>
      </c>
      <c r="N360" s="17"/>
      <c r="O360" s="17"/>
      <c r="P360" s="17"/>
      <c r="Q360" s="23"/>
      <c r="R360" s="17"/>
      <c r="S360" s="17"/>
      <c r="T360" s="17"/>
      <c r="U360" s="17"/>
      <c r="V360" s="17"/>
      <c r="W360" s="17"/>
      <c r="X360" s="17"/>
    </row>
    <row r="361" ht="18.75" customHeight="1" spans="1:24">
      <c r="A361" s="86" t="s">
        <v>87</v>
      </c>
      <c r="B361" s="9" t="s">
        <v>467</v>
      </c>
      <c r="C361" s="10" t="s">
        <v>288</v>
      </c>
      <c r="D361" s="9" t="s">
        <v>113</v>
      </c>
      <c r="E361" s="9" t="s">
        <v>114</v>
      </c>
      <c r="F361" s="9" t="s">
        <v>238</v>
      </c>
      <c r="G361" s="9" t="s">
        <v>239</v>
      </c>
      <c r="H361" s="17">
        <v>1.392</v>
      </c>
      <c r="I361" s="17">
        <v>1.392</v>
      </c>
      <c r="J361" s="17"/>
      <c r="K361" s="17"/>
      <c r="L361" s="17"/>
      <c r="M361" s="17">
        <v>1.392</v>
      </c>
      <c r="N361" s="17"/>
      <c r="O361" s="17"/>
      <c r="P361" s="17"/>
      <c r="Q361" s="23"/>
      <c r="R361" s="17"/>
      <c r="S361" s="17"/>
      <c r="T361" s="17"/>
      <c r="U361" s="17"/>
      <c r="V361" s="17"/>
      <c r="W361" s="17"/>
      <c r="X361" s="17"/>
    </row>
    <row r="362" ht="18.75" customHeight="1" spans="1:24">
      <c r="A362" s="86" t="s">
        <v>87</v>
      </c>
      <c r="B362" s="9" t="s">
        <v>467</v>
      </c>
      <c r="C362" s="10" t="s">
        <v>288</v>
      </c>
      <c r="D362" s="9" t="s">
        <v>113</v>
      </c>
      <c r="E362" s="9" t="s">
        <v>114</v>
      </c>
      <c r="F362" s="9" t="s">
        <v>289</v>
      </c>
      <c r="G362" s="9" t="s">
        <v>290</v>
      </c>
      <c r="H362" s="17">
        <v>15.792</v>
      </c>
      <c r="I362" s="17">
        <v>15.792</v>
      </c>
      <c r="J362" s="17"/>
      <c r="K362" s="17"/>
      <c r="L362" s="17"/>
      <c r="M362" s="17">
        <v>15.792</v>
      </c>
      <c r="N362" s="17"/>
      <c r="O362" s="17"/>
      <c r="P362" s="17"/>
      <c r="Q362" s="23"/>
      <c r="R362" s="17"/>
      <c r="S362" s="17"/>
      <c r="T362" s="17"/>
      <c r="U362" s="17"/>
      <c r="V362" s="17"/>
      <c r="W362" s="17"/>
      <c r="X362" s="17"/>
    </row>
    <row r="363" ht="18.75" customHeight="1" spans="1:24">
      <c r="A363" s="86" t="s">
        <v>87</v>
      </c>
      <c r="B363" s="9" t="s">
        <v>467</v>
      </c>
      <c r="C363" s="10" t="s">
        <v>288</v>
      </c>
      <c r="D363" s="9" t="s">
        <v>113</v>
      </c>
      <c r="E363" s="9" t="s">
        <v>114</v>
      </c>
      <c r="F363" s="9" t="s">
        <v>289</v>
      </c>
      <c r="G363" s="9" t="s">
        <v>290</v>
      </c>
      <c r="H363" s="17">
        <v>6.84</v>
      </c>
      <c r="I363" s="17">
        <v>6.84</v>
      </c>
      <c r="J363" s="17"/>
      <c r="K363" s="17"/>
      <c r="L363" s="17"/>
      <c r="M363" s="17">
        <v>6.84</v>
      </c>
      <c r="N363" s="17"/>
      <c r="O363" s="17"/>
      <c r="P363" s="17"/>
      <c r="Q363" s="23"/>
      <c r="R363" s="17"/>
      <c r="S363" s="17"/>
      <c r="T363" s="17"/>
      <c r="U363" s="17"/>
      <c r="V363" s="17"/>
      <c r="W363" s="17"/>
      <c r="X363" s="17"/>
    </row>
    <row r="364" ht="18.75" customHeight="1" spans="1:24">
      <c r="A364" s="86" t="s">
        <v>87</v>
      </c>
      <c r="B364" s="9" t="s">
        <v>467</v>
      </c>
      <c r="C364" s="10" t="s">
        <v>288</v>
      </c>
      <c r="D364" s="9" t="s">
        <v>185</v>
      </c>
      <c r="E364" s="9" t="s">
        <v>186</v>
      </c>
      <c r="F364" s="9" t="s">
        <v>238</v>
      </c>
      <c r="G364" s="9" t="s">
        <v>239</v>
      </c>
      <c r="H364" s="17">
        <v>1.1472</v>
      </c>
      <c r="I364" s="17">
        <v>1.1472</v>
      </c>
      <c r="J364" s="17"/>
      <c r="K364" s="17"/>
      <c r="L364" s="17"/>
      <c r="M364" s="17">
        <v>1.1472</v>
      </c>
      <c r="N364" s="17"/>
      <c r="O364" s="17"/>
      <c r="P364" s="17"/>
      <c r="Q364" s="23"/>
      <c r="R364" s="17"/>
      <c r="S364" s="17"/>
      <c r="T364" s="17"/>
      <c r="U364" s="17"/>
      <c r="V364" s="17"/>
      <c r="W364" s="17"/>
      <c r="X364" s="17"/>
    </row>
    <row r="365" ht="18.75" customHeight="1" spans="1:24">
      <c r="A365" s="86" t="s">
        <v>87</v>
      </c>
      <c r="B365" s="9" t="s">
        <v>468</v>
      </c>
      <c r="C365" s="10" t="s">
        <v>243</v>
      </c>
      <c r="D365" s="9" t="s">
        <v>113</v>
      </c>
      <c r="E365" s="9" t="s">
        <v>114</v>
      </c>
      <c r="F365" s="9" t="s">
        <v>244</v>
      </c>
      <c r="G365" s="9" t="s">
        <v>245</v>
      </c>
      <c r="H365" s="17">
        <v>0.408754</v>
      </c>
      <c r="I365" s="17">
        <v>0.408754</v>
      </c>
      <c r="J365" s="17"/>
      <c r="K365" s="17"/>
      <c r="L365" s="17"/>
      <c r="M365" s="17">
        <v>0.408754</v>
      </c>
      <c r="N365" s="17"/>
      <c r="O365" s="17"/>
      <c r="P365" s="17"/>
      <c r="Q365" s="23"/>
      <c r="R365" s="17"/>
      <c r="S365" s="17"/>
      <c r="T365" s="17"/>
      <c r="U365" s="17"/>
      <c r="V365" s="17"/>
      <c r="W365" s="17"/>
      <c r="X365" s="17"/>
    </row>
    <row r="366" ht="18.75" customHeight="1" spans="1:24">
      <c r="A366" s="86" t="s">
        <v>87</v>
      </c>
      <c r="B366" s="9" t="s">
        <v>468</v>
      </c>
      <c r="C366" s="10" t="s">
        <v>243</v>
      </c>
      <c r="D366" s="9" t="s">
        <v>155</v>
      </c>
      <c r="E366" s="9" t="s">
        <v>156</v>
      </c>
      <c r="F366" s="9" t="s">
        <v>246</v>
      </c>
      <c r="G366" s="9" t="s">
        <v>247</v>
      </c>
      <c r="H366" s="17">
        <v>7.15384</v>
      </c>
      <c r="I366" s="17">
        <v>7.15384</v>
      </c>
      <c r="J366" s="17"/>
      <c r="K366" s="17"/>
      <c r="L366" s="17"/>
      <c r="M366" s="17">
        <v>7.15384</v>
      </c>
      <c r="N366" s="17"/>
      <c r="O366" s="17"/>
      <c r="P366" s="17"/>
      <c r="Q366" s="23"/>
      <c r="R366" s="17"/>
      <c r="S366" s="17"/>
      <c r="T366" s="17"/>
      <c r="U366" s="17"/>
      <c r="V366" s="17"/>
      <c r="W366" s="17"/>
      <c r="X366" s="17"/>
    </row>
    <row r="367" ht="18.75" customHeight="1" spans="1:24">
      <c r="A367" s="86" t="s">
        <v>87</v>
      </c>
      <c r="B367" s="9" t="s">
        <v>468</v>
      </c>
      <c r="C367" s="10" t="s">
        <v>243</v>
      </c>
      <c r="D367" s="9" t="s">
        <v>167</v>
      </c>
      <c r="E367" s="9" t="s">
        <v>168</v>
      </c>
      <c r="F367" s="9" t="s">
        <v>248</v>
      </c>
      <c r="G367" s="9" t="s">
        <v>249</v>
      </c>
      <c r="H367" s="17">
        <v>4.007939</v>
      </c>
      <c r="I367" s="17">
        <v>4.007939</v>
      </c>
      <c r="J367" s="17"/>
      <c r="K367" s="17"/>
      <c r="L367" s="17"/>
      <c r="M367" s="17">
        <v>4.007939</v>
      </c>
      <c r="N367" s="17"/>
      <c r="O367" s="17"/>
      <c r="P367" s="17"/>
      <c r="Q367" s="23"/>
      <c r="R367" s="17"/>
      <c r="S367" s="17"/>
      <c r="T367" s="17"/>
      <c r="U367" s="17"/>
      <c r="V367" s="17"/>
      <c r="W367" s="17"/>
      <c r="X367" s="17"/>
    </row>
    <row r="368" ht="18.75" customHeight="1" spans="1:24">
      <c r="A368" s="86" t="s">
        <v>87</v>
      </c>
      <c r="B368" s="9" t="s">
        <v>468</v>
      </c>
      <c r="C368" s="10" t="s">
        <v>243</v>
      </c>
      <c r="D368" s="9" t="s">
        <v>169</v>
      </c>
      <c r="E368" s="9" t="s">
        <v>170</v>
      </c>
      <c r="F368" s="9" t="s">
        <v>250</v>
      </c>
      <c r="G368" s="9" t="s">
        <v>251</v>
      </c>
      <c r="H368" s="17">
        <v>2.804582</v>
      </c>
      <c r="I368" s="17">
        <v>2.804582</v>
      </c>
      <c r="J368" s="17"/>
      <c r="K368" s="17"/>
      <c r="L368" s="17"/>
      <c r="M368" s="17">
        <v>2.804582</v>
      </c>
      <c r="N368" s="17"/>
      <c r="O368" s="17"/>
      <c r="P368" s="17"/>
      <c r="Q368" s="23"/>
      <c r="R368" s="17"/>
      <c r="S368" s="17"/>
      <c r="T368" s="17"/>
      <c r="U368" s="17"/>
      <c r="V368" s="17"/>
      <c r="W368" s="17"/>
      <c r="X368" s="17"/>
    </row>
    <row r="369" ht="18.75" customHeight="1" spans="1:24">
      <c r="A369" s="86" t="s">
        <v>87</v>
      </c>
      <c r="B369" s="9" t="s">
        <v>468</v>
      </c>
      <c r="C369" s="10" t="s">
        <v>243</v>
      </c>
      <c r="D369" s="9" t="s">
        <v>171</v>
      </c>
      <c r="E369" s="9" t="s">
        <v>172</v>
      </c>
      <c r="F369" s="9" t="s">
        <v>244</v>
      </c>
      <c r="G369" s="9" t="s">
        <v>245</v>
      </c>
      <c r="H369" s="17">
        <v>0.178846</v>
      </c>
      <c r="I369" s="17">
        <v>0.178846</v>
      </c>
      <c r="J369" s="17"/>
      <c r="K369" s="17"/>
      <c r="L369" s="17"/>
      <c r="M369" s="17">
        <v>0.178846</v>
      </c>
      <c r="N369" s="17"/>
      <c r="O369" s="17"/>
      <c r="P369" s="17"/>
      <c r="Q369" s="23"/>
      <c r="R369" s="17"/>
      <c r="S369" s="17"/>
      <c r="T369" s="17"/>
      <c r="U369" s="17"/>
      <c r="V369" s="17"/>
      <c r="W369" s="17"/>
      <c r="X369" s="17"/>
    </row>
    <row r="370" ht="18.75" customHeight="1" spans="1:24">
      <c r="A370" s="86" t="s">
        <v>87</v>
      </c>
      <c r="B370" s="9" t="s">
        <v>468</v>
      </c>
      <c r="C370" s="10" t="s">
        <v>243</v>
      </c>
      <c r="D370" s="9" t="s">
        <v>171</v>
      </c>
      <c r="E370" s="9" t="s">
        <v>172</v>
      </c>
      <c r="F370" s="9" t="s">
        <v>244</v>
      </c>
      <c r="G370" s="9" t="s">
        <v>245</v>
      </c>
      <c r="H370" s="17">
        <v>0.152</v>
      </c>
      <c r="I370" s="17">
        <v>0.152</v>
      </c>
      <c r="J370" s="17"/>
      <c r="K370" s="17"/>
      <c r="L370" s="17"/>
      <c r="M370" s="17">
        <v>0.152</v>
      </c>
      <c r="N370" s="17"/>
      <c r="O370" s="17"/>
      <c r="P370" s="17"/>
      <c r="Q370" s="23"/>
      <c r="R370" s="17"/>
      <c r="S370" s="17"/>
      <c r="T370" s="17"/>
      <c r="U370" s="17"/>
      <c r="V370" s="17"/>
      <c r="W370" s="17"/>
      <c r="X370" s="17"/>
    </row>
    <row r="371" ht="18.75" customHeight="1" spans="1:24">
      <c r="A371" s="86" t="s">
        <v>87</v>
      </c>
      <c r="B371" s="9" t="s">
        <v>469</v>
      </c>
      <c r="C371" s="10" t="s">
        <v>184</v>
      </c>
      <c r="D371" s="9" t="s">
        <v>183</v>
      </c>
      <c r="E371" s="9" t="s">
        <v>184</v>
      </c>
      <c r="F371" s="9" t="s">
        <v>253</v>
      </c>
      <c r="G371" s="9" t="s">
        <v>184</v>
      </c>
      <c r="H371" s="17">
        <v>6.858</v>
      </c>
      <c r="I371" s="17">
        <v>6.858</v>
      </c>
      <c r="J371" s="17"/>
      <c r="K371" s="17"/>
      <c r="L371" s="17"/>
      <c r="M371" s="17">
        <v>6.858</v>
      </c>
      <c r="N371" s="17"/>
      <c r="O371" s="17"/>
      <c r="P371" s="17"/>
      <c r="Q371" s="23"/>
      <c r="R371" s="17"/>
      <c r="S371" s="17"/>
      <c r="T371" s="17"/>
      <c r="U371" s="17"/>
      <c r="V371" s="17"/>
      <c r="W371" s="17"/>
      <c r="X371" s="17"/>
    </row>
    <row r="372" ht="18.75" customHeight="1" spans="1:24">
      <c r="A372" s="86" t="s">
        <v>87</v>
      </c>
      <c r="B372" s="9" t="s">
        <v>470</v>
      </c>
      <c r="C372" s="10" t="s">
        <v>261</v>
      </c>
      <c r="D372" s="9" t="s">
        <v>113</v>
      </c>
      <c r="E372" s="9" t="s">
        <v>114</v>
      </c>
      <c r="F372" s="9" t="s">
        <v>262</v>
      </c>
      <c r="G372" s="9" t="s">
        <v>261</v>
      </c>
      <c r="H372" s="17">
        <v>1.030056</v>
      </c>
      <c r="I372" s="17">
        <v>1.030056</v>
      </c>
      <c r="J372" s="17"/>
      <c r="K372" s="17"/>
      <c r="L372" s="17"/>
      <c r="M372" s="17">
        <v>1.030056</v>
      </c>
      <c r="N372" s="17"/>
      <c r="O372" s="17"/>
      <c r="P372" s="17"/>
      <c r="Q372" s="23"/>
      <c r="R372" s="17"/>
      <c r="S372" s="17"/>
      <c r="T372" s="17"/>
      <c r="U372" s="17"/>
      <c r="V372" s="17"/>
      <c r="W372" s="17"/>
      <c r="X372" s="17"/>
    </row>
    <row r="373" ht="18.75" customHeight="1" spans="1:24">
      <c r="A373" s="86" t="s">
        <v>87</v>
      </c>
      <c r="B373" s="9" t="s">
        <v>471</v>
      </c>
      <c r="C373" s="10" t="s">
        <v>264</v>
      </c>
      <c r="D373" s="9" t="s">
        <v>113</v>
      </c>
      <c r="E373" s="9" t="s">
        <v>114</v>
      </c>
      <c r="F373" s="9" t="s">
        <v>265</v>
      </c>
      <c r="G373" s="9" t="s">
        <v>266</v>
      </c>
      <c r="H373" s="17">
        <v>0.3</v>
      </c>
      <c r="I373" s="17">
        <v>0.3</v>
      </c>
      <c r="J373" s="17"/>
      <c r="K373" s="17"/>
      <c r="L373" s="17"/>
      <c r="M373" s="17">
        <v>0.3</v>
      </c>
      <c r="N373" s="17"/>
      <c r="O373" s="17"/>
      <c r="P373" s="17"/>
      <c r="Q373" s="23"/>
      <c r="R373" s="17"/>
      <c r="S373" s="17"/>
      <c r="T373" s="17"/>
      <c r="U373" s="17"/>
      <c r="V373" s="17"/>
      <c r="W373" s="17"/>
      <c r="X373" s="17"/>
    </row>
    <row r="374" ht="18.75" customHeight="1" spans="1:24">
      <c r="A374" s="86" t="s">
        <v>87</v>
      </c>
      <c r="B374" s="9" t="s">
        <v>471</v>
      </c>
      <c r="C374" s="10" t="s">
        <v>264</v>
      </c>
      <c r="D374" s="9" t="s">
        <v>113</v>
      </c>
      <c r="E374" s="9" t="s">
        <v>114</v>
      </c>
      <c r="F374" s="9" t="s">
        <v>269</v>
      </c>
      <c r="G374" s="9" t="s">
        <v>270</v>
      </c>
      <c r="H374" s="17">
        <v>1.2</v>
      </c>
      <c r="I374" s="17">
        <v>1.2</v>
      </c>
      <c r="J374" s="17"/>
      <c r="K374" s="17"/>
      <c r="L374" s="17"/>
      <c r="M374" s="17">
        <v>1.2</v>
      </c>
      <c r="N374" s="17"/>
      <c r="O374" s="17"/>
      <c r="P374" s="17"/>
      <c r="Q374" s="23"/>
      <c r="R374" s="17"/>
      <c r="S374" s="17"/>
      <c r="T374" s="17"/>
      <c r="U374" s="17"/>
      <c r="V374" s="17"/>
      <c r="W374" s="17"/>
      <c r="X374" s="17"/>
    </row>
    <row r="375" ht="18.75" customHeight="1" spans="1:24">
      <c r="A375" s="86" t="s">
        <v>87</v>
      </c>
      <c r="B375" s="9" t="s">
        <v>471</v>
      </c>
      <c r="C375" s="10" t="s">
        <v>264</v>
      </c>
      <c r="D375" s="9" t="s">
        <v>113</v>
      </c>
      <c r="E375" s="9" t="s">
        <v>114</v>
      </c>
      <c r="F375" s="9" t="s">
        <v>271</v>
      </c>
      <c r="G375" s="9" t="s">
        <v>272</v>
      </c>
      <c r="H375" s="17">
        <v>0.5</v>
      </c>
      <c r="I375" s="17">
        <v>0.5</v>
      </c>
      <c r="J375" s="17"/>
      <c r="K375" s="17"/>
      <c r="L375" s="17"/>
      <c r="M375" s="17">
        <v>0.5</v>
      </c>
      <c r="N375" s="17"/>
      <c r="O375" s="17"/>
      <c r="P375" s="17"/>
      <c r="Q375" s="23"/>
      <c r="R375" s="17"/>
      <c r="S375" s="17"/>
      <c r="T375" s="17"/>
      <c r="U375" s="17"/>
      <c r="V375" s="17"/>
      <c r="W375" s="17"/>
      <c r="X375" s="17"/>
    </row>
    <row r="376" ht="18.75" customHeight="1" spans="1:24">
      <c r="A376" s="86" t="s">
        <v>87</v>
      </c>
      <c r="B376" s="9" t="s">
        <v>471</v>
      </c>
      <c r="C376" s="10" t="s">
        <v>264</v>
      </c>
      <c r="D376" s="9" t="s">
        <v>113</v>
      </c>
      <c r="E376" s="9" t="s">
        <v>114</v>
      </c>
      <c r="F376" s="9" t="s">
        <v>273</v>
      </c>
      <c r="G376" s="9" t="s">
        <v>274</v>
      </c>
      <c r="H376" s="17">
        <v>0.4</v>
      </c>
      <c r="I376" s="17">
        <v>0.4</v>
      </c>
      <c r="J376" s="17"/>
      <c r="K376" s="17"/>
      <c r="L376" s="17"/>
      <c r="M376" s="17">
        <v>0.4</v>
      </c>
      <c r="N376" s="17"/>
      <c r="O376" s="17"/>
      <c r="P376" s="17"/>
      <c r="Q376" s="23"/>
      <c r="R376" s="17"/>
      <c r="S376" s="17"/>
      <c r="T376" s="17"/>
      <c r="U376" s="17"/>
      <c r="V376" s="17"/>
      <c r="W376" s="17"/>
      <c r="X376" s="17"/>
    </row>
    <row r="377" ht="18.75" customHeight="1" spans="1:24">
      <c r="A377" s="86" t="s">
        <v>87</v>
      </c>
      <c r="B377" s="9" t="s">
        <v>472</v>
      </c>
      <c r="C377" s="10" t="s">
        <v>299</v>
      </c>
      <c r="D377" s="9" t="s">
        <v>113</v>
      </c>
      <c r="E377" s="9" t="s">
        <v>114</v>
      </c>
      <c r="F377" s="9" t="s">
        <v>289</v>
      </c>
      <c r="G377" s="9" t="s">
        <v>290</v>
      </c>
      <c r="H377" s="17">
        <v>6.768</v>
      </c>
      <c r="I377" s="17">
        <v>6.768</v>
      </c>
      <c r="J377" s="17"/>
      <c r="K377" s="17"/>
      <c r="L377" s="17"/>
      <c r="M377" s="17">
        <v>6.768</v>
      </c>
      <c r="N377" s="17"/>
      <c r="O377" s="17"/>
      <c r="P377" s="17"/>
      <c r="Q377" s="23"/>
      <c r="R377" s="17"/>
      <c r="S377" s="17"/>
      <c r="T377" s="17"/>
      <c r="U377" s="17"/>
      <c r="V377" s="17"/>
      <c r="W377" s="17"/>
      <c r="X377" s="17"/>
    </row>
    <row r="378" ht="18.75" customHeight="1" spans="1:24">
      <c r="A378" s="86" t="s">
        <v>89</v>
      </c>
      <c r="B378" s="9" t="s">
        <v>473</v>
      </c>
      <c r="C378" s="10" t="s">
        <v>288</v>
      </c>
      <c r="D378" s="9" t="s">
        <v>121</v>
      </c>
      <c r="E378" s="9" t="s">
        <v>122</v>
      </c>
      <c r="F378" s="9" t="s">
        <v>236</v>
      </c>
      <c r="G378" s="9" t="s">
        <v>237</v>
      </c>
      <c r="H378" s="17">
        <v>296.9736</v>
      </c>
      <c r="I378" s="17">
        <v>296.9736</v>
      </c>
      <c r="J378" s="17"/>
      <c r="K378" s="17"/>
      <c r="L378" s="17"/>
      <c r="M378" s="17">
        <v>296.9736</v>
      </c>
      <c r="N378" s="17"/>
      <c r="O378" s="17"/>
      <c r="P378" s="17"/>
      <c r="Q378" s="23"/>
      <c r="R378" s="17"/>
      <c r="S378" s="17"/>
      <c r="T378" s="17"/>
      <c r="U378" s="17"/>
      <c r="V378" s="17"/>
      <c r="W378" s="17"/>
      <c r="X378" s="17"/>
    </row>
    <row r="379" ht="18.75" customHeight="1" spans="1:24">
      <c r="A379" s="86" t="s">
        <v>89</v>
      </c>
      <c r="B379" s="9" t="s">
        <v>473</v>
      </c>
      <c r="C379" s="10" t="s">
        <v>288</v>
      </c>
      <c r="D379" s="9" t="s">
        <v>121</v>
      </c>
      <c r="E379" s="9" t="s">
        <v>122</v>
      </c>
      <c r="F379" s="9" t="s">
        <v>238</v>
      </c>
      <c r="G379" s="9" t="s">
        <v>239</v>
      </c>
      <c r="H379" s="17">
        <v>52.8648</v>
      </c>
      <c r="I379" s="17">
        <v>52.8648</v>
      </c>
      <c r="J379" s="17"/>
      <c r="K379" s="17"/>
      <c r="L379" s="17"/>
      <c r="M379" s="17">
        <v>52.8648</v>
      </c>
      <c r="N379" s="17"/>
      <c r="O379" s="17"/>
      <c r="P379" s="17"/>
      <c r="Q379" s="23"/>
      <c r="R379" s="17"/>
      <c r="S379" s="17"/>
      <c r="T379" s="17"/>
      <c r="U379" s="17"/>
      <c r="V379" s="17"/>
      <c r="W379" s="17"/>
      <c r="X379" s="17"/>
    </row>
    <row r="380" ht="18.75" customHeight="1" spans="1:24">
      <c r="A380" s="86" t="s">
        <v>89</v>
      </c>
      <c r="B380" s="9" t="s">
        <v>473</v>
      </c>
      <c r="C380" s="10" t="s">
        <v>288</v>
      </c>
      <c r="D380" s="9" t="s">
        <v>121</v>
      </c>
      <c r="E380" s="9" t="s">
        <v>122</v>
      </c>
      <c r="F380" s="9" t="s">
        <v>289</v>
      </c>
      <c r="G380" s="9" t="s">
        <v>290</v>
      </c>
      <c r="H380" s="17">
        <v>221.088</v>
      </c>
      <c r="I380" s="17">
        <v>221.088</v>
      </c>
      <c r="J380" s="17"/>
      <c r="K380" s="17"/>
      <c r="L380" s="17"/>
      <c r="M380" s="17">
        <v>221.088</v>
      </c>
      <c r="N380" s="17"/>
      <c r="O380" s="17"/>
      <c r="P380" s="17"/>
      <c r="Q380" s="23"/>
      <c r="R380" s="17"/>
      <c r="S380" s="17"/>
      <c r="T380" s="17"/>
      <c r="U380" s="17"/>
      <c r="V380" s="17"/>
      <c r="W380" s="17"/>
      <c r="X380" s="17"/>
    </row>
    <row r="381" ht="18.75" customHeight="1" spans="1:24">
      <c r="A381" s="86" t="s">
        <v>89</v>
      </c>
      <c r="B381" s="9" t="s">
        <v>473</v>
      </c>
      <c r="C381" s="10" t="s">
        <v>288</v>
      </c>
      <c r="D381" s="9" t="s">
        <v>121</v>
      </c>
      <c r="E381" s="9" t="s">
        <v>122</v>
      </c>
      <c r="F381" s="9" t="s">
        <v>289</v>
      </c>
      <c r="G381" s="9" t="s">
        <v>290</v>
      </c>
      <c r="H381" s="17">
        <v>94.776</v>
      </c>
      <c r="I381" s="17">
        <v>94.776</v>
      </c>
      <c r="J381" s="17"/>
      <c r="K381" s="17"/>
      <c r="L381" s="17"/>
      <c r="M381" s="17">
        <v>94.776</v>
      </c>
      <c r="N381" s="17"/>
      <c r="O381" s="17"/>
      <c r="P381" s="17"/>
      <c r="Q381" s="23"/>
      <c r="R381" s="17"/>
      <c r="S381" s="17"/>
      <c r="T381" s="17"/>
      <c r="U381" s="17"/>
      <c r="V381" s="17"/>
      <c r="W381" s="17"/>
      <c r="X381" s="17"/>
    </row>
    <row r="382" ht="18.75" customHeight="1" spans="1:24">
      <c r="A382" s="86" t="s">
        <v>89</v>
      </c>
      <c r="B382" s="9" t="s">
        <v>473</v>
      </c>
      <c r="C382" s="10" t="s">
        <v>288</v>
      </c>
      <c r="D382" s="9" t="s">
        <v>185</v>
      </c>
      <c r="E382" s="9" t="s">
        <v>186</v>
      </c>
      <c r="F382" s="9" t="s">
        <v>238</v>
      </c>
      <c r="G382" s="9" t="s">
        <v>239</v>
      </c>
      <c r="H382" s="17">
        <v>9.9408</v>
      </c>
      <c r="I382" s="17">
        <v>9.9408</v>
      </c>
      <c r="J382" s="17"/>
      <c r="K382" s="17"/>
      <c r="L382" s="17"/>
      <c r="M382" s="17">
        <v>9.9408</v>
      </c>
      <c r="N382" s="17"/>
      <c r="O382" s="17"/>
      <c r="P382" s="17"/>
      <c r="Q382" s="23"/>
      <c r="R382" s="17"/>
      <c r="S382" s="17"/>
      <c r="T382" s="17"/>
      <c r="U382" s="17"/>
      <c r="V382" s="17"/>
      <c r="W382" s="17"/>
      <c r="X382" s="17"/>
    </row>
    <row r="383" ht="18.75" customHeight="1" spans="1:24">
      <c r="A383" s="86" t="s">
        <v>89</v>
      </c>
      <c r="B383" s="9" t="s">
        <v>474</v>
      </c>
      <c r="C383" s="10" t="s">
        <v>243</v>
      </c>
      <c r="D383" s="9" t="s">
        <v>121</v>
      </c>
      <c r="E383" s="9" t="s">
        <v>122</v>
      </c>
      <c r="F383" s="9" t="s">
        <v>244</v>
      </c>
      <c r="G383" s="9" t="s">
        <v>245</v>
      </c>
      <c r="H383" s="17">
        <v>5.316626</v>
      </c>
      <c r="I383" s="17">
        <v>5.316626</v>
      </c>
      <c r="J383" s="17"/>
      <c r="K383" s="17"/>
      <c r="L383" s="17"/>
      <c r="M383" s="17">
        <v>5.316626</v>
      </c>
      <c r="N383" s="17"/>
      <c r="O383" s="17"/>
      <c r="P383" s="17"/>
      <c r="Q383" s="23"/>
      <c r="R383" s="17"/>
      <c r="S383" s="17"/>
      <c r="T383" s="17"/>
      <c r="U383" s="17"/>
      <c r="V383" s="17"/>
      <c r="W383" s="17"/>
      <c r="X383" s="17"/>
    </row>
    <row r="384" ht="18.75" customHeight="1" spans="1:24">
      <c r="A384" s="86" t="s">
        <v>89</v>
      </c>
      <c r="B384" s="9" t="s">
        <v>474</v>
      </c>
      <c r="C384" s="10" t="s">
        <v>243</v>
      </c>
      <c r="D384" s="9" t="s">
        <v>155</v>
      </c>
      <c r="E384" s="9" t="s">
        <v>156</v>
      </c>
      <c r="F384" s="9" t="s">
        <v>246</v>
      </c>
      <c r="G384" s="9" t="s">
        <v>247</v>
      </c>
      <c r="H384" s="17">
        <v>78.389792</v>
      </c>
      <c r="I384" s="17">
        <v>78.389792</v>
      </c>
      <c r="J384" s="17"/>
      <c r="K384" s="17"/>
      <c r="L384" s="17"/>
      <c r="M384" s="17">
        <v>78.389792</v>
      </c>
      <c r="N384" s="17"/>
      <c r="O384" s="17"/>
      <c r="P384" s="17"/>
      <c r="Q384" s="23"/>
      <c r="R384" s="17"/>
      <c r="S384" s="17"/>
      <c r="T384" s="17"/>
      <c r="U384" s="17"/>
      <c r="V384" s="17"/>
      <c r="W384" s="17"/>
      <c r="X384" s="17"/>
    </row>
    <row r="385" ht="18.75" customHeight="1" spans="1:24">
      <c r="A385" s="86" t="s">
        <v>89</v>
      </c>
      <c r="B385" s="9" t="s">
        <v>474</v>
      </c>
      <c r="C385" s="10" t="s">
        <v>243</v>
      </c>
      <c r="D385" s="9" t="s">
        <v>167</v>
      </c>
      <c r="E385" s="9" t="s">
        <v>168</v>
      </c>
      <c r="F385" s="9" t="s">
        <v>248</v>
      </c>
      <c r="G385" s="9" t="s">
        <v>249</v>
      </c>
      <c r="H385" s="17">
        <v>43.917881</v>
      </c>
      <c r="I385" s="17">
        <v>43.917881</v>
      </c>
      <c r="J385" s="17"/>
      <c r="K385" s="17"/>
      <c r="L385" s="17"/>
      <c r="M385" s="17">
        <v>43.917881</v>
      </c>
      <c r="N385" s="17"/>
      <c r="O385" s="17"/>
      <c r="P385" s="17"/>
      <c r="Q385" s="23"/>
      <c r="R385" s="17"/>
      <c r="S385" s="17"/>
      <c r="T385" s="17"/>
      <c r="U385" s="17"/>
      <c r="V385" s="17"/>
      <c r="W385" s="17"/>
      <c r="X385" s="17"/>
    </row>
    <row r="386" ht="18.75" customHeight="1" spans="1:24">
      <c r="A386" s="86" t="s">
        <v>89</v>
      </c>
      <c r="B386" s="9" t="s">
        <v>474</v>
      </c>
      <c r="C386" s="10" t="s">
        <v>243</v>
      </c>
      <c r="D386" s="9" t="s">
        <v>169</v>
      </c>
      <c r="E386" s="9" t="s">
        <v>170</v>
      </c>
      <c r="F386" s="9" t="s">
        <v>250</v>
      </c>
      <c r="G386" s="9" t="s">
        <v>251</v>
      </c>
      <c r="H386" s="17">
        <v>32.012067</v>
      </c>
      <c r="I386" s="17">
        <v>32.012067</v>
      </c>
      <c r="J386" s="17"/>
      <c r="K386" s="17"/>
      <c r="L386" s="17"/>
      <c r="M386" s="17">
        <v>32.012067</v>
      </c>
      <c r="N386" s="17"/>
      <c r="O386" s="17"/>
      <c r="P386" s="17"/>
      <c r="Q386" s="23"/>
      <c r="R386" s="17"/>
      <c r="S386" s="17"/>
      <c r="T386" s="17"/>
      <c r="U386" s="17"/>
      <c r="V386" s="17"/>
      <c r="W386" s="17"/>
      <c r="X386" s="17"/>
    </row>
    <row r="387" ht="18.75" customHeight="1" spans="1:24">
      <c r="A387" s="86" t="s">
        <v>89</v>
      </c>
      <c r="B387" s="9" t="s">
        <v>474</v>
      </c>
      <c r="C387" s="10" t="s">
        <v>243</v>
      </c>
      <c r="D387" s="9" t="s">
        <v>171</v>
      </c>
      <c r="E387" s="9" t="s">
        <v>172</v>
      </c>
      <c r="F387" s="9" t="s">
        <v>244</v>
      </c>
      <c r="G387" s="9" t="s">
        <v>245</v>
      </c>
      <c r="H387" s="17">
        <v>1.959745</v>
      </c>
      <c r="I387" s="17">
        <v>1.959745</v>
      </c>
      <c r="J387" s="17"/>
      <c r="K387" s="17"/>
      <c r="L387" s="17"/>
      <c r="M387" s="17">
        <v>1.959745</v>
      </c>
      <c r="N387" s="17"/>
      <c r="O387" s="17"/>
      <c r="P387" s="17"/>
      <c r="Q387" s="23"/>
      <c r="R387" s="17"/>
      <c r="S387" s="17"/>
      <c r="T387" s="17"/>
      <c r="U387" s="17"/>
      <c r="V387" s="17"/>
      <c r="W387" s="17"/>
      <c r="X387" s="17"/>
    </row>
    <row r="388" ht="18.75" customHeight="1" spans="1:24">
      <c r="A388" s="86" t="s">
        <v>89</v>
      </c>
      <c r="B388" s="9" t="s">
        <v>474</v>
      </c>
      <c r="C388" s="10" t="s">
        <v>243</v>
      </c>
      <c r="D388" s="9" t="s">
        <v>171</v>
      </c>
      <c r="E388" s="9" t="s">
        <v>172</v>
      </c>
      <c r="F388" s="9" t="s">
        <v>244</v>
      </c>
      <c r="G388" s="9" t="s">
        <v>245</v>
      </c>
      <c r="H388" s="17">
        <v>2.546</v>
      </c>
      <c r="I388" s="17">
        <v>2.546</v>
      </c>
      <c r="J388" s="17"/>
      <c r="K388" s="17"/>
      <c r="L388" s="17"/>
      <c r="M388" s="17">
        <v>2.546</v>
      </c>
      <c r="N388" s="17"/>
      <c r="O388" s="17"/>
      <c r="P388" s="17"/>
      <c r="Q388" s="23"/>
      <c r="R388" s="17"/>
      <c r="S388" s="17"/>
      <c r="T388" s="17"/>
      <c r="U388" s="17"/>
      <c r="V388" s="17"/>
      <c r="W388" s="17"/>
      <c r="X388" s="17"/>
    </row>
    <row r="389" ht="18.75" customHeight="1" spans="1:24">
      <c r="A389" s="86" t="s">
        <v>89</v>
      </c>
      <c r="B389" s="9" t="s">
        <v>475</v>
      </c>
      <c r="C389" s="10" t="s">
        <v>184</v>
      </c>
      <c r="D389" s="9" t="s">
        <v>183</v>
      </c>
      <c r="E389" s="9" t="s">
        <v>184</v>
      </c>
      <c r="F389" s="9" t="s">
        <v>253</v>
      </c>
      <c r="G389" s="9" t="s">
        <v>184</v>
      </c>
      <c r="H389" s="17">
        <v>88.7604</v>
      </c>
      <c r="I389" s="17">
        <v>88.7604</v>
      </c>
      <c r="J389" s="17"/>
      <c r="K389" s="17"/>
      <c r="L389" s="17"/>
      <c r="M389" s="17">
        <v>88.7604</v>
      </c>
      <c r="N389" s="17"/>
      <c r="O389" s="17"/>
      <c r="P389" s="17"/>
      <c r="Q389" s="23"/>
      <c r="R389" s="17"/>
      <c r="S389" s="17"/>
      <c r="T389" s="17"/>
      <c r="U389" s="17"/>
      <c r="V389" s="17"/>
      <c r="W389" s="17"/>
      <c r="X389" s="17"/>
    </row>
    <row r="390" ht="18.75" customHeight="1" spans="1:24">
      <c r="A390" s="86" t="s">
        <v>89</v>
      </c>
      <c r="B390" s="9" t="s">
        <v>476</v>
      </c>
      <c r="C390" s="10" t="s">
        <v>255</v>
      </c>
      <c r="D390" s="9" t="s">
        <v>153</v>
      </c>
      <c r="E390" s="9" t="s">
        <v>154</v>
      </c>
      <c r="F390" s="9" t="s">
        <v>256</v>
      </c>
      <c r="G390" s="9" t="s">
        <v>257</v>
      </c>
      <c r="H390" s="17">
        <v>7.92</v>
      </c>
      <c r="I390" s="17">
        <v>7.92</v>
      </c>
      <c r="J390" s="17"/>
      <c r="K390" s="17"/>
      <c r="L390" s="17"/>
      <c r="M390" s="17">
        <v>7.92</v>
      </c>
      <c r="N390" s="17"/>
      <c r="O390" s="17"/>
      <c r="P390" s="17"/>
      <c r="Q390" s="23"/>
      <c r="R390" s="17"/>
      <c r="S390" s="17"/>
      <c r="T390" s="17"/>
      <c r="U390" s="17"/>
      <c r="V390" s="17"/>
      <c r="W390" s="17"/>
      <c r="X390" s="17"/>
    </row>
    <row r="391" ht="18.75" customHeight="1" spans="1:24">
      <c r="A391" s="86" t="s">
        <v>89</v>
      </c>
      <c r="B391" s="9" t="s">
        <v>477</v>
      </c>
      <c r="C391" s="10" t="s">
        <v>261</v>
      </c>
      <c r="D391" s="9" t="s">
        <v>121</v>
      </c>
      <c r="E391" s="9" t="s">
        <v>122</v>
      </c>
      <c r="F391" s="9" t="s">
        <v>262</v>
      </c>
      <c r="G391" s="9" t="s">
        <v>261</v>
      </c>
      <c r="H391" s="17">
        <v>12.190584</v>
      </c>
      <c r="I391" s="17">
        <v>12.190584</v>
      </c>
      <c r="J391" s="17"/>
      <c r="K391" s="17"/>
      <c r="L391" s="17"/>
      <c r="M391" s="17">
        <v>12.190584</v>
      </c>
      <c r="N391" s="17"/>
      <c r="O391" s="17"/>
      <c r="P391" s="17"/>
      <c r="Q391" s="23"/>
      <c r="R391" s="17"/>
      <c r="S391" s="17"/>
      <c r="T391" s="17"/>
      <c r="U391" s="17"/>
      <c r="V391" s="17"/>
      <c r="W391" s="17"/>
      <c r="X391" s="17"/>
    </row>
    <row r="392" ht="18.75" customHeight="1" spans="1:24">
      <c r="A392" s="86" t="s">
        <v>89</v>
      </c>
      <c r="B392" s="9" t="s">
        <v>478</v>
      </c>
      <c r="C392" s="10" t="s">
        <v>264</v>
      </c>
      <c r="D392" s="9" t="s">
        <v>121</v>
      </c>
      <c r="E392" s="9" t="s">
        <v>122</v>
      </c>
      <c r="F392" s="9" t="s">
        <v>273</v>
      </c>
      <c r="G392" s="9" t="s">
        <v>274</v>
      </c>
      <c r="H392" s="17">
        <v>5.6</v>
      </c>
      <c r="I392" s="17">
        <v>5.6</v>
      </c>
      <c r="J392" s="17"/>
      <c r="K392" s="17"/>
      <c r="L392" s="17"/>
      <c r="M392" s="17">
        <v>5.6</v>
      </c>
      <c r="N392" s="17"/>
      <c r="O392" s="17"/>
      <c r="P392" s="17"/>
      <c r="Q392" s="23"/>
      <c r="R392" s="17"/>
      <c r="S392" s="17"/>
      <c r="T392" s="17"/>
      <c r="U392" s="17"/>
      <c r="V392" s="17"/>
      <c r="W392" s="17"/>
      <c r="X392" s="17"/>
    </row>
    <row r="393" ht="18.75" customHeight="1" spans="1:24">
      <c r="A393" s="86" t="s">
        <v>89</v>
      </c>
      <c r="B393" s="9" t="s">
        <v>478</v>
      </c>
      <c r="C393" s="10" t="s">
        <v>264</v>
      </c>
      <c r="D393" s="9" t="s">
        <v>153</v>
      </c>
      <c r="E393" s="9" t="s">
        <v>154</v>
      </c>
      <c r="F393" s="9" t="s">
        <v>275</v>
      </c>
      <c r="G393" s="9" t="s">
        <v>276</v>
      </c>
      <c r="H393" s="17">
        <v>0.66</v>
      </c>
      <c r="I393" s="17">
        <v>0.66</v>
      </c>
      <c r="J393" s="17"/>
      <c r="K393" s="17"/>
      <c r="L393" s="17"/>
      <c r="M393" s="17">
        <v>0.66</v>
      </c>
      <c r="N393" s="17"/>
      <c r="O393" s="17"/>
      <c r="P393" s="17"/>
      <c r="Q393" s="23"/>
      <c r="R393" s="17"/>
      <c r="S393" s="17"/>
      <c r="T393" s="17"/>
      <c r="U393" s="17"/>
      <c r="V393" s="17"/>
      <c r="W393" s="17"/>
      <c r="X393" s="17"/>
    </row>
    <row r="394" ht="18.75" customHeight="1" spans="1:24">
      <c r="A394" s="86" t="s">
        <v>89</v>
      </c>
      <c r="B394" s="9" t="s">
        <v>479</v>
      </c>
      <c r="C394" s="10" t="s">
        <v>297</v>
      </c>
      <c r="D394" s="9" t="s">
        <v>121</v>
      </c>
      <c r="E394" s="9" t="s">
        <v>122</v>
      </c>
      <c r="F394" s="9" t="s">
        <v>238</v>
      </c>
      <c r="G394" s="9" t="s">
        <v>239</v>
      </c>
      <c r="H394" s="17">
        <v>33.6</v>
      </c>
      <c r="I394" s="17">
        <v>33.6</v>
      </c>
      <c r="J394" s="17"/>
      <c r="K394" s="17"/>
      <c r="L394" s="17"/>
      <c r="M394" s="17">
        <v>33.6</v>
      </c>
      <c r="N394" s="17"/>
      <c r="O394" s="17"/>
      <c r="P394" s="17"/>
      <c r="Q394" s="23"/>
      <c r="R394" s="17"/>
      <c r="S394" s="17"/>
      <c r="T394" s="17"/>
      <c r="U394" s="17"/>
      <c r="V394" s="17"/>
      <c r="W394" s="17"/>
      <c r="X394" s="17"/>
    </row>
    <row r="395" ht="18.75" customHeight="1" spans="1:24">
      <c r="A395" s="86" t="s">
        <v>89</v>
      </c>
      <c r="B395" s="9" t="s">
        <v>480</v>
      </c>
      <c r="C395" s="10" t="s">
        <v>299</v>
      </c>
      <c r="D395" s="9" t="s">
        <v>121</v>
      </c>
      <c r="E395" s="9" t="s">
        <v>122</v>
      </c>
      <c r="F395" s="9" t="s">
        <v>289</v>
      </c>
      <c r="G395" s="9" t="s">
        <v>290</v>
      </c>
      <c r="H395" s="17">
        <v>94.752</v>
      </c>
      <c r="I395" s="17">
        <v>94.752</v>
      </c>
      <c r="J395" s="17"/>
      <c r="K395" s="17"/>
      <c r="L395" s="17"/>
      <c r="M395" s="17">
        <v>94.752</v>
      </c>
      <c r="N395" s="17"/>
      <c r="O395" s="17"/>
      <c r="P395" s="17"/>
      <c r="Q395" s="23"/>
      <c r="R395" s="17"/>
      <c r="S395" s="17"/>
      <c r="T395" s="17"/>
      <c r="U395" s="17"/>
      <c r="V395" s="17"/>
      <c r="W395" s="17"/>
      <c r="X395" s="17"/>
    </row>
    <row r="396" ht="18.75" customHeight="1" spans="1:24">
      <c r="A396" s="86" t="s">
        <v>89</v>
      </c>
      <c r="B396" s="9" t="s">
        <v>481</v>
      </c>
      <c r="C396" s="10" t="s">
        <v>301</v>
      </c>
      <c r="D396" s="9" t="s">
        <v>121</v>
      </c>
      <c r="E396" s="9" t="s">
        <v>122</v>
      </c>
      <c r="F396" s="9" t="s">
        <v>302</v>
      </c>
      <c r="G396" s="9" t="s">
        <v>303</v>
      </c>
      <c r="H396" s="17">
        <v>38.22</v>
      </c>
      <c r="I396" s="17">
        <v>38.22</v>
      </c>
      <c r="J396" s="17"/>
      <c r="K396" s="17"/>
      <c r="L396" s="17"/>
      <c r="M396" s="17">
        <v>38.22</v>
      </c>
      <c r="N396" s="17"/>
      <c r="O396" s="17"/>
      <c r="P396" s="17"/>
      <c r="Q396" s="23"/>
      <c r="R396" s="17"/>
      <c r="S396" s="17"/>
      <c r="T396" s="17"/>
      <c r="U396" s="17"/>
      <c r="V396" s="17"/>
      <c r="W396" s="17"/>
      <c r="X396" s="17"/>
    </row>
    <row r="397" ht="18.75" customHeight="1" spans="1:24">
      <c r="A397" s="86" t="s">
        <v>91</v>
      </c>
      <c r="B397" s="9" t="s">
        <v>482</v>
      </c>
      <c r="C397" s="10" t="s">
        <v>243</v>
      </c>
      <c r="D397" s="9" t="s">
        <v>119</v>
      </c>
      <c r="E397" s="9" t="s">
        <v>120</v>
      </c>
      <c r="F397" s="9" t="s">
        <v>244</v>
      </c>
      <c r="G397" s="9" t="s">
        <v>245</v>
      </c>
      <c r="H397" s="17">
        <v>10.78814</v>
      </c>
      <c r="I397" s="17">
        <v>10.78814</v>
      </c>
      <c r="J397" s="17"/>
      <c r="K397" s="17"/>
      <c r="L397" s="17"/>
      <c r="M397" s="17">
        <v>10.78814</v>
      </c>
      <c r="N397" s="17"/>
      <c r="O397" s="17"/>
      <c r="P397" s="17"/>
      <c r="Q397" s="23"/>
      <c r="R397" s="17"/>
      <c r="S397" s="17"/>
      <c r="T397" s="17"/>
      <c r="U397" s="17"/>
      <c r="V397" s="17"/>
      <c r="W397" s="17"/>
      <c r="X397" s="17"/>
    </row>
    <row r="398" ht="18.75" customHeight="1" spans="1:24">
      <c r="A398" s="86" t="s">
        <v>91</v>
      </c>
      <c r="B398" s="9" t="s">
        <v>482</v>
      </c>
      <c r="C398" s="10" t="s">
        <v>243</v>
      </c>
      <c r="D398" s="9" t="s">
        <v>155</v>
      </c>
      <c r="E398" s="9" t="s">
        <v>156</v>
      </c>
      <c r="F398" s="9" t="s">
        <v>246</v>
      </c>
      <c r="G398" s="9" t="s">
        <v>247</v>
      </c>
      <c r="H398" s="17">
        <v>157.517152</v>
      </c>
      <c r="I398" s="17">
        <v>157.517152</v>
      </c>
      <c r="J398" s="17"/>
      <c r="K398" s="17"/>
      <c r="L398" s="17"/>
      <c r="M398" s="17">
        <v>157.517152</v>
      </c>
      <c r="N398" s="17"/>
      <c r="O398" s="17"/>
      <c r="P398" s="17"/>
      <c r="Q398" s="23"/>
      <c r="R398" s="17"/>
      <c r="S398" s="17"/>
      <c r="T398" s="17"/>
      <c r="U398" s="17"/>
      <c r="V398" s="17"/>
      <c r="W398" s="17"/>
      <c r="X398" s="17"/>
    </row>
    <row r="399" ht="18.75" customHeight="1" spans="1:24">
      <c r="A399" s="86" t="s">
        <v>91</v>
      </c>
      <c r="B399" s="9" t="s">
        <v>482</v>
      </c>
      <c r="C399" s="10" t="s">
        <v>243</v>
      </c>
      <c r="D399" s="9" t="s">
        <v>167</v>
      </c>
      <c r="E399" s="9" t="s">
        <v>168</v>
      </c>
      <c r="F399" s="9" t="s">
        <v>248</v>
      </c>
      <c r="G399" s="9" t="s">
        <v>249</v>
      </c>
      <c r="H399" s="17">
        <v>88.248984</v>
      </c>
      <c r="I399" s="17">
        <v>88.248984</v>
      </c>
      <c r="J399" s="17"/>
      <c r="K399" s="17"/>
      <c r="L399" s="17"/>
      <c r="M399" s="17">
        <v>88.248984</v>
      </c>
      <c r="N399" s="17"/>
      <c r="O399" s="17"/>
      <c r="P399" s="17"/>
      <c r="Q399" s="23"/>
      <c r="R399" s="17"/>
      <c r="S399" s="17"/>
      <c r="T399" s="17"/>
      <c r="U399" s="17"/>
      <c r="V399" s="17"/>
      <c r="W399" s="17"/>
      <c r="X399" s="17"/>
    </row>
    <row r="400" ht="18.75" customHeight="1" spans="1:24">
      <c r="A400" s="86" t="s">
        <v>91</v>
      </c>
      <c r="B400" s="9" t="s">
        <v>482</v>
      </c>
      <c r="C400" s="10" t="s">
        <v>243</v>
      </c>
      <c r="D400" s="9" t="s">
        <v>169</v>
      </c>
      <c r="E400" s="9" t="s">
        <v>170</v>
      </c>
      <c r="F400" s="9" t="s">
        <v>250</v>
      </c>
      <c r="G400" s="9" t="s">
        <v>251</v>
      </c>
      <c r="H400" s="17">
        <v>67.873153</v>
      </c>
      <c r="I400" s="17">
        <v>67.873153</v>
      </c>
      <c r="J400" s="17"/>
      <c r="K400" s="17"/>
      <c r="L400" s="17"/>
      <c r="M400" s="17">
        <v>67.873153</v>
      </c>
      <c r="N400" s="17"/>
      <c r="O400" s="17"/>
      <c r="P400" s="17"/>
      <c r="Q400" s="23"/>
      <c r="R400" s="17"/>
      <c r="S400" s="17"/>
      <c r="T400" s="17"/>
      <c r="U400" s="17"/>
      <c r="V400" s="17"/>
      <c r="W400" s="17"/>
      <c r="X400" s="17"/>
    </row>
    <row r="401" ht="18.75" customHeight="1" spans="1:24">
      <c r="A401" s="86" t="s">
        <v>91</v>
      </c>
      <c r="B401" s="9" t="s">
        <v>482</v>
      </c>
      <c r="C401" s="10" t="s">
        <v>243</v>
      </c>
      <c r="D401" s="9" t="s">
        <v>171</v>
      </c>
      <c r="E401" s="9" t="s">
        <v>172</v>
      </c>
      <c r="F401" s="9" t="s">
        <v>244</v>
      </c>
      <c r="G401" s="9" t="s">
        <v>245</v>
      </c>
      <c r="H401" s="17">
        <v>8.284</v>
      </c>
      <c r="I401" s="17">
        <v>8.284</v>
      </c>
      <c r="J401" s="17"/>
      <c r="K401" s="17"/>
      <c r="L401" s="17"/>
      <c r="M401" s="17">
        <v>8.284</v>
      </c>
      <c r="N401" s="17"/>
      <c r="O401" s="17"/>
      <c r="P401" s="17"/>
      <c r="Q401" s="23"/>
      <c r="R401" s="17"/>
      <c r="S401" s="17"/>
      <c r="T401" s="17"/>
      <c r="U401" s="17"/>
      <c r="V401" s="17"/>
      <c r="W401" s="17"/>
      <c r="X401" s="17"/>
    </row>
    <row r="402" ht="18.75" customHeight="1" spans="1:24">
      <c r="A402" s="86" t="s">
        <v>91</v>
      </c>
      <c r="B402" s="9" t="s">
        <v>482</v>
      </c>
      <c r="C402" s="10" t="s">
        <v>243</v>
      </c>
      <c r="D402" s="9" t="s">
        <v>171</v>
      </c>
      <c r="E402" s="9" t="s">
        <v>172</v>
      </c>
      <c r="F402" s="9" t="s">
        <v>244</v>
      </c>
      <c r="G402" s="9" t="s">
        <v>245</v>
      </c>
      <c r="H402" s="17">
        <v>3.937929</v>
      </c>
      <c r="I402" s="17">
        <v>3.937929</v>
      </c>
      <c r="J402" s="17"/>
      <c r="K402" s="17"/>
      <c r="L402" s="17"/>
      <c r="M402" s="17">
        <v>3.937929</v>
      </c>
      <c r="N402" s="17"/>
      <c r="O402" s="17"/>
      <c r="P402" s="17"/>
      <c r="Q402" s="23"/>
      <c r="R402" s="17"/>
      <c r="S402" s="17"/>
      <c r="T402" s="17"/>
      <c r="U402" s="17"/>
      <c r="V402" s="17"/>
      <c r="W402" s="17"/>
      <c r="X402" s="17"/>
    </row>
    <row r="403" ht="18.75" customHeight="1" spans="1:24">
      <c r="A403" s="86" t="s">
        <v>91</v>
      </c>
      <c r="B403" s="9" t="s">
        <v>483</v>
      </c>
      <c r="C403" s="10" t="s">
        <v>255</v>
      </c>
      <c r="D403" s="9" t="s">
        <v>153</v>
      </c>
      <c r="E403" s="9" t="s">
        <v>154</v>
      </c>
      <c r="F403" s="9" t="s">
        <v>256</v>
      </c>
      <c r="G403" s="9" t="s">
        <v>257</v>
      </c>
      <c r="H403" s="17">
        <v>71.28</v>
      </c>
      <c r="I403" s="17">
        <v>71.28</v>
      </c>
      <c r="J403" s="17"/>
      <c r="K403" s="17"/>
      <c r="L403" s="17"/>
      <c r="M403" s="17">
        <v>71.28</v>
      </c>
      <c r="N403" s="17"/>
      <c r="O403" s="17"/>
      <c r="P403" s="17"/>
      <c r="Q403" s="23"/>
      <c r="R403" s="17"/>
      <c r="S403" s="17"/>
      <c r="T403" s="17"/>
      <c r="U403" s="17"/>
      <c r="V403" s="17"/>
      <c r="W403" s="17"/>
      <c r="X403" s="17"/>
    </row>
    <row r="404" ht="18.75" customHeight="1" spans="1:24">
      <c r="A404" s="86" t="s">
        <v>91</v>
      </c>
      <c r="B404" s="9" t="s">
        <v>484</v>
      </c>
      <c r="C404" s="10" t="s">
        <v>261</v>
      </c>
      <c r="D404" s="9" t="s">
        <v>119</v>
      </c>
      <c r="E404" s="9" t="s">
        <v>120</v>
      </c>
      <c r="F404" s="9" t="s">
        <v>262</v>
      </c>
      <c r="G404" s="9" t="s">
        <v>261</v>
      </c>
      <c r="H404" s="17">
        <v>24.884424</v>
      </c>
      <c r="I404" s="17">
        <v>24.884424</v>
      </c>
      <c r="J404" s="17"/>
      <c r="K404" s="17"/>
      <c r="L404" s="17"/>
      <c r="M404" s="17">
        <v>24.884424</v>
      </c>
      <c r="N404" s="17"/>
      <c r="O404" s="17"/>
      <c r="P404" s="17"/>
      <c r="Q404" s="23"/>
      <c r="R404" s="17"/>
      <c r="S404" s="17"/>
      <c r="T404" s="17"/>
      <c r="U404" s="17"/>
      <c r="V404" s="17"/>
      <c r="W404" s="17"/>
      <c r="X404" s="17"/>
    </row>
    <row r="405" ht="18.75" customHeight="1" spans="1:24">
      <c r="A405" s="86" t="s">
        <v>91</v>
      </c>
      <c r="B405" s="9" t="s">
        <v>485</v>
      </c>
      <c r="C405" s="10" t="s">
        <v>264</v>
      </c>
      <c r="D405" s="9" t="s">
        <v>119</v>
      </c>
      <c r="E405" s="9" t="s">
        <v>120</v>
      </c>
      <c r="F405" s="9" t="s">
        <v>273</v>
      </c>
      <c r="G405" s="9" t="s">
        <v>274</v>
      </c>
      <c r="H405" s="17">
        <v>11.9</v>
      </c>
      <c r="I405" s="17">
        <v>11.9</v>
      </c>
      <c r="J405" s="17"/>
      <c r="K405" s="17"/>
      <c r="L405" s="17"/>
      <c r="M405" s="17">
        <v>11.9</v>
      </c>
      <c r="N405" s="17"/>
      <c r="O405" s="17"/>
      <c r="P405" s="17"/>
      <c r="Q405" s="23"/>
      <c r="R405" s="17"/>
      <c r="S405" s="17"/>
      <c r="T405" s="17"/>
      <c r="U405" s="17"/>
      <c r="V405" s="17"/>
      <c r="W405" s="17"/>
      <c r="X405" s="17"/>
    </row>
    <row r="406" ht="18.75" customHeight="1" spans="1:24">
      <c r="A406" s="86" t="s">
        <v>91</v>
      </c>
      <c r="B406" s="9" t="s">
        <v>485</v>
      </c>
      <c r="C406" s="10" t="s">
        <v>264</v>
      </c>
      <c r="D406" s="9" t="s">
        <v>153</v>
      </c>
      <c r="E406" s="9" t="s">
        <v>154</v>
      </c>
      <c r="F406" s="9" t="s">
        <v>275</v>
      </c>
      <c r="G406" s="9" t="s">
        <v>276</v>
      </c>
      <c r="H406" s="17">
        <v>5.94</v>
      </c>
      <c r="I406" s="17">
        <v>5.94</v>
      </c>
      <c r="J406" s="17"/>
      <c r="K406" s="17"/>
      <c r="L406" s="17"/>
      <c r="M406" s="17">
        <v>5.94</v>
      </c>
      <c r="N406" s="17"/>
      <c r="O406" s="17"/>
      <c r="P406" s="17"/>
      <c r="Q406" s="23"/>
      <c r="R406" s="17"/>
      <c r="S406" s="17"/>
      <c r="T406" s="17"/>
      <c r="U406" s="17"/>
      <c r="V406" s="17"/>
      <c r="W406" s="17"/>
      <c r="X406" s="17"/>
    </row>
    <row r="407" ht="18.75" customHeight="1" spans="1:24">
      <c r="A407" s="86" t="s">
        <v>91</v>
      </c>
      <c r="B407" s="9" t="s">
        <v>486</v>
      </c>
      <c r="C407" s="10" t="s">
        <v>288</v>
      </c>
      <c r="D407" s="9" t="s">
        <v>119</v>
      </c>
      <c r="E407" s="9" t="s">
        <v>120</v>
      </c>
      <c r="F407" s="9" t="s">
        <v>236</v>
      </c>
      <c r="G407" s="9" t="s">
        <v>237</v>
      </c>
      <c r="H407" s="17">
        <v>584.004</v>
      </c>
      <c r="I407" s="17">
        <v>584.004</v>
      </c>
      <c r="J407" s="17"/>
      <c r="K407" s="17"/>
      <c r="L407" s="17"/>
      <c r="M407" s="17">
        <v>584.004</v>
      </c>
      <c r="N407" s="17"/>
      <c r="O407" s="17"/>
      <c r="P407" s="17"/>
      <c r="Q407" s="23"/>
      <c r="R407" s="17"/>
      <c r="S407" s="17"/>
      <c r="T407" s="17"/>
      <c r="U407" s="17"/>
      <c r="V407" s="17"/>
      <c r="W407" s="17"/>
      <c r="X407" s="17"/>
    </row>
    <row r="408" ht="18.75" customHeight="1" spans="1:24">
      <c r="A408" s="86" t="s">
        <v>91</v>
      </c>
      <c r="B408" s="9" t="s">
        <v>486</v>
      </c>
      <c r="C408" s="10" t="s">
        <v>288</v>
      </c>
      <c r="D408" s="9" t="s">
        <v>119</v>
      </c>
      <c r="E408" s="9" t="s">
        <v>120</v>
      </c>
      <c r="F408" s="9" t="s">
        <v>238</v>
      </c>
      <c r="G408" s="9" t="s">
        <v>239</v>
      </c>
      <c r="H408" s="17">
        <v>110.1048</v>
      </c>
      <c r="I408" s="17">
        <v>110.1048</v>
      </c>
      <c r="J408" s="17"/>
      <c r="K408" s="17"/>
      <c r="L408" s="17"/>
      <c r="M408" s="17">
        <v>110.1048</v>
      </c>
      <c r="N408" s="17"/>
      <c r="O408" s="17"/>
      <c r="P408" s="17"/>
      <c r="Q408" s="23"/>
      <c r="R408" s="17"/>
      <c r="S408" s="17"/>
      <c r="T408" s="17"/>
      <c r="U408" s="17"/>
      <c r="V408" s="17"/>
      <c r="W408" s="17"/>
      <c r="X408" s="17"/>
    </row>
    <row r="409" ht="18.75" customHeight="1" spans="1:24">
      <c r="A409" s="86" t="s">
        <v>91</v>
      </c>
      <c r="B409" s="9" t="s">
        <v>486</v>
      </c>
      <c r="C409" s="10" t="s">
        <v>288</v>
      </c>
      <c r="D409" s="9" t="s">
        <v>119</v>
      </c>
      <c r="E409" s="9" t="s">
        <v>120</v>
      </c>
      <c r="F409" s="9" t="s">
        <v>289</v>
      </c>
      <c r="G409" s="9" t="s">
        <v>290</v>
      </c>
      <c r="H409" s="17">
        <v>196.836</v>
      </c>
      <c r="I409" s="17">
        <v>196.836</v>
      </c>
      <c r="J409" s="17"/>
      <c r="K409" s="17"/>
      <c r="L409" s="17"/>
      <c r="M409" s="17">
        <v>196.836</v>
      </c>
      <c r="N409" s="17"/>
      <c r="O409" s="17"/>
      <c r="P409" s="17"/>
      <c r="Q409" s="23"/>
      <c r="R409" s="17"/>
      <c r="S409" s="17"/>
      <c r="T409" s="17"/>
      <c r="U409" s="17"/>
      <c r="V409" s="17"/>
      <c r="W409" s="17"/>
      <c r="X409" s="17"/>
    </row>
    <row r="410" ht="18.75" customHeight="1" spans="1:24">
      <c r="A410" s="86" t="s">
        <v>91</v>
      </c>
      <c r="B410" s="9" t="s">
        <v>486</v>
      </c>
      <c r="C410" s="10" t="s">
        <v>288</v>
      </c>
      <c r="D410" s="9" t="s">
        <v>119</v>
      </c>
      <c r="E410" s="9" t="s">
        <v>120</v>
      </c>
      <c r="F410" s="9" t="s">
        <v>289</v>
      </c>
      <c r="G410" s="9" t="s">
        <v>290</v>
      </c>
      <c r="H410" s="17">
        <v>469.812</v>
      </c>
      <c r="I410" s="17">
        <v>469.812</v>
      </c>
      <c r="J410" s="17"/>
      <c r="K410" s="17"/>
      <c r="L410" s="17"/>
      <c r="M410" s="17">
        <v>469.812</v>
      </c>
      <c r="N410" s="17"/>
      <c r="O410" s="17"/>
      <c r="P410" s="17"/>
      <c r="Q410" s="23"/>
      <c r="R410" s="17"/>
      <c r="S410" s="17"/>
      <c r="T410" s="17"/>
      <c r="U410" s="17"/>
      <c r="V410" s="17"/>
      <c r="W410" s="17"/>
      <c r="X410" s="17"/>
    </row>
    <row r="411" ht="18.75" customHeight="1" spans="1:24">
      <c r="A411" s="86" t="s">
        <v>91</v>
      </c>
      <c r="B411" s="9" t="s">
        <v>486</v>
      </c>
      <c r="C411" s="10" t="s">
        <v>288</v>
      </c>
      <c r="D411" s="9" t="s">
        <v>185</v>
      </c>
      <c r="E411" s="9" t="s">
        <v>186</v>
      </c>
      <c r="F411" s="9" t="s">
        <v>238</v>
      </c>
      <c r="G411" s="9" t="s">
        <v>239</v>
      </c>
      <c r="H411" s="17">
        <v>23.9964</v>
      </c>
      <c r="I411" s="17">
        <v>23.9964</v>
      </c>
      <c r="J411" s="17"/>
      <c r="K411" s="17"/>
      <c r="L411" s="17"/>
      <c r="M411" s="17">
        <v>23.9964</v>
      </c>
      <c r="N411" s="17"/>
      <c r="O411" s="17"/>
      <c r="P411" s="17"/>
      <c r="Q411" s="23"/>
      <c r="R411" s="17"/>
      <c r="S411" s="17"/>
      <c r="T411" s="17"/>
      <c r="U411" s="17"/>
      <c r="V411" s="17"/>
      <c r="W411" s="17"/>
      <c r="X411" s="17"/>
    </row>
    <row r="412" ht="18.75" customHeight="1" spans="1:24">
      <c r="A412" s="86" t="s">
        <v>91</v>
      </c>
      <c r="B412" s="9" t="s">
        <v>487</v>
      </c>
      <c r="C412" s="10" t="s">
        <v>184</v>
      </c>
      <c r="D412" s="9" t="s">
        <v>183</v>
      </c>
      <c r="E412" s="9" t="s">
        <v>184</v>
      </c>
      <c r="F412" s="9" t="s">
        <v>253</v>
      </c>
      <c r="G412" s="9" t="s">
        <v>184</v>
      </c>
      <c r="H412" s="17">
        <v>213.2208</v>
      </c>
      <c r="I412" s="17">
        <v>213.2208</v>
      </c>
      <c r="J412" s="17"/>
      <c r="K412" s="17"/>
      <c r="L412" s="17"/>
      <c r="M412" s="17">
        <v>213.2208</v>
      </c>
      <c r="N412" s="17"/>
      <c r="O412" s="17"/>
      <c r="P412" s="17"/>
      <c r="Q412" s="23"/>
      <c r="R412" s="17"/>
      <c r="S412" s="17"/>
      <c r="T412" s="17"/>
      <c r="U412" s="17"/>
      <c r="V412" s="17"/>
      <c r="W412" s="17"/>
      <c r="X412" s="17"/>
    </row>
    <row r="413" ht="18.75" customHeight="1" spans="1:24">
      <c r="A413" s="86" t="s">
        <v>91</v>
      </c>
      <c r="B413" s="9" t="s">
        <v>488</v>
      </c>
      <c r="C413" s="10" t="s">
        <v>297</v>
      </c>
      <c r="D413" s="9" t="s">
        <v>119</v>
      </c>
      <c r="E413" s="9" t="s">
        <v>120</v>
      </c>
      <c r="F413" s="9" t="s">
        <v>238</v>
      </c>
      <c r="G413" s="9" t="s">
        <v>239</v>
      </c>
      <c r="H413" s="17">
        <v>70.2</v>
      </c>
      <c r="I413" s="17">
        <v>70.2</v>
      </c>
      <c r="J413" s="17"/>
      <c r="K413" s="17"/>
      <c r="L413" s="17"/>
      <c r="M413" s="17">
        <v>70.2</v>
      </c>
      <c r="N413" s="17"/>
      <c r="O413" s="17"/>
      <c r="P413" s="17"/>
      <c r="Q413" s="23"/>
      <c r="R413" s="17"/>
      <c r="S413" s="17"/>
      <c r="T413" s="17"/>
      <c r="U413" s="17"/>
      <c r="V413" s="17"/>
      <c r="W413" s="17"/>
      <c r="X413" s="17"/>
    </row>
    <row r="414" ht="18.75" customHeight="1" spans="1:24">
      <c r="A414" s="86" t="s">
        <v>91</v>
      </c>
      <c r="B414" s="9" t="s">
        <v>489</v>
      </c>
      <c r="C414" s="10" t="s">
        <v>299</v>
      </c>
      <c r="D414" s="9" t="s">
        <v>119</v>
      </c>
      <c r="E414" s="9" t="s">
        <v>120</v>
      </c>
      <c r="F414" s="9" t="s">
        <v>289</v>
      </c>
      <c r="G414" s="9" t="s">
        <v>290</v>
      </c>
      <c r="H414" s="17">
        <v>201.348</v>
      </c>
      <c r="I414" s="17">
        <v>201.348</v>
      </c>
      <c r="J414" s="17"/>
      <c r="K414" s="17"/>
      <c r="L414" s="17"/>
      <c r="M414" s="17">
        <v>201.348</v>
      </c>
      <c r="N414" s="17"/>
      <c r="O414" s="17"/>
      <c r="P414" s="17"/>
      <c r="Q414" s="23"/>
      <c r="R414" s="17"/>
      <c r="S414" s="17"/>
      <c r="T414" s="17"/>
      <c r="U414" s="17"/>
      <c r="V414" s="17"/>
      <c r="W414" s="17"/>
      <c r="X414" s="17"/>
    </row>
    <row r="415" ht="18.75" customHeight="1" spans="1:24">
      <c r="A415" s="86" t="s">
        <v>91</v>
      </c>
      <c r="B415" s="9" t="s">
        <v>490</v>
      </c>
      <c r="C415" s="10" t="s">
        <v>301</v>
      </c>
      <c r="D415" s="9" t="s">
        <v>119</v>
      </c>
      <c r="E415" s="9" t="s">
        <v>120</v>
      </c>
      <c r="F415" s="9" t="s">
        <v>302</v>
      </c>
      <c r="G415" s="9" t="s">
        <v>303</v>
      </c>
      <c r="H415" s="17">
        <v>64.68</v>
      </c>
      <c r="I415" s="17">
        <v>64.68</v>
      </c>
      <c r="J415" s="17"/>
      <c r="K415" s="17"/>
      <c r="L415" s="17"/>
      <c r="M415" s="17">
        <v>64.68</v>
      </c>
      <c r="N415" s="17"/>
      <c r="O415" s="17"/>
      <c r="P415" s="17"/>
      <c r="Q415" s="23"/>
      <c r="R415" s="17"/>
      <c r="S415" s="17"/>
      <c r="T415" s="17"/>
      <c r="U415" s="17"/>
      <c r="V415" s="17"/>
      <c r="W415" s="17"/>
      <c r="X415" s="17"/>
    </row>
    <row r="416" ht="18.75" customHeight="1" spans="1:24">
      <c r="A416" s="86" t="s">
        <v>91</v>
      </c>
      <c r="B416" s="9" t="s">
        <v>491</v>
      </c>
      <c r="C416" s="10" t="s">
        <v>492</v>
      </c>
      <c r="D416" s="9" t="s">
        <v>119</v>
      </c>
      <c r="E416" s="9" t="s">
        <v>120</v>
      </c>
      <c r="F416" s="9" t="s">
        <v>285</v>
      </c>
      <c r="G416" s="9" t="s">
        <v>286</v>
      </c>
      <c r="H416" s="17">
        <v>12.414</v>
      </c>
      <c r="I416" s="17">
        <v>12.414</v>
      </c>
      <c r="J416" s="17"/>
      <c r="K416" s="17"/>
      <c r="L416" s="17"/>
      <c r="M416" s="17">
        <v>12.414</v>
      </c>
      <c r="N416" s="17"/>
      <c r="O416" s="17"/>
      <c r="P416" s="17"/>
      <c r="Q416" s="23"/>
      <c r="R416" s="17"/>
      <c r="S416" s="17"/>
      <c r="T416" s="17"/>
      <c r="U416" s="17"/>
      <c r="V416" s="17"/>
      <c r="W416" s="17"/>
      <c r="X416" s="17"/>
    </row>
    <row r="417" ht="18.75" customHeight="1" spans="1:24">
      <c r="A417" s="86" t="s">
        <v>91</v>
      </c>
      <c r="B417" s="9" t="s">
        <v>493</v>
      </c>
      <c r="C417" s="10" t="s">
        <v>494</v>
      </c>
      <c r="D417" s="9" t="s">
        <v>159</v>
      </c>
      <c r="E417" s="9" t="s">
        <v>160</v>
      </c>
      <c r="F417" s="9" t="s">
        <v>285</v>
      </c>
      <c r="G417" s="9" t="s">
        <v>286</v>
      </c>
      <c r="H417" s="17">
        <v>12.0948</v>
      </c>
      <c r="I417" s="17">
        <v>12.0948</v>
      </c>
      <c r="J417" s="17"/>
      <c r="K417" s="17"/>
      <c r="L417" s="17"/>
      <c r="M417" s="17">
        <v>12.0948</v>
      </c>
      <c r="N417" s="17"/>
      <c r="O417" s="17"/>
      <c r="P417" s="17"/>
      <c r="Q417" s="23"/>
      <c r="R417" s="17"/>
      <c r="S417" s="17"/>
      <c r="T417" s="17"/>
      <c r="U417" s="17"/>
      <c r="V417" s="17"/>
      <c r="W417" s="17"/>
      <c r="X417" s="17"/>
    </row>
    <row r="418" ht="18.75" customHeight="1" spans="1:24">
      <c r="A418" s="86" t="s">
        <v>93</v>
      </c>
      <c r="B418" s="9" t="s">
        <v>495</v>
      </c>
      <c r="C418" s="10" t="s">
        <v>288</v>
      </c>
      <c r="D418" s="9" t="s">
        <v>145</v>
      </c>
      <c r="E418" s="9" t="s">
        <v>146</v>
      </c>
      <c r="F418" s="9" t="s">
        <v>236</v>
      </c>
      <c r="G418" s="9" t="s">
        <v>237</v>
      </c>
      <c r="H418" s="17">
        <v>23.4984</v>
      </c>
      <c r="I418" s="17">
        <v>23.4984</v>
      </c>
      <c r="J418" s="17"/>
      <c r="K418" s="17"/>
      <c r="L418" s="17"/>
      <c r="M418" s="17">
        <v>23.4984</v>
      </c>
      <c r="N418" s="17"/>
      <c r="O418" s="17"/>
      <c r="P418" s="17"/>
      <c r="Q418" s="23"/>
      <c r="R418" s="17"/>
      <c r="S418" s="17"/>
      <c r="T418" s="17"/>
      <c r="U418" s="17"/>
      <c r="V418" s="17"/>
      <c r="W418" s="17"/>
      <c r="X418" s="17"/>
    </row>
    <row r="419" ht="18.75" customHeight="1" spans="1:24">
      <c r="A419" s="86" t="s">
        <v>93</v>
      </c>
      <c r="B419" s="9" t="s">
        <v>495</v>
      </c>
      <c r="C419" s="10" t="s">
        <v>288</v>
      </c>
      <c r="D419" s="9" t="s">
        <v>145</v>
      </c>
      <c r="E419" s="9" t="s">
        <v>146</v>
      </c>
      <c r="F419" s="9" t="s">
        <v>238</v>
      </c>
      <c r="G419" s="9" t="s">
        <v>239</v>
      </c>
      <c r="H419" s="17">
        <v>1.908</v>
      </c>
      <c r="I419" s="17">
        <v>1.908</v>
      </c>
      <c r="J419" s="17"/>
      <c r="K419" s="17"/>
      <c r="L419" s="17"/>
      <c r="M419" s="17">
        <v>1.908</v>
      </c>
      <c r="N419" s="17"/>
      <c r="O419" s="17"/>
      <c r="P419" s="17"/>
      <c r="Q419" s="23"/>
      <c r="R419" s="17"/>
      <c r="S419" s="17"/>
      <c r="T419" s="17"/>
      <c r="U419" s="17"/>
      <c r="V419" s="17"/>
      <c r="W419" s="17"/>
      <c r="X419" s="17"/>
    </row>
    <row r="420" ht="18.75" customHeight="1" spans="1:24">
      <c r="A420" s="86" t="s">
        <v>93</v>
      </c>
      <c r="B420" s="9" t="s">
        <v>495</v>
      </c>
      <c r="C420" s="10" t="s">
        <v>288</v>
      </c>
      <c r="D420" s="9" t="s">
        <v>145</v>
      </c>
      <c r="E420" s="9" t="s">
        <v>146</v>
      </c>
      <c r="F420" s="9" t="s">
        <v>289</v>
      </c>
      <c r="G420" s="9" t="s">
        <v>290</v>
      </c>
      <c r="H420" s="17">
        <v>23.688</v>
      </c>
      <c r="I420" s="17">
        <v>23.688</v>
      </c>
      <c r="J420" s="17"/>
      <c r="K420" s="17"/>
      <c r="L420" s="17"/>
      <c r="M420" s="17">
        <v>23.688</v>
      </c>
      <c r="N420" s="17"/>
      <c r="O420" s="17"/>
      <c r="P420" s="17"/>
      <c r="Q420" s="23"/>
      <c r="R420" s="17"/>
      <c r="S420" s="17"/>
      <c r="T420" s="17"/>
      <c r="U420" s="17"/>
      <c r="V420" s="17"/>
      <c r="W420" s="17"/>
      <c r="X420" s="17"/>
    </row>
    <row r="421" ht="18.75" customHeight="1" spans="1:24">
      <c r="A421" s="86" t="s">
        <v>93</v>
      </c>
      <c r="B421" s="9" t="s">
        <v>495</v>
      </c>
      <c r="C421" s="10" t="s">
        <v>288</v>
      </c>
      <c r="D421" s="9" t="s">
        <v>145</v>
      </c>
      <c r="E421" s="9" t="s">
        <v>146</v>
      </c>
      <c r="F421" s="9" t="s">
        <v>289</v>
      </c>
      <c r="G421" s="9" t="s">
        <v>290</v>
      </c>
      <c r="H421" s="17">
        <v>9.84</v>
      </c>
      <c r="I421" s="17">
        <v>9.84</v>
      </c>
      <c r="J421" s="17"/>
      <c r="K421" s="17"/>
      <c r="L421" s="17"/>
      <c r="M421" s="17">
        <v>9.84</v>
      </c>
      <c r="N421" s="17"/>
      <c r="O421" s="17"/>
      <c r="P421" s="17"/>
      <c r="Q421" s="23"/>
      <c r="R421" s="17"/>
      <c r="S421" s="17"/>
      <c r="T421" s="17"/>
      <c r="U421" s="17"/>
      <c r="V421" s="17"/>
      <c r="W421" s="17"/>
      <c r="X421" s="17"/>
    </row>
    <row r="422" ht="18.75" customHeight="1" spans="1:24">
      <c r="A422" s="86" t="s">
        <v>93</v>
      </c>
      <c r="B422" s="9" t="s">
        <v>495</v>
      </c>
      <c r="C422" s="10" t="s">
        <v>288</v>
      </c>
      <c r="D422" s="9" t="s">
        <v>185</v>
      </c>
      <c r="E422" s="9" t="s">
        <v>186</v>
      </c>
      <c r="F422" s="9" t="s">
        <v>238</v>
      </c>
      <c r="G422" s="9" t="s">
        <v>239</v>
      </c>
      <c r="H422" s="17">
        <v>1.2636</v>
      </c>
      <c r="I422" s="17">
        <v>1.2636</v>
      </c>
      <c r="J422" s="17"/>
      <c r="K422" s="17"/>
      <c r="L422" s="17"/>
      <c r="M422" s="17">
        <v>1.2636</v>
      </c>
      <c r="N422" s="17"/>
      <c r="O422" s="17"/>
      <c r="P422" s="17"/>
      <c r="Q422" s="23"/>
      <c r="R422" s="17"/>
      <c r="S422" s="17"/>
      <c r="T422" s="17"/>
      <c r="U422" s="17"/>
      <c r="V422" s="17"/>
      <c r="W422" s="17"/>
      <c r="X422" s="17"/>
    </row>
    <row r="423" ht="18.75" customHeight="1" spans="1:24">
      <c r="A423" s="86" t="s">
        <v>93</v>
      </c>
      <c r="B423" s="9" t="s">
        <v>496</v>
      </c>
      <c r="C423" s="10" t="s">
        <v>243</v>
      </c>
      <c r="D423" s="9" t="s">
        <v>145</v>
      </c>
      <c r="E423" s="9" t="s">
        <v>146</v>
      </c>
      <c r="F423" s="9" t="s">
        <v>244</v>
      </c>
      <c r="G423" s="9" t="s">
        <v>245</v>
      </c>
      <c r="H423" s="17">
        <v>0.482855</v>
      </c>
      <c r="I423" s="17">
        <v>0.482855</v>
      </c>
      <c r="J423" s="17"/>
      <c r="K423" s="17"/>
      <c r="L423" s="17"/>
      <c r="M423" s="17">
        <v>0.482855</v>
      </c>
      <c r="N423" s="17"/>
      <c r="O423" s="17"/>
      <c r="P423" s="17"/>
      <c r="Q423" s="23"/>
      <c r="R423" s="17"/>
      <c r="S423" s="17"/>
      <c r="T423" s="17"/>
      <c r="U423" s="17"/>
      <c r="V423" s="17"/>
      <c r="W423" s="17"/>
      <c r="X423" s="17"/>
    </row>
    <row r="424" ht="18.75" customHeight="1" spans="1:24">
      <c r="A424" s="86" t="s">
        <v>93</v>
      </c>
      <c r="B424" s="9" t="s">
        <v>496</v>
      </c>
      <c r="C424" s="10" t="s">
        <v>243</v>
      </c>
      <c r="D424" s="9" t="s">
        <v>155</v>
      </c>
      <c r="E424" s="9" t="s">
        <v>156</v>
      </c>
      <c r="F424" s="9" t="s">
        <v>246</v>
      </c>
      <c r="G424" s="9" t="s">
        <v>247</v>
      </c>
      <c r="H424" s="17">
        <v>6.856096</v>
      </c>
      <c r="I424" s="17">
        <v>6.856096</v>
      </c>
      <c r="J424" s="17"/>
      <c r="K424" s="17"/>
      <c r="L424" s="17"/>
      <c r="M424" s="17">
        <v>6.856096</v>
      </c>
      <c r="N424" s="17"/>
      <c r="O424" s="17"/>
      <c r="P424" s="17"/>
      <c r="Q424" s="23"/>
      <c r="R424" s="17"/>
      <c r="S424" s="17"/>
      <c r="T424" s="17"/>
      <c r="U424" s="17"/>
      <c r="V424" s="17"/>
      <c r="W424" s="17"/>
      <c r="X424" s="17"/>
    </row>
    <row r="425" ht="18.75" customHeight="1" spans="1:24">
      <c r="A425" s="86" t="s">
        <v>93</v>
      </c>
      <c r="B425" s="9" t="s">
        <v>496</v>
      </c>
      <c r="C425" s="10" t="s">
        <v>243</v>
      </c>
      <c r="D425" s="9" t="s">
        <v>167</v>
      </c>
      <c r="E425" s="9" t="s">
        <v>168</v>
      </c>
      <c r="F425" s="9" t="s">
        <v>248</v>
      </c>
      <c r="G425" s="9" t="s">
        <v>249</v>
      </c>
      <c r="H425" s="17">
        <v>3.841128</v>
      </c>
      <c r="I425" s="17">
        <v>3.841128</v>
      </c>
      <c r="J425" s="17"/>
      <c r="K425" s="17"/>
      <c r="L425" s="17"/>
      <c r="M425" s="17">
        <v>3.841128</v>
      </c>
      <c r="N425" s="17"/>
      <c r="O425" s="17"/>
      <c r="P425" s="17"/>
      <c r="Q425" s="23"/>
      <c r="R425" s="17"/>
      <c r="S425" s="17"/>
      <c r="T425" s="17"/>
      <c r="U425" s="17"/>
      <c r="V425" s="17"/>
      <c r="W425" s="17"/>
      <c r="X425" s="17"/>
    </row>
    <row r="426" ht="18.75" customHeight="1" spans="1:24">
      <c r="A426" s="86" t="s">
        <v>93</v>
      </c>
      <c r="B426" s="9" t="s">
        <v>496</v>
      </c>
      <c r="C426" s="10" t="s">
        <v>243</v>
      </c>
      <c r="D426" s="9" t="s">
        <v>169</v>
      </c>
      <c r="E426" s="9" t="s">
        <v>170</v>
      </c>
      <c r="F426" s="9" t="s">
        <v>250</v>
      </c>
      <c r="G426" s="9" t="s">
        <v>251</v>
      </c>
      <c r="H426" s="17">
        <v>2.932127</v>
      </c>
      <c r="I426" s="17">
        <v>2.932127</v>
      </c>
      <c r="J426" s="17"/>
      <c r="K426" s="17"/>
      <c r="L426" s="17"/>
      <c r="M426" s="17">
        <v>2.932127</v>
      </c>
      <c r="N426" s="17"/>
      <c r="O426" s="17"/>
      <c r="P426" s="17"/>
      <c r="Q426" s="23"/>
      <c r="R426" s="17"/>
      <c r="S426" s="17"/>
      <c r="T426" s="17"/>
      <c r="U426" s="17"/>
      <c r="V426" s="17"/>
      <c r="W426" s="17"/>
      <c r="X426" s="17"/>
    </row>
    <row r="427" ht="18.75" customHeight="1" spans="1:24">
      <c r="A427" s="86" t="s">
        <v>93</v>
      </c>
      <c r="B427" s="9" t="s">
        <v>496</v>
      </c>
      <c r="C427" s="10" t="s">
        <v>243</v>
      </c>
      <c r="D427" s="9" t="s">
        <v>171</v>
      </c>
      <c r="E427" s="9" t="s">
        <v>172</v>
      </c>
      <c r="F427" s="9" t="s">
        <v>244</v>
      </c>
      <c r="G427" s="9" t="s">
        <v>245</v>
      </c>
      <c r="H427" s="17">
        <v>0.266</v>
      </c>
      <c r="I427" s="17">
        <v>0.266</v>
      </c>
      <c r="J427" s="17"/>
      <c r="K427" s="17"/>
      <c r="L427" s="17"/>
      <c r="M427" s="17">
        <v>0.266</v>
      </c>
      <c r="N427" s="17"/>
      <c r="O427" s="17"/>
      <c r="P427" s="17"/>
      <c r="Q427" s="23"/>
      <c r="R427" s="17"/>
      <c r="S427" s="17"/>
      <c r="T427" s="17"/>
      <c r="U427" s="17"/>
      <c r="V427" s="17"/>
      <c r="W427" s="17"/>
      <c r="X427" s="17"/>
    </row>
    <row r="428" ht="18.75" customHeight="1" spans="1:24">
      <c r="A428" s="86" t="s">
        <v>93</v>
      </c>
      <c r="B428" s="9" t="s">
        <v>496</v>
      </c>
      <c r="C428" s="10" t="s">
        <v>243</v>
      </c>
      <c r="D428" s="9" t="s">
        <v>171</v>
      </c>
      <c r="E428" s="9" t="s">
        <v>172</v>
      </c>
      <c r="F428" s="9" t="s">
        <v>244</v>
      </c>
      <c r="G428" s="9" t="s">
        <v>245</v>
      </c>
      <c r="H428" s="17">
        <v>0.171402</v>
      </c>
      <c r="I428" s="17">
        <v>0.171402</v>
      </c>
      <c r="J428" s="17"/>
      <c r="K428" s="17"/>
      <c r="L428" s="17"/>
      <c r="M428" s="17">
        <v>0.171402</v>
      </c>
      <c r="N428" s="17"/>
      <c r="O428" s="17"/>
      <c r="P428" s="17"/>
      <c r="Q428" s="23"/>
      <c r="R428" s="17"/>
      <c r="S428" s="17"/>
      <c r="T428" s="17"/>
      <c r="U428" s="17"/>
      <c r="V428" s="17"/>
      <c r="W428" s="17"/>
      <c r="X428" s="17"/>
    </row>
    <row r="429" ht="18.75" customHeight="1" spans="1:24">
      <c r="A429" s="86" t="s">
        <v>93</v>
      </c>
      <c r="B429" s="9" t="s">
        <v>497</v>
      </c>
      <c r="C429" s="10" t="s">
        <v>184</v>
      </c>
      <c r="D429" s="9" t="s">
        <v>183</v>
      </c>
      <c r="E429" s="9" t="s">
        <v>184</v>
      </c>
      <c r="F429" s="9" t="s">
        <v>253</v>
      </c>
      <c r="G429" s="9" t="s">
        <v>184</v>
      </c>
      <c r="H429" s="17">
        <v>8.0868</v>
      </c>
      <c r="I429" s="17">
        <v>8.0868</v>
      </c>
      <c r="J429" s="17"/>
      <c r="K429" s="17"/>
      <c r="L429" s="17"/>
      <c r="M429" s="17">
        <v>8.0868</v>
      </c>
      <c r="N429" s="17"/>
      <c r="O429" s="17"/>
      <c r="P429" s="17"/>
      <c r="Q429" s="23"/>
      <c r="R429" s="17"/>
      <c r="S429" s="17"/>
      <c r="T429" s="17"/>
      <c r="U429" s="17"/>
      <c r="V429" s="17"/>
      <c r="W429" s="17"/>
      <c r="X429" s="17"/>
    </row>
    <row r="430" ht="18.75" customHeight="1" spans="1:24">
      <c r="A430" s="86" t="s">
        <v>93</v>
      </c>
      <c r="B430" s="9" t="s">
        <v>498</v>
      </c>
      <c r="C430" s="10" t="s">
        <v>261</v>
      </c>
      <c r="D430" s="9" t="s">
        <v>145</v>
      </c>
      <c r="E430" s="9" t="s">
        <v>146</v>
      </c>
      <c r="F430" s="9" t="s">
        <v>262</v>
      </c>
      <c r="G430" s="9" t="s">
        <v>261</v>
      </c>
      <c r="H430" s="17">
        <v>1.05912</v>
      </c>
      <c r="I430" s="17">
        <v>1.05912</v>
      </c>
      <c r="J430" s="17"/>
      <c r="K430" s="17"/>
      <c r="L430" s="17"/>
      <c r="M430" s="17">
        <v>1.05912</v>
      </c>
      <c r="N430" s="17"/>
      <c r="O430" s="17"/>
      <c r="P430" s="17"/>
      <c r="Q430" s="23"/>
      <c r="R430" s="17"/>
      <c r="S430" s="17"/>
      <c r="T430" s="17"/>
      <c r="U430" s="17"/>
      <c r="V430" s="17"/>
      <c r="W430" s="17"/>
      <c r="X430" s="17"/>
    </row>
    <row r="431" ht="18.75" customHeight="1" spans="1:24">
      <c r="A431" s="86" t="s">
        <v>93</v>
      </c>
      <c r="B431" s="9" t="s">
        <v>499</v>
      </c>
      <c r="C431" s="10" t="s">
        <v>264</v>
      </c>
      <c r="D431" s="9" t="s">
        <v>145</v>
      </c>
      <c r="E431" s="9" t="s">
        <v>146</v>
      </c>
      <c r="F431" s="9" t="s">
        <v>265</v>
      </c>
      <c r="G431" s="9" t="s">
        <v>266</v>
      </c>
      <c r="H431" s="17">
        <v>1.08</v>
      </c>
      <c r="I431" s="17">
        <v>1.08</v>
      </c>
      <c r="J431" s="17"/>
      <c r="K431" s="17"/>
      <c r="L431" s="17"/>
      <c r="M431" s="17">
        <v>1.08</v>
      </c>
      <c r="N431" s="17"/>
      <c r="O431" s="17"/>
      <c r="P431" s="17"/>
      <c r="Q431" s="23"/>
      <c r="R431" s="17"/>
      <c r="S431" s="17"/>
      <c r="T431" s="17"/>
      <c r="U431" s="17"/>
      <c r="V431" s="17"/>
      <c r="W431" s="17"/>
      <c r="X431" s="17"/>
    </row>
    <row r="432" ht="18.75" customHeight="1" spans="1:24">
      <c r="A432" s="86" t="s">
        <v>93</v>
      </c>
      <c r="B432" s="9" t="s">
        <v>499</v>
      </c>
      <c r="C432" s="10" t="s">
        <v>264</v>
      </c>
      <c r="D432" s="9" t="s">
        <v>145</v>
      </c>
      <c r="E432" s="9" t="s">
        <v>146</v>
      </c>
      <c r="F432" s="9" t="s">
        <v>267</v>
      </c>
      <c r="G432" s="9" t="s">
        <v>268</v>
      </c>
      <c r="H432" s="17">
        <v>0.4</v>
      </c>
      <c r="I432" s="17">
        <v>0.4</v>
      </c>
      <c r="J432" s="17"/>
      <c r="K432" s="17"/>
      <c r="L432" s="17"/>
      <c r="M432" s="17">
        <v>0.4</v>
      </c>
      <c r="N432" s="17"/>
      <c r="O432" s="17"/>
      <c r="P432" s="17"/>
      <c r="Q432" s="23"/>
      <c r="R432" s="17"/>
      <c r="S432" s="17"/>
      <c r="T432" s="17"/>
      <c r="U432" s="17"/>
      <c r="V432" s="17"/>
      <c r="W432" s="17"/>
      <c r="X432" s="17"/>
    </row>
    <row r="433" ht="18.75" customHeight="1" spans="1:24">
      <c r="A433" s="86" t="s">
        <v>93</v>
      </c>
      <c r="B433" s="9" t="s">
        <v>499</v>
      </c>
      <c r="C433" s="10" t="s">
        <v>264</v>
      </c>
      <c r="D433" s="9" t="s">
        <v>145</v>
      </c>
      <c r="E433" s="9" t="s">
        <v>146</v>
      </c>
      <c r="F433" s="9" t="s">
        <v>269</v>
      </c>
      <c r="G433" s="9" t="s">
        <v>270</v>
      </c>
      <c r="H433" s="17">
        <v>1</v>
      </c>
      <c r="I433" s="17">
        <v>1</v>
      </c>
      <c r="J433" s="17"/>
      <c r="K433" s="17"/>
      <c r="L433" s="17"/>
      <c r="M433" s="17">
        <v>1</v>
      </c>
      <c r="N433" s="17"/>
      <c r="O433" s="17"/>
      <c r="P433" s="17"/>
      <c r="Q433" s="23"/>
      <c r="R433" s="17"/>
      <c r="S433" s="17"/>
      <c r="T433" s="17"/>
      <c r="U433" s="17"/>
      <c r="V433" s="17"/>
      <c r="W433" s="17"/>
      <c r="X433" s="17"/>
    </row>
    <row r="434" ht="18.75" customHeight="1" spans="1:24">
      <c r="A434" s="86" t="s">
        <v>93</v>
      </c>
      <c r="B434" s="9" t="s">
        <v>499</v>
      </c>
      <c r="C434" s="10" t="s">
        <v>264</v>
      </c>
      <c r="D434" s="9" t="s">
        <v>145</v>
      </c>
      <c r="E434" s="9" t="s">
        <v>146</v>
      </c>
      <c r="F434" s="9" t="s">
        <v>271</v>
      </c>
      <c r="G434" s="9" t="s">
        <v>272</v>
      </c>
      <c r="H434" s="17">
        <v>1</v>
      </c>
      <c r="I434" s="17">
        <v>1</v>
      </c>
      <c r="J434" s="17"/>
      <c r="K434" s="17"/>
      <c r="L434" s="17"/>
      <c r="M434" s="17">
        <v>1</v>
      </c>
      <c r="N434" s="17"/>
      <c r="O434" s="17"/>
      <c r="P434" s="17"/>
      <c r="Q434" s="23"/>
      <c r="R434" s="17"/>
      <c r="S434" s="17"/>
      <c r="T434" s="17"/>
      <c r="U434" s="17"/>
      <c r="V434" s="17"/>
      <c r="W434" s="17"/>
      <c r="X434" s="17"/>
    </row>
    <row r="435" ht="18.75" customHeight="1" spans="1:24">
      <c r="A435" s="86" t="s">
        <v>93</v>
      </c>
      <c r="B435" s="9" t="s">
        <v>499</v>
      </c>
      <c r="C435" s="10" t="s">
        <v>264</v>
      </c>
      <c r="D435" s="9" t="s">
        <v>145</v>
      </c>
      <c r="E435" s="9" t="s">
        <v>146</v>
      </c>
      <c r="F435" s="9" t="s">
        <v>273</v>
      </c>
      <c r="G435" s="9" t="s">
        <v>274</v>
      </c>
      <c r="H435" s="17">
        <v>0.6</v>
      </c>
      <c r="I435" s="17">
        <v>0.6</v>
      </c>
      <c r="J435" s="17"/>
      <c r="K435" s="17"/>
      <c r="L435" s="17"/>
      <c r="M435" s="17">
        <v>0.6</v>
      </c>
      <c r="N435" s="17"/>
      <c r="O435" s="17"/>
      <c r="P435" s="17"/>
      <c r="Q435" s="23"/>
      <c r="R435" s="17"/>
      <c r="S435" s="17"/>
      <c r="T435" s="17"/>
      <c r="U435" s="17"/>
      <c r="V435" s="17"/>
      <c r="W435" s="17"/>
      <c r="X435" s="17"/>
    </row>
    <row r="436" ht="18.75" customHeight="1" spans="1:24">
      <c r="A436" s="86" t="s">
        <v>93</v>
      </c>
      <c r="B436" s="9" t="s">
        <v>499</v>
      </c>
      <c r="C436" s="10" t="s">
        <v>264</v>
      </c>
      <c r="D436" s="9" t="s">
        <v>153</v>
      </c>
      <c r="E436" s="9" t="s">
        <v>154</v>
      </c>
      <c r="F436" s="9" t="s">
        <v>275</v>
      </c>
      <c r="G436" s="9" t="s">
        <v>276</v>
      </c>
      <c r="H436" s="17">
        <v>0.06</v>
      </c>
      <c r="I436" s="17">
        <v>0.06</v>
      </c>
      <c r="J436" s="17"/>
      <c r="K436" s="17"/>
      <c r="L436" s="17"/>
      <c r="M436" s="17">
        <v>0.06</v>
      </c>
      <c r="N436" s="17"/>
      <c r="O436" s="17"/>
      <c r="P436" s="17"/>
      <c r="Q436" s="23"/>
      <c r="R436" s="17"/>
      <c r="S436" s="17"/>
      <c r="T436" s="17"/>
      <c r="U436" s="17"/>
      <c r="V436" s="17"/>
      <c r="W436" s="17"/>
      <c r="X436" s="17"/>
    </row>
    <row r="437" ht="18.75" customHeight="1" spans="1:24">
      <c r="A437" s="86" t="s">
        <v>93</v>
      </c>
      <c r="B437" s="9" t="s">
        <v>500</v>
      </c>
      <c r="C437" s="10" t="s">
        <v>255</v>
      </c>
      <c r="D437" s="9" t="s">
        <v>153</v>
      </c>
      <c r="E437" s="9" t="s">
        <v>154</v>
      </c>
      <c r="F437" s="9" t="s">
        <v>256</v>
      </c>
      <c r="G437" s="9" t="s">
        <v>257</v>
      </c>
      <c r="H437" s="17">
        <v>0.72</v>
      </c>
      <c r="I437" s="17">
        <v>0.72</v>
      </c>
      <c r="J437" s="17"/>
      <c r="K437" s="17"/>
      <c r="L437" s="17"/>
      <c r="M437" s="17">
        <v>0.72</v>
      </c>
      <c r="N437" s="17"/>
      <c r="O437" s="17"/>
      <c r="P437" s="17"/>
      <c r="Q437" s="23"/>
      <c r="R437" s="17"/>
      <c r="S437" s="17"/>
      <c r="T437" s="17"/>
      <c r="U437" s="17"/>
      <c r="V437" s="17"/>
      <c r="W437" s="17"/>
      <c r="X437" s="17"/>
    </row>
    <row r="438" ht="18.75" customHeight="1" spans="1:24">
      <c r="A438" s="86" t="s">
        <v>93</v>
      </c>
      <c r="B438" s="9" t="s">
        <v>501</v>
      </c>
      <c r="C438" s="10" t="s">
        <v>299</v>
      </c>
      <c r="D438" s="9" t="s">
        <v>145</v>
      </c>
      <c r="E438" s="9" t="s">
        <v>146</v>
      </c>
      <c r="F438" s="9" t="s">
        <v>289</v>
      </c>
      <c r="G438" s="9" t="s">
        <v>290</v>
      </c>
      <c r="H438" s="17">
        <v>10.152</v>
      </c>
      <c r="I438" s="17">
        <v>10.152</v>
      </c>
      <c r="J438" s="17"/>
      <c r="K438" s="17"/>
      <c r="L438" s="17"/>
      <c r="M438" s="17">
        <v>10.152</v>
      </c>
      <c r="N438" s="17"/>
      <c r="O438" s="17"/>
      <c r="P438" s="17"/>
      <c r="Q438" s="23"/>
      <c r="R438" s="17"/>
      <c r="S438" s="17"/>
      <c r="T438" s="17"/>
      <c r="U438" s="17"/>
      <c r="V438" s="17"/>
      <c r="W438" s="17"/>
      <c r="X438" s="17"/>
    </row>
    <row r="439" ht="18.75" customHeight="1" spans="1:24">
      <c r="A439" s="12" t="s">
        <v>29</v>
      </c>
      <c r="B439" s="12"/>
      <c r="C439" s="12"/>
      <c r="D439" s="12"/>
      <c r="E439" s="12"/>
      <c r="F439" s="12"/>
      <c r="G439" s="12"/>
      <c r="H439" s="17">
        <v>33222.281854</v>
      </c>
      <c r="I439" s="17">
        <v>33222.281854</v>
      </c>
      <c r="J439" s="17"/>
      <c r="K439" s="17"/>
      <c r="L439" s="17"/>
      <c r="M439" s="17">
        <v>33222.281854</v>
      </c>
      <c r="N439" s="17"/>
      <c r="O439" s="17"/>
      <c r="P439" s="17"/>
      <c r="Q439" s="17"/>
      <c r="R439" s="17"/>
      <c r="S439" s="17"/>
      <c r="T439" s="17"/>
      <c r="U439" s="17"/>
      <c r="V439" s="17"/>
      <c r="W439" s="17"/>
      <c r="X439" s="17"/>
    </row>
  </sheetData>
  <mergeCells count="30">
    <mergeCell ref="A3:X3"/>
    <mergeCell ref="A4:G4"/>
    <mergeCell ref="I5:X5"/>
    <mergeCell ref="I6:N6"/>
    <mergeCell ref="O6:Q6"/>
    <mergeCell ref="S6:X6"/>
    <mergeCell ref="I7:J7"/>
    <mergeCell ref="A439:G439"/>
    <mergeCell ref="A5:A8"/>
    <mergeCell ref="B5:B8"/>
    <mergeCell ref="C5:C8"/>
    <mergeCell ref="D5:D8"/>
    <mergeCell ref="E5:E8"/>
    <mergeCell ref="F5:F8"/>
    <mergeCell ref="G5:G8"/>
    <mergeCell ref="H5:H8"/>
    <mergeCell ref="K7:K8"/>
    <mergeCell ref="L7:L8"/>
    <mergeCell ref="M7:M8"/>
    <mergeCell ref="N7:N8"/>
    <mergeCell ref="O7:O8"/>
    <mergeCell ref="P7:P8"/>
    <mergeCell ref="Q7:Q8"/>
    <mergeCell ref="R6:R8"/>
    <mergeCell ref="S7:S8"/>
    <mergeCell ref="T7:T8"/>
    <mergeCell ref="U7:U8"/>
    <mergeCell ref="V7:V8"/>
    <mergeCell ref="W7:W8"/>
    <mergeCell ref="X7:X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236"/>
  <sheetViews>
    <sheetView showZeros="0" topLeftCell="E1" workbookViewId="0">
      <pane ySplit="1" topLeftCell="A224" activePane="bottomLeft" state="frozen"/>
      <selection/>
      <selection pane="bottomLeft" activeCell="H16" sqref="H16"/>
    </sheetView>
  </sheetViews>
  <sheetFormatPr defaultColWidth="8.85185185185185" defaultRowHeight="15" customHeight="1"/>
  <cols>
    <col min="1" max="2" width="28.5740740740741" customWidth="1"/>
    <col min="3" max="3" width="57.4444444444444" customWidth="1"/>
    <col min="4" max="8" width="28.5740740740741" customWidth="1"/>
    <col min="9" max="23" width="14.2777777777778"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502</v>
      </c>
    </row>
    <row r="3" ht="45" customHeight="1" spans="1:23">
      <c r="A3" s="4" t="s">
        <v>503</v>
      </c>
      <c r="B3" s="4"/>
      <c r="C3" s="4"/>
      <c r="D3" s="4"/>
      <c r="E3" s="4"/>
      <c r="F3" s="4"/>
      <c r="G3" s="4"/>
      <c r="H3" s="4"/>
      <c r="I3" s="4"/>
      <c r="J3" s="4"/>
      <c r="K3" s="4"/>
      <c r="L3" s="4"/>
      <c r="M3" s="4"/>
      <c r="N3" s="82"/>
      <c r="O3" s="82"/>
      <c r="P3" s="82"/>
      <c r="Q3" s="82"/>
      <c r="R3" s="82"/>
      <c r="S3" s="82"/>
      <c r="T3" s="82"/>
      <c r="U3" s="82"/>
      <c r="V3" s="82"/>
      <c r="W3" s="82"/>
    </row>
    <row r="4" ht="18.75" customHeight="1" spans="1:23">
      <c r="A4" s="5" t="str">
        <f>"单位名称："&amp;"澄江市教育体育局"</f>
        <v>单位名称：澄江市教育体育局</v>
      </c>
      <c r="B4" s="5"/>
      <c r="C4" s="5"/>
      <c r="D4" s="5"/>
      <c r="E4" s="5"/>
      <c r="F4" s="5"/>
      <c r="G4" s="5"/>
      <c r="H4" s="5"/>
      <c r="I4" s="83"/>
      <c r="J4" s="83"/>
      <c r="K4" s="83"/>
      <c r="L4" s="83"/>
      <c r="M4" s="83"/>
      <c r="N4" s="6"/>
      <c r="O4" s="6"/>
      <c r="P4" s="6"/>
      <c r="Q4" s="6"/>
      <c r="R4" s="6"/>
      <c r="S4" s="6"/>
      <c r="T4" s="6"/>
      <c r="U4" s="6"/>
      <c r="V4" s="6"/>
      <c r="W4" s="6" t="s">
        <v>26</v>
      </c>
    </row>
    <row r="5" ht="18.75" customHeight="1" spans="1:23">
      <c r="A5" s="13" t="s">
        <v>504</v>
      </c>
      <c r="B5" s="13" t="s">
        <v>218</v>
      </c>
      <c r="C5" s="13" t="s">
        <v>219</v>
      </c>
      <c r="D5" s="13" t="s">
        <v>217</v>
      </c>
      <c r="E5" s="13" t="s">
        <v>220</v>
      </c>
      <c r="F5" s="13" t="s">
        <v>221</v>
      </c>
      <c r="G5" s="13" t="s">
        <v>222</v>
      </c>
      <c r="H5" s="13" t="s">
        <v>223</v>
      </c>
      <c r="I5" s="74" t="s">
        <v>29</v>
      </c>
      <c r="J5" s="74" t="s">
        <v>505</v>
      </c>
      <c r="K5" s="13"/>
      <c r="L5" s="13"/>
      <c r="M5" s="13"/>
      <c r="N5" s="13" t="s">
        <v>225</v>
      </c>
      <c r="O5" s="13"/>
      <c r="P5" s="13"/>
      <c r="Q5" s="13" t="s">
        <v>35</v>
      </c>
      <c r="R5" s="13" t="s">
        <v>36</v>
      </c>
      <c r="S5" s="13"/>
      <c r="T5" s="13"/>
      <c r="U5" s="13"/>
      <c r="V5" s="13"/>
      <c r="W5" s="13"/>
    </row>
    <row r="6" ht="18.75" customHeight="1" spans="1:23">
      <c r="A6" s="13"/>
      <c r="B6" s="13"/>
      <c r="C6" s="13"/>
      <c r="D6" s="13"/>
      <c r="E6" s="13"/>
      <c r="F6" s="13"/>
      <c r="G6" s="13"/>
      <c r="H6" s="13"/>
      <c r="I6" s="74" t="s">
        <v>226</v>
      </c>
      <c r="J6" s="74" t="s">
        <v>227</v>
      </c>
      <c r="K6" s="13"/>
      <c r="L6" s="13" t="s">
        <v>33</v>
      </c>
      <c r="M6" s="13" t="s">
        <v>34</v>
      </c>
      <c r="N6" s="13" t="s">
        <v>32</v>
      </c>
      <c r="O6" s="13" t="s">
        <v>33</v>
      </c>
      <c r="P6" s="13" t="s">
        <v>34</v>
      </c>
      <c r="Q6" s="13" t="s">
        <v>35</v>
      </c>
      <c r="R6" s="13" t="s">
        <v>31</v>
      </c>
      <c r="S6" s="13" t="s">
        <v>37</v>
      </c>
      <c r="T6" s="13" t="s">
        <v>38</v>
      </c>
      <c r="U6" s="13" t="s">
        <v>39</v>
      </c>
      <c r="V6" s="13" t="s">
        <v>40</v>
      </c>
      <c r="W6" s="13" t="s">
        <v>41</v>
      </c>
    </row>
    <row r="7" ht="18.75" customHeight="1" spans="1:23">
      <c r="A7" s="13"/>
      <c r="B7" s="13"/>
      <c r="C7" s="13"/>
      <c r="D7" s="13"/>
      <c r="E7" s="13"/>
      <c r="F7" s="13"/>
      <c r="G7" s="13"/>
      <c r="H7" s="13"/>
      <c r="I7" s="74"/>
      <c r="J7" s="74" t="s">
        <v>32</v>
      </c>
      <c r="K7" s="13"/>
      <c r="L7" s="13" t="s">
        <v>33</v>
      </c>
      <c r="M7" s="13" t="s">
        <v>34</v>
      </c>
      <c r="N7" s="13" t="s">
        <v>32</v>
      </c>
      <c r="O7" s="13" t="s">
        <v>33</v>
      </c>
      <c r="P7" s="13" t="s">
        <v>34</v>
      </c>
      <c r="Q7" s="13"/>
      <c r="R7" s="13" t="s">
        <v>31</v>
      </c>
      <c r="S7" s="13" t="s">
        <v>37</v>
      </c>
      <c r="T7" s="13" t="s">
        <v>38</v>
      </c>
      <c r="U7" s="13" t="s">
        <v>39</v>
      </c>
      <c r="V7" s="13" t="s">
        <v>40</v>
      </c>
      <c r="W7" s="13" t="s">
        <v>41</v>
      </c>
    </row>
    <row r="8" ht="22.65" customHeight="1" spans="1:23">
      <c r="A8" s="13"/>
      <c r="B8" s="13"/>
      <c r="C8" s="13"/>
      <c r="D8" s="13"/>
      <c r="E8" s="13"/>
      <c r="F8" s="13"/>
      <c r="G8" s="13"/>
      <c r="H8" s="13"/>
      <c r="I8" s="74"/>
      <c r="J8" s="74" t="s">
        <v>31</v>
      </c>
      <c r="K8" s="13" t="s">
        <v>506</v>
      </c>
      <c r="L8" s="13"/>
      <c r="M8" s="13"/>
      <c r="N8" s="13"/>
      <c r="O8" s="13"/>
      <c r="P8" s="13"/>
      <c r="Q8" s="13"/>
      <c r="R8" s="13"/>
      <c r="S8" s="13"/>
      <c r="T8" s="13"/>
      <c r="U8" s="13"/>
      <c r="V8" s="13"/>
      <c r="W8" s="13"/>
    </row>
    <row r="9" ht="18.75" customHeight="1" spans="1:23">
      <c r="A9" s="14" t="s">
        <v>42</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9"/>
      <c r="B10" s="9"/>
      <c r="C10" s="10" t="s">
        <v>507</v>
      </c>
      <c r="D10" s="9"/>
      <c r="E10" s="9"/>
      <c r="F10" s="9"/>
      <c r="G10" s="9"/>
      <c r="H10" s="9"/>
      <c r="I10" s="11">
        <v>670.474999</v>
      </c>
      <c r="J10" s="11">
        <v>670.474999</v>
      </c>
      <c r="K10" s="11">
        <v>670.474999</v>
      </c>
      <c r="L10" s="11"/>
      <c r="M10" s="11"/>
      <c r="N10" s="11"/>
      <c r="O10" s="11"/>
      <c r="P10" s="11"/>
      <c r="Q10" s="11"/>
      <c r="R10" s="11"/>
      <c r="S10" s="11"/>
      <c r="T10" s="11"/>
      <c r="U10" s="11"/>
      <c r="V10" s="11"/>
      <c r="W10" s="11"/>
    </row>
    <row r="11" ht="18.75" customHeight="1" spans="1:23">
      <c r="A11" s="9" t="s">
        <v>508</v>
      </c>
      <c r="B11" s="9" t="s">
        <v>509</v>
      </c>
      <c r="C11" s="10" t="s">
        <v>507</v>
      </c>
      <c r="D11" s="9" t="s">
        <v>52</v>
      </c>
      <c r="E11" s="9" t="s">
        <v>206</v>
      </c>
      <c r="F11" s="9" t="s">
        <v>140</v>
      </c>
      <c r="G11" s="9" t="s">
        <v>265</v>
      </c>
      <c r="H11" s="9" t="s">
        <v>266</v>
      </c>
      <c r="I11" s="11">
        <v>5.355</v>
      </c>
      <c r="J11" s="11">
        <v>5.355</v>
      </c>
      <c r="K11" s="11">
        <v>5.355</v>
      </c>
      <c r="L11" s="11"/>
      <c r="M11" s="11"/>
      <c r="N11" s="11"/>
      <c r="O11" s="11"/>
      <c r="P11" s="11"/>
      <c r="Q11" s="11"/>
      <c r="R11" s="11"/>
      <c r="S11" s="11"/>
      <c r="T11" s="11"/>
      <c r="U11" s="11"/>
      <c r="V11" s="11"/>
      <c r="W11" s="11"/>
    </row>
    <row r="12" ht="18.75" customHeight="1" spans="1:23">
      <c r="A12" s="9" t="s">
        <v>508</v>
      </c>
      <c r="B12" s="9" t="s">
        <v>509</v>
      </c>
      <c r="C12" s="10" t="s">
        <v>507</v>
      </c>
      <c r="D12" s="9" t="s">
        <v>52</v>
      </c>
      <c r="E12" s="9" t="s">
        <v>206</v>
      </c>
      <c r="F12" s="9" t="s">
        <v>140</v>
      </c>
      <c r="G12" s="9" t="s">
        <v>265</v>
      </c>
      <c r="H12" s="9" t="s">
        <v>266</v>
      </c>
      <c r="I12" s="11">
        <v>37.5</v>
      </c>
      <c r="J12" s="11">
        <v>37.5</v>
      </c>
      <c r="K12" s="11">
        <v>37.5</v>
      </c>
      <c r="L12" s="11"/>
      <c r="M12" s="11"/>
      <c r="N12" s="11"/>
      <c r="O12" s="11"/>
      <c r="P12" s="23"/>
      <c r="Q12" s="11"/>
      <c r="R12" s="11"/>
      <c r="S12" s="11"/>
      <c r="T12" s="11"/>
      <c r="U12" s="11"/>
      <c r="V12" s="11"/>
      <c r="W12" s="11"/>
    </row>
    <row r="13" ht="18.75" customHeight="1" spans="1:23">
      <c r="A13" s="9" t="s">
        <v>508</v>
      </c>
      <c r="B13" s="9" t="s">
        <v>509</v>
      </c>
      <c r="C13" s="10" t="s">
        <v>507</v>
      </c>
      <c r="D13" s="9" t="s">
        <v>52</v>
      </c>
      <c r="E13" s="9" t="s">
        <v>206</v>
      </c>
      <c r="F13" s="9" t="s">
        <v>140</v>
      </c>
      <c r="G13" s="9" t="s">
        <v>265</v>
      </c>
      <c r="H13" s="9" t="s">
        <v>266</v>
      </c>
      <c r="I13" s="11">
        <v>135.619999</v>
      </c>
      <c r="J13" s="11">
        <v>135.619999</v>
      </c>
      <c r="K13" s="11">
        <v>135.619999</v>
      </c>
      <c r="L13" s="11"/>
      <c r="M13" s="11"/>
      <c r="N13" s="11"/>
      <c r="O13" s="11"/>
      <c r="P13" s="23"/>
      <c r="Q13" s="11"/>
      <c r="R13" s="11"/>
      <c r="S13" s="11"/>
      <c r="T13" s="11"/>
      <c r="U13" s="11"/>
      <c r="V13" s="11"/>
      <c r="W13" s="11"/>
    </row>
    <row r="14" ht="18.75" customHeight="1" spans="1:23">
      <c r="A14" s="9" t="s">
        <v>508</v>
      </c>
      <c r="B14" s="9" t="s">
        <v>509</v>
      </c>
      <c r="C14" s="10" t="s">
        <v>507</v>
      </c>
      <c r="D14" s="9" t="s">
        <v>52</v>
      </c>
      <c r="E14" s="9" t="s">
        <v>206</v>
      </c>
      <c r="F14" s="9" t="s">
        <v>140</v>
      </c>
      <c r="G14" s="9" t="s">
        <v>265</v>
      </c>
      <c r="H14" s="9" t="s">
        <v>266</v>
      </c>
      <c r="I14" s="11">
        <v>5.84</v>
      </c>
      <c r="J14" s="11">
        <v>5.84</v>
      </c>
      <c r="K14" s="11">
        <v>5.84</v>
      </c>
      <c r="L14" s="11"/>
      <c r="M14" s="11"/>
      <c r="N14" s="11"/>
      <c r="O14" s="11"/>
      <c r="P14" s="23"/>
      <c r="Q14" s="11"/>
      <c r="R14" s="11"/>
      <c r="S14" s="11"/>
      <c r="T14" s="11"/>
      <c r="U14" s="11"/>
      <c r="V14" s="11"/>
      <c r="W14" s="11"/>
    </row>
    <row r="15" ht="18.75" customHeight="1" spans="1:23">
      <c r="A15" s="9" t="s">
        <v>508</v>
      </c>
      <c r="B15" s="9" t="s">
        <v>509</v>
      </c>
      <c r="C15" s="10" t="s">
        <v>507</v>
      </c>
      <c r="D15" s="9" t="s">
        <v>52</v>
      </c>
      <c r="E15" s="9" t="s">
        <v>206</v>
      </c>
      <c r="F15" s="9" t="s">
        <v>140</v>
      </c>
      <c r="G15" s="9" t="s">
        <v>265</v>
      </c>
      <c r="H15" s="9" t="s">
        <v>266</v>
      </c>
      <c r="I15" s="11">
        <v>6</v>
      </c>
      <c r="J15" s="11">
        <v>6</v>
      </c>
      <c r="K15" s="11">
        <v>6</v>
      </c>
      <c r="L15" s="11"/>
      <c r="M15" s="11"/>
      <c r="N15" s="11"/>
      <c r="O15" s="11"/>
      <c r="P15" s="23"/>
      <c r="Q15" s="11"/>
      <c r="R15" s="11"/>
      <c r="S15" s="11"/>
      <c r="T15" s="11"/>
      <c r="U15" s="11"/>
      <c r="V15" s="11"/>
      <c r="W15" s="11"/>
    </row>
    <row r="16" ht="18.75" customHeight="1" spans="1:23">
      <c r="A16" s="9" t="s">
        <v>508</v>
      </c>
      <c r="B16" s="9" t="s">
        <v>509</v>
      </c>
      <c r="C16" s="10" t="s">
        <v>507</v>
      </c>
      <c r="D16" s="9" t="s">
        <v>52</v>
      </c>
      <c r="E16" s="9" t="s">
        <v>206</v>
      </c>
      <c r="F16" s="9" t="s">
        <v>140</v>
      </c>
      <c r="G16" s="9" t="s">
        <v>265</v>
      </c>
      <c r="H16" s="9" t="s">
        <v>266</v>
      </c>
      <c r="I16" s="11">
        <v>380</v>
      </c>
      <c r="J16" s="11">
        <v>380</v>
      </c>
      <c r="K16" s="11">
        <v>380</v>
      </c>
      <c r="L16" s="11"/>
      <c r="M16" s="11"/>
      <c r="N16" s="11"/>
      <c r="O16" s="11"/>
      <c r="P16" s="23"/>
      <c r="Q16" s="11"/>
      <c r="R16" s="11"/>
      <c r="S16" s="11"/>
      <c r="T16" s="11"/>
      <c r="U16" s="11"/>
      <c r="V16" s="11"/>
      <c r="W16" s="11"/>
    </row>
    <row r="17" ht="18.75" customHeight="1" spans="1:23">
      <c r="A17" s="9" t="s">
        <v>508</v>
      </c>
      <c r="B17" s="9" t="s">
        <v>509</v>
      </c>
      <c r="C17" s="10" t="s">
        <v>507</v>
      </c>
      <c r="D17" s="9" t="s">
        <v>52</v>
      </c>
      <c r="E17" s="9" t="s">
        <v>206</v>
      </c>
      <c r="F17" s="9" t="s">
        <v>140</v>
      </c>
      <c r="G17" s="9" t="s">
        <v>265</v>
      </c>
      <c r="H17" s="9" t="s">
        <v>266</v>
      </c>
      <c r="I17" s="11">
        <v>16.8</v>
      </c>
      <c r="J17" s="11">
        <v>16.8</v>
      </c>
      <c r="K17" s="11">
        <v>16.8</v>
      </c>
      <c r="L17" s="11"/>
      <c r="M17" s="11"/>
      <c r="N17" s="11"/>
      <c r="O17" s="11"/>
      <c r="P17" s="23"/>
      <c r="Q17" s="11"/>
      <c r="R17" s="11"/>
      <c r="S17" s="11"/>
      <c r="T17" s="11"/>
      <c r="U17" s="11"/>
      <c r="V17" s="11"/>
      <c r="W17" s="11"/>
    </row>
    <row r="18" ht="18.75" customHeight="1" spans="1:23">
      <c r="A18" s="9" t="s">
        <v>508</v>
      </c>
      <c r="B18" s="9" t="s">
        <v>509</v>
      </c>
      <c r="C18" s="10" t="s">
        <v>507</v>
      </c>
      <c r="D18" s="9" t="s">
        <v>52</v>
      </c>
      <c r="E18" s="9" t="s">
        <v>206</v>
      </c>
      <c r="F18" s="9" t="s">
        <v>140</v>
      </c>
      <c r="G18" s="9" t="s">
        <v>265</v>
      </c>
      <c r="H18" s="9" t="s">
        <v>266</v>
      </c>
      <c r="I18" s="11">
        <v>32.6</v>
      </c>
      <c r="J18" s="11">
        <v>32.6</v>
      </c>
      <c r="K18" s="11">
        <v>32.6</v>
      </c>
      <c r="L18" s="11"/>
      <c r="M18" s="11"/>
      <c r="N18" s="11"/>
      <c r="O18" s="11"/>
      <c r="P18" s="23"/>
      <c r="Q18" s="11"/>
      <c r="R18" s="11"/>
      <c r="S18" s="11"/>
      <c r="T18" s="11"/>
      <c r="U18" s="11"/>
      <c r="V18" s="11"/>
      <c r="W18" s="11"/>
    </row>
    <row r="19" ht="18.75" customHeight="1" spans="1:23">
      <c r="A19" s="9" t="s">
        <v>508</v>
      </c>
      <c r="B19" s="9" t="s">
        <v>509</v>
      </c>
      <c r="C19" s="10" t="s">
        <v>507</v>
      </c>
      <c r="D19" s="9" t="s">
        <v>52</v>
      </c>
      <c r="E19" s="9" t="s">
        <v>206</v>
      </c>
      <c r="F19" s="9" t="s">
        <v>140</v>
      </c>
      <c r="G19" s="9" t="s">
        <v>265</v>
      </c>
      <c r="H19" s="9" t="s">
        <v>266</v>
      </c>
      <c r="I19" s="11">
        <v>50.76</v>
      </c>
      <c r="J19" s="11">
        <v>50.76</v>
      </c>
      <c r="K19" s="11">
        <v>50.76</v>
      </c>
      <c r="L19" s="11"/>
      <c r="M19" s="11"/>
      <c r="N19" s="11"/>
      <c r="O19" s="11"/>
      <c r="P19" s="23"/>
      <c r="Q19" s="11"/>
      <c r="R19" s="11"/>
      <c r="S19" s="11"/>
      <c r="T19" s="11"/>
      <c r="U19" s="11"/>
      <c r="V19" s="11"/>
      <c r="W19" s="11"/>
    </row>
    <row r="20" ht="18.75" customHeight="1" spans="1:23">
      <c r="A20" s="23"/>
      <c r="B20" s="23"/>
      <c r="C20" s="10" t="s">
        <v>510</v>
      </c>
      <c r="D20" s="23"/>
      <c r="E20" s="23"/>
      <c r="F20" s="23"/>
      <c r="G20" s="23"/>
      <c r="H20" s="23"/>
      <c r="I20" s="11">
        <v>450</v>
      </c>
      <c r="J20" s="11"/>
      <c r="K20" s="11"/>
      <c r="L20" s="11"/>
      <c r="M20" s="11"/>
      <c r="N20" s="11"/>
      <c r="O20" s="11"/>
      <c r="P20" s="23"/>
      <c r="Q20" s="11"/>
      <c r="R20" s="11">
        <v>450</v>
      </c>
      <c r="S20" s="11"/>
      <c r="T20" s="11"/>
      <c r="U20" s="11"/>
      <c r="V20" s="11"/>
      <c r="W20" s="11">
        <v>450</v>
      </c>
    </row>
    <row r="21" ht="18.75" customHeight="1" spans="1:23">
      <c r="A21" s="9" t="s">
        <v>508</v>
      </c>
      <c r="B21" s="9" t="s">
        <v>511</v>
      </c>
      <c r="C21" s="10" t="s">
        <v>510</v>
      </c>
      <c r="D21" s="9" t="s">
        <v>52</v>
      </c>
      <c r="E21" s="9" t="s">
        <v>125</v>
      </c>
      <c r="F21" s="9" t="s">
        <v>126</v>
      </c>
      <c r="G21" s="9" t="s">
        <v>265</v>
      </c>
      <c r="H21" s="9" t="s">
        <v>266</v>
      </c>
      <c r="I21" s="11">
        <v>450</v>
      </c>
      <c r="J21" s="11"/>
      <c r="K21" s="11"/>
      <c r="L21" s="11"/>
      <c r="M21" s="11"/>
      <c r="N21" s="11"/>
      <c r="O21" s="11"/>
      <c r="P21" s="23"/>
      <c r="Q21" s="11"/>
      <c r="R21" s="11">
        <v>450</v>
      </c>
      <c r="S21" s="11"/>
      <c r="T21" s="11"/>
      <c r="U21" s="11"/>
      <c r="V21" s="11"/>
      <c r="W21" s="11">
        <v>450</v>
      </c>
    </row>
    <row r="22" ht="18.75" customHeight="1" spans="1:23">
      <c r="A22" s="23"/>
      <c r="B22" s="23"/>
      <c r="C22" s="10" t="s">
        <v>512</v>
      </c>
      <c r="D22" s="23"/>
      <c r="E22" s="23"/>
      <c r="F22" s="23"/>
      <c r="G22" s="23"/>
      <c r="H22" s="23"/>
      <c r="I22" s="11">
        <v>829.525</v>
      </c>
      <c r="J22" s="11">
        <v>829.525</v>
      </c>
      <c r="K22" s="11">
        <v>829.525</v>
      </c>
      <c r="L22" s="11"/>
      <c r="M22" s="11"/>
      <c r="N22" s="11"/>
      <c r="O22" s="11"/>
      <c r="P22" s="23"/>
      <c r="Q22" s="11"/>
      <c r="R22" s="11"/>
      <c r="S22" s="11"/>
      <c r="T22" s="11"/>
      <c r="U22" s="11"/>
      <c r="V22" s="11"/>
      <c r="W22" s="11"/>
    </row>
    <row r="23" ht="18.75" customHeight="1" spans="1:23">
      <c r="A23" s="9" t="s">
        <v>508</v>
      </c>
      <c r="B23" s="9" t="s">
        <v>513</v>
      </c>
      <c r="C23" s="10" t="s">
        <v>512</v>
      </c>
      <c r="D23" s="9" t="s">
        <v>52</v>
      </c>
      <c r="E23" s="9" t="s">
        <v>125</v>
      </c>
      <c r="F23" s="9" t="s">
        <v>126</v>
      </c>
      <c r="G23" s="9" t="s">
        <v>265</v>
      </c>
      <c r="H23" s="9" t="s">
        <v>266</v>
      </c>
      <c r="I23" s="11">
        <v>429.525</v>
      </c>
      <c r="J23" s="11">
        <v>429.525</v>
      </c>
      <c r="K23" s="11">
        <v>429.525</v>
      </c>
      <c r="L23" s="11"/>
      <c r="M23" s="11"/>
      <c r="N23" s="11"/>
      <c r="O23" s="11"/>
      <c r="P23" s="23"/>
      <c r="Q23" s="11"/>
      <c r="R23" s="11"/>
      <c r="S23" s="11"/>
      <c r="T23" s="11"/>
      <c r="U23" s="11"/>
      <c r="V23" s="11"/>
      <c r="W23" s="11"/>
    </row>
    <row r="24" ht="18.75" customHeight="1" spans="1:23">
      <c r="A24" s="9" t="s">
        <v>508</v>
      </c>
      <c r="B24" s="9" t="s">
        <v>513</v>
      </c>
      <c r="C24" s="10" t="s">
        <v>512</v>
      </c>
      <c r="D24" s="9" t="s">
        <v>52</v>
      </c>
      <c r="E24" s="9" t="s">
        <v>125</v>
      </c>
      <c r="F24" s="9" t="s">
        <v>126</v>
      </c>
      <c r="G24" s="9" t="s">
        <v>514</v>
      </c>
      <c r="H24" s="9" t="s">
        <v>515</v>
      </c>
      <c r="I24" s="11">
        <v>400</v>
      </c>
      <c r="J24" s="11">
        <v>400</v>
      </c>
      <c r="K24" s="11">
        <v>400</v>
      </c>
      <c r="L24" s="11"/>
      <c r="M24" s="11"/>
      <c r="N24" s="11"/>
      <c r="O24" s="11"/>
      <c r="P24" s="23"/>
      <c r="Q24" s="11"/>
      <c r="R24" s="11"/>
      <c r="S24" s="11"/>
      <c r="T24" s="11"/>
      <c r="U24" s="11"/>
      <c r="V24" s="11"/>
      <c r="W24" s="11"/>
    </row>
    <row r="25" ht="18.75" customHeight="1" spans="1:23">
      <c r="A25" s="23"/>
      <c r="B25" s="23"/>
      <c r="C25" s="10" t="s">
        <v>516</v>
      </c>
      <c r="D25" s="23"/>
      <c r="E25" s="23"/>
      <c r="F25" s="23"/>
      <c r="G25" s="23"/>
      <c r="H25" s="23"/>
      <c r="I25" s="11">
        <v>500</v>
      </c>
      <c r="J25" s="11">
        <v>500</v>
      </c>
      <c r="K25" s="11">
        <v>500</v>
      </c>
      <c r="L25" s="11"/>
      <c r="M25" s="11"/>
      <c r="N25" s="11"/>
      <c r="O25" s="11"/>
      <c r="P25" s="23"/>
      <c r="Q25" s="11"/>
      <c r="R25" s="11"/>
      <c r="S25" s="11"/>
      <c r="T25" s="11"/>
      <c r="U25" s="11"/>
      <c r="V25" s="11"/>
      <c r="W25" s="11"/>
    </row>
    <row r="26" ht="18.75" customHeight="1" spans="1:23">
      <c r="A26" s="9" t="s">
        <v>508</v>
      </c>
      <c r="B26" s="9" t="s">
        <v>517</v>
      </c>
      <c r="C26" s="10" t="s">
        <v>516</v>
      </c>
      <c r="D26" s="9" t="s">
        <v>55</v>
      </c>
      <c r="E26" s="9" t="s">
        <v>117</v>
      </c>
      <c r="F26" s="9" t="s">
        <v>118</v>
      </c>
      <c r="G26" s="9" t="s">
        <v>265</v>
      </c>
      <c r="H26" s="9" t="s">
        <v>266</v>
      </c>
      <c r="I26" s="11">
        <v>109.8676</v>
      </c>
      <c r="J26" s="11">
        <v>109.8676</v>
      </c>
      <c r="K26" s="11">
        <v>109.8676</v>
      </c>
      <c r="L26" s="11"/>
      <c r="M26" s="11"/>
      <c r="N26" s="11"/>
      <c r="O26" s="11"/>
      <c r="P26" s="23"/>
      <c r="Q26" s="11"/>
      <c r="R26" s="11"/>
      <c r="S26" s="11"/>
      <c r="T26" s="11"/>
      <c r="U26" s="11"/>
      <c r="V26" s="11"/>
      <c r="W26" s="11"/>
    </row>
    <row r="27" ht="18.75" customHeight="1" spans="1:23">
      <c r="A27" s="9" t="s">
        <v>508</v>
      </c>
      <c r="B27" s="9" t="s">
        <v>517</v>
      </c>
      <c r="C27" s="10" t="s">
        <v>516</v>
      </c>
      <c r="D27" s="9" t="s">
        <v>55</v>
      </c>
      <c r="E27" s="9" t="s">
        <v>117</v>
      </c>
      <c r="F27" s="9" t="s">
        <v>118</v>
      </c>
      <c r="G27" s="9" t="s">
        <v>518</v>
      </c>
      <c r="H27" s="9" t="s">
        <v>519</v>
      </c>
      <c r="I27" s="11">
        <v>15</v>
      </c>
      <c r="J27" s="11">
        <v>15</v>
      </c>
      <c r="K27" s="11">
        <v>15</v>
      </c>
      <c r="L27" s="11"/>
      <c r="M27" s="11"/>
      <c r="N27" s="11"/>
      <c r="O27" s="11"/>
      <c r="P27" s="23"/>
      <c r="Q27" s="11"/>
      <c r="R27" s="11"/>
      <c r="S27" s="11"/>
      <c r="T27" s="11"/>
      <c r="U27" s="11"/>
      <c r="V27" s="11"/>
      <c r="W27" s="11"/>
    </row>
    <row r="28" ht="18.75" customHeight="1" spans="1:23">
      <c r="A28" s="9" t="s">
        <v>508</v>
      </c>
      <c r="B28" s="9" t="s">
        <v>517</v>
      </c>
      <c r="C28" s="10" t="s">
        <v>516</v>
      </c>
      <c r="D28" s="9" t="s">
        <v>55</v>
      </c>
      <c r="E28" s="9" t="s">
        <v>117</v>
      </c>
      <c r="F28" s="9" t="s">
        <v>118</v>
      </c>
      <c r="G28" s="9" t="s">
        <v>449</v>
      </c>
      <c r="H28" s="9" t="s">
        <v>450</v>
      </c>
      <c r="I28" s="11">
        <v>17.76</v>
      </c>
      <c r="J28" s="11">
        <v>17.76</v>
      </c>
      <c r="K28" s="11">
        <v>17.76</v>
      </c>
      <c r="L28" s="11"/>
      <c r="M28" s="11"/>
      <c r="N28" s="11"/>
      <c r="O28" s="11"/>
      <c r="P28" s="23"/>
      <c r="Q28" s="11"/>
      <c r="R28" s="11"/>
      <c r="S28" s="11"/>
      <c r="T28" s="11"/>
      <c r="U28" s="11"/>
      <c r="V28" s="11"/>
      <c r="W28" s="11"/>
    </row>
    <row r="29" ht="18.75" customHeight="1" spans="1:23">
      <c r="A29" s="9" t="s">
        <v>508</v>
      </c>
      <c r="B29" s="9" t="s">
        <v>517</v>
      </c>
      <c r="C29" s="10" t="s">
        <v>516</v>
      </c>
      <c r="D29" s="9" t="s">
        <v>55</v>
      </c>
      <c r="E29" s="9" t="s">
        <v>117</v>
      </c>
      <c r="F29" s="9" t="s">
        <v>118</v>
      </c>
      <c r="G29" s="9" t="s">
        <v>451</v>
      </c>
      <c r="H29" s="9" t="s">
        <v>452</v>
      </c>
      <c r="I29" s="11">
        <v>37.56</v>
      </c>
      <c r="J29" s="11">
        <v>37.56</v>
      </c>
      <c r="K29" s="11">
        <v>37.56</v>
      </c>
      <c r="L29" s="11"/>
      <c r="M29" s="11"/>
      <c r="N29" s="11"/>
      <c r="O29" s="11"/>
      <c r="P29" s="23"/>
      <c r="Q29" s="11"/>
      <c r="R29" s="11"/>
      <c r="S29" s="11"/>
      <c r="T29" s="11"/>
      <c r="U29" s="11"/>
      <c r="V29" s="11"/>
      <c r="W29" s="11"/>
    </row>
    <row r="30" ht="18.75" customHeight="1" spans="1:23">
      <c r="A30" s="9" t="s">
        <v>508</v>
      </c>
      <c r="B30" s="9" t="s">
        <v>517</v>
      </c>
      <c r="C30" s="10" t="s">
        <v>516</v>
      </c>
      <c r="D30" s="9" t="s">
        <v>55</v>
      </c>
      <c r="E30" s="9" t="s">
        <v>117</v>
      </c>
      <c r="F30" s="9" t="s">
        <v>118</v>
      </c>
      <c r="G30" s="9" t="s">
        <v>267</v>
      </c>
      <c r="H30" s="9" t="s">
        <v>268</v>
      </c>
      <c r="I30" s="11">
        <v>3.9849</v>
      </c>
      <c r="J30" s="11">
        <v>3.9849</v>
      </c>
      <c r="K30" s="11">
        <v>3.9849</v>
      </c>
      <c r="L30" s="11"/>
      <c r="M30" s="11"/>
      <c r="N30" s="11"/>
      <c r="O30" s="11"/>
      <c r="P30" s="23"/>
      <c r="Q30" s="11"/>
      <c r="R30" s="11"/>
      <c r="S30" s="11"/>
      <c r="T30" s="11"/>
      <c r="U30" s="11"/>
      <c r="V30" s="11"/>
      <c r="W30" s="11"/>
    </row>
    <row r="31" ht="18.75" customHeight="1" spans="1:23">
      <c r="A31" s="9" t="s">
        <v>508</v>
      </c>
      <c r="B31" s="9" t="s">
        <v>517</v>
      </c>
      <c r="C31" s="10" t="s">
        <v>516</v>
      </c>
      <c r="D31" s="9" t="s">
        <v>55</v>
      </c>
      <c r="E31" s="9" t="s">
        <v>117</v>
      </c>
      <c r="F31" s="9" t="s">
        <v>118</v>
      </c>
      <c r="G31" s="9" t="s">
        <v>520</v>
      </c>
      <c r="H31" s="9" t="s">
        <v>521</v>
      </c>
      <c r="I31" s="11">
        <v>17.3</v>
      </c>
      <c r="J31" s="11">
        <v>17.3</v>
      </c>
      <c r="K31" s="11">
        <v>17.3</v>
      </c>
      <c r="L31" s="11"/>
      <c r="M31" s="11"/>
      <c r="N31" s="11"/>
      <c r="O31" s="11"/>
      <c r="P31" s="23"/>
      <c r="Q31" s="11"/>
      <c r="R31" s="11"/>
      <c r="S31" s="11"/>
      <c r="T31" s="11"/>
      <c r="U31" s="11"/>
      <c r="V31" s="11"/>
      <c r="W31" s="11"/>
    </row>
    <row r="32" ht="18.75" customHeight="1" spans="1:23">
      <c r="A32" s="9" t="s">
        <v>508</v>
      </c>
      <c r="B32" s="9" t="s">
        <v>517</v>
      </c>
      <c r="C32" s="10" t="s">
        <v>516</v>
      </c>
      <c r="D32" s="9" t="s">
        <v>55</v>
      </c>
      <c r="E32" s="9" t="s">
        <v>117</v>
      </c>
      <c r="F32" s="9" t="s">
        <v>118</v>
      </c>
      <c r="G32" s="9" t="s">
        <v>522</v>
      </c>
      <c r="H32" s="9" t="s">
        <v>523</v>
      </c>
      <c r="I32" s="11">
        <v>102</v>
      </c>
      <c r="J32" s="11">
        <v>102</v>
      </c>
      <c r="K32" s="11">
        <v>102</v>
      </c>
      <c r="L32" s="11"/>
      <c r="M32" s="11"/>
      <c r="N32" s="11"/>
      <c r="O32" s="11"/>
      <c r="P32" s="23"/>
      <c r="Q32" s="11"/>
      <c r="R32" s="11"/>
      <c r="S32" s="11"/>
      <c r="T32" s="11"/>
      <c r="U32" s="11"/>
      <c r="V32" s="11"/>
      <c r="W32" s="11"/>
    </row>
    <row r="33" ht="18.75" customHeight="1" spans="1:23">
      <c r="A33" s="9" t="s">
        <v>508</v>
      </c>
      <c r="B33" s="9" t="s">
        <v>517</v>
      </c>
      <c r="C33" s="10" t="s">
        <v>516</v>
      </c>
      <c r="D33" s="9" t="s">
        <v>55</v>
      </c>
      <c r="E33" s="9" t="s">
        <v>117</v>
      </c>
      <c r="F33" s="9" t="s">
        <v>118</v>
      </c>
      <c r="G33" s="9" t="s">
        <v>271</v>
      </c>
      <c r="H33" s="9" t="s">
        <v>272</v>
      </c>
      <c r="I33" s="11">
        <v>18</v>
      </c>
      <c r="J33" s="11">
        <v>18</v>
      </c>
      <c r="K33" s="11">
        <v>18</v>
      </c>
      <c r="L33" s="11"/>
      <c r="M33" s="11"/>
      <c r="N33" s="11"/>
      <c r="O33" s="11"/>
      <c r="P33" s="23"/>
      <c r="Q33" s="11"/>
      <c r="R33" s="11"/>
      <c r="S33" s="11"/>
      <c r="T33" s="11"/>
      <c r="U33" s="11"/>
      <c r="V33" s="11"/>
      <c r="W33" s="11"/>
    </row>
    <row r="34" ht="18.75" customHeight="1" spans="1:23">
      <c r="A34" s="9" t="s">
        <v>508</v>
      </c>
      <c r="B34" s="9" t="s">
        <v>517</v>
      </c>
      <c r="C34" s="10" t="s">
        <v>516</v>
      </c>
      <c r="D34" s="9" t="s">
        <v>55</v>
      </c>
      <c r="E34" s="9" t="s">
        <v>117</v>
      </c>
      <c r="F34" s="9" t="s">
        <v>118</v>
      </c>
      <c r="G34" s="9" t="s">
        <v>524</v>
      </c>
      <c r="H34" s="9" t="s">
        <v>525</v>
      </c>
      <c r="I34" s="11">
        <v>136.29</v>
      </c>
      <c r="J34" s="11">
        <v>136.29</v>
      </c>
      <c r="K34" s="11">
        <v>136.29</v>
      </c>
      <c r="L34" s="11"/>
      <c r="M34" s="11"/>
      <c r="N34" s="11"/>
      <c r="O34" s="11"/>
      <c r="P34" s="23"/>
      <c r="Q34" s="11"/>
      <c r="R34" s="11"/>
      <c r="S34" s="11"/>
      <c r="T34" s="11"/>
      <c r="U34" s="11"/>
      <c r="V34" s="11"/>
      <c r="W34" s="11"/>
    </row>
    <row r="35" ht="18.75" customHeight="1" spans="1:23">
      <c r="A35" s="9" t="s">
        <v>508</v>
      </c>
      <c r="B35" s="9" t="s">
        <v>517</v>
      </c>
      <c r="C35" s="10" t="s">
        <v>516</v>
      </c>
      <c r="D35" s="9" t="s">
        <v>55</v>
      </c>
      <c r="E35" s="9" t="s">
        <v>117</v>
      </c>
      <c r="F35" s="9" t="s">
        <v>118</v>
      </c>
      <c r="G35" s="9" t="s">
        <v>526</v>
      </c>
      <c r="H35" s="9" t="s">
        <v>527</v>
      </c>
      <c r="I35" s="11">
        <v>0.65</v>
      </c>
      <c r="J35" s="11">
        <v>0.65</v>
      </c>
      <c r="K35" s="11">
        <v>0.65</v>
      </c>
      <c r="L35" s="11"/>
      <c r="M35" s="11"/>
      <c r="N35" s="11"/>
      <c r="O35" s="11"/>
      <c r="P35" s="23"/>
      <c r="Q35" s="11"/>
      <c r="R35" s="11"/>
      <c r="S35" s="11"/>
      <c r="T35" s="11"/>
      <c r="U35" s="11"/>
      <c r="V35" s="11"/>
      <c r="W35" s="11"/>
    </row>
    <row r="36" ht="18.75" customHeight="1" spans="1:23">
      <c r="A36" s="9" t="s">
        <v>508</v>
      </c>
      <c r="B36" s="9" t="s">
        <v>517</v>
      </c>
      <c r="C36" s="10" t="s">
        <v>516</v>
      </c>
      <c r="D36" s="9" t="s">
        <v>55</v>
      </c>
      <c r="E36" s="9" t="s">
        <v>117</v>
      </c>
      <c r="F36" s="9" t="s">
        <v>118</v>
      </c>
      <c r="G36" s="9" t="s">
        <v>528</v>
      </c>
      <c r="H36" s="9" t="s">
        <v>529</v>
      </c>
      <c r="I36" s="11">
        <v>41.5875</v>
      </c>
      <c r="J36" s="11">
        <v>41.5875</v>
      </c>
      <c r="K36" s="11">
        <v>41.5875</v>
      </c>
      <c r="L36" s="11"/>
      <c r="M36" s="11"/>
      <c r="N36" s="11"/>
      <c r="O36" s="11"/>
      <c r="P36" s="23"/>
      <c r="Q36" s="11"/>
      <c r="R36" s="11"/>
      <c r="S36" s="11"/>
      <c r="T36" s="11"/>
      <c r="U36" s="11"/>
      <c r="V36" s="11"/>
      <c r="W36" s="11"/>
    </row>
    <row r="37" ht="14.4" spans="1:23">
      <c r="A37" s="23"/>
      <c r="B37" s="23"/>
      <c r="C37" s="10" t="s">
        <v>530</v>
      </c>
      <c r="D37" s="23"/>
      <c r="E37" s="23"/>
      <c r="F37" s="23"/>
      <c r="G37" s="23"/>
      <c r="H37" s="23"/>
      <c r="I37" s="11">
        <v>124.6722</v>
      </c>
      <c r="J37" s="11">
        <v>124.6722</v>
      </c>
      <c r="K37" s="11">
        <v>124.6722</v>
      </c>
      <c r="L37" s="11"/>
      <c r="M37" s="11"/>
      <c r="N37" s="11"/>
      <c r="O37" s="11"/>
      <c r="P37" s="23"/>
      <c r="Q37" s="11"/>
      <c r="R37" s="11"/>
      <c r="S37" s="11"/>
      <c r="T37" s="11"/>
      <c r="U37" s="11"/>
      <c r="V37" s="11"/>
      <c r="W37" s="11"/>
    </row>
    <row r="38" ht="14.4" spans="1:23">
      <c r="A38" s="9" t="s">
        <v>508</v>
      </c>
      <c r="B38" s="9" t="s">
        <v>531</v>
      </c>
      <c r="C38" s="10" t="s">
        <v>530</v>
      </c>
      <c r="D38" s="9" t="s">
        <v>55</v>
      </c>
      <c r="E38" s="9" t="s">
        <v>117</v>
      </c>
      <c r="F38" s="9" t="s">
        <v>118</v>
      </c>
      <c r="G38" s="9" t="s">
        <v>265</v>
      </c>
      <c r="H38" s="9" t="s">
        <v>266</v>
      </c>
      <c r="I38" s="11">
        <v>124.278</v>
      </c>
      <c r="J38" s="11">
        <v>124.278</v>
      </c>
      <c r="K38" s="11">
        <v>124.278</v>
      </c>
      <c r="L38" s="11"/>
      <c r="M38" s="11"/>
      <c r="N38" s="11"/>
      <c r="O38" s="11"/>
      <c r="P38" s="23"/>
      <c r="Q38" s="11"/>
      <c r="R38" s="11"/>
      <c r="S38" s="11"/>
      <c r="T38" s="11"/>
      <c r="U38" s="11"/>
      <c r="V38" s="11"/>
      <c r="W38" s="11"/>
    </row>
    <row r="39" ht="14.4" spans="1:23">
      <c r="A39" s="9" t="s">
        <v>508</v>
      </c>
      <c r="B39" s="9" t="s">
        <v>531</v>
      </c>
      <c r="C39" s="10" t="s">
        <v>530</v>
      </c>
      <c r="D39" s="9" t="s">
        <v>55</v>
      </c>
      <c r="E39" s="9" t="s">
        <v>117</v>
      </c>
      <c r="F39" s="9" t="s">
        <v>118</v>
      </c>
      <c r="G39" s="9" t="s">
        <v>532</v>
      </c>
      <c r="H39" s="9" t="s">
        <v>533</v>
      </c>
      <c r="I39" s="11">
        <v>0.3942</v>
      </c>
      <c r="J39" s="11">
        <v>0.3942</v>
      </c>
      <c r="K39" s="11">
        <v>0.3942</v>
      </c>
      <c r="L39" s="11"/>
      <c r="M39" s="11"/>
      <c r="N39" s="11"/>
      <c r="O39" s="11"/>
      <c r="P39" s="23"/>
      <c r="Q39" s="11"/>
      <c r="R39" s="11"/>
      <c r="S39" s="11"/>
      <c r="T39" s="11"/>
      <c r="U39" s="11"/>
      <c r="V39" s="11"/>
      <c r="W39" s="11"/>
    </row>
    <row r="40" ht="18.75" customHeight="1" spans="1:23">
      <c r="A40" s="23"/>
      <c r="B40" s="23"/>
      <c r="C40" s="10" t="s">
        <v>534</v>
      </c>
      <c r="D40" s="23"/>
      <c r="E40" s="23"/>
      <c r="F40" s="23"/>
      <c r="G40" s="23"/>
      <c r="H40" s="23"/>
      <c r="I40" s="11">
        <v>563.72</v>
      </c>
      <c r="J40" s="11"/>
      <c r="K40" s="11"/>
      <c r="L40" s="11"/>
      <c r="M40" s="11"/>
      <c r="N40" s="11"/>
      <c r="O40" s="11"/>
      <c r="P40" s="23"/>
      <c r="Q40" s="11"/>
      <c r="R40" s="11">
        <v>563.72</v>
      </c>
      <c r="S40" s="11"/>
      <c r="T40" s="11"/>
      <c r="U40" s="11"/>
      <c r="V40" s="11"/>
      <c r="W40" s="11">
        <v>563.72</v>
      </c>
    </row>
    <row r="41" ht="18.75" customHeight="1" spans="1:23">
      <c r="A41" s="9" t="s">
        <v>535</v>
      </c>
      <c r="B41" s="9" t="s">
        <v>536</v>
      </c>
      <c r="C41" s="10" t="s">
        <v>534</v>
      </c>
      <c r="D41" s="9" t="s">
        <v>55</v>
      </c>
      <c r="E41" s="9" t="s">
        <v>117</v>
      </c>
      <c r="F41" s="9" t="s">
        <v>118</v>
      </c>
      <c r="G41" s="9" t="s">
        <v>275</v>
      </c>
      <c r="H41" s="9" t="s">
        <v>276</v>
      </c>
      <c r="I41" s="11">
        <v>563.72</v>
      </c>
      <c r="J41" s="11"/>
      <c r="K41" s="11"/>
      <c r="L41" s="11"/>
      <c r="M41" s="11"/>
      <c r="N41" s="11"/>
      <c r="O41" s="11"/>
      <c r="P41" s="23"/>
      <c r="Q41" s="11"/>
      <c r="R41" s="11">
        <v>563.72</v>
      </c>
      <c r="S41" s="11"/>
      <c r="T41" s="11"/>
      <c r="U41" s="11"/>
      <c r="V41" s="11"/>
      <c r="W41" s="11">
        <v>563.72</v>
      </c>
    </row>
    <row r="42" ht="18.75" customHeight="1" spans="1:23">
      <c r="A42" s="23"/>
      <c r="B42" s="23"/>
      <c r="C42" s="10" t="s">
        <v>537</v>
      </c>
      <c r="D42" s="23"/>
      <c r="E42" s="23"/>
      <c r="F42" s="23"/>
      <c r="G42" s="23"/>
      <c r="H42" s="23"/>
      <c r="I42" s="11">
        <v>391.9</v>
      </c>
      <c r="J42" s="11"/>
      <c r="K42" s="11"/>
      <c r="L42" s="11"/>
      <c r="M42" s="11"/>
      <c r="N42" s="11"/>
      <c r="O42" s="11"/>
      <c r="P42" s="23"/>
      <c r="Q42" s="11"/>
      <c r="R42" s="11">
        <v>391.9</v>
      </c>
      <c r="S42" s="11"/>
      <c r="T42" s="11"/>
      <c r="U42" s="11"/>
      <c r="V42" s="11"/>
      <c r="W42" s="11">
        <v>391.9</v>
      </c>
    </row>
    <row r="43" ht="18.75" customHeight="1" spans="1:23">
      <c r="A43" s="9" t="s">
        <v>508</v>
      </c>
      <c r="B43" s="9" t="s">
        <v>538</v>
      </c>
      <c r="C43" s="10" t="s">
        <v>537</v>
      </c>
      <c r="D43" s="9" t="s">
        <v>57</v>
      </c>
      <c r="E43" s="9" t="s">
        <v>119</v>
      </c>
      <c r="F43" s="9" t="s">
        <v>120</v>
      </c>
      <c r="G43" s="9" t="s">
        <v>265</v>
      </c>
      <c r="H43" s="9" t="s">
        <v>266</v>
      </c>
      <c r="I43" s="11">
        <v>9</v>
      </c>
      <c r="J43" s="11"/>
      <c r="K43" s="11"/>
      <c r="L43" s="11"/>
      <c r="M43" s="11"/>
      <c r="N43" s="11"/>
      <c r="O43" s="11"/>
      <c r="P43" s="23"/>
      <c r="Q43" s="11"/>
      <c r="R43" s="11">
        <v>9</v>
      </c>
      <c r="S43" s="11"/>
      <c r="T43" s="11"/>
      <c r="U43" s="11"/>
      <c r="V43" s="11"/>
      <c r="W43" s="11">
        <v>9</v>
      </c>
    </row>
    <row r="44" ht="18.75" customHeight="1" spans="1:23">
      <c r="A44" s="9" t="s">
        <v>508</v>
      </c>
      <c r="B44" s="9" t="s">
        <v>538</v>
      </c>
      <c r="C44" s="10" t="s">
        <v>537</v>
      </c>
      <c r="D44" s="9" t="s">
        <v>57</v>
      </c>
      <c r="E44" s="9" t="s">
        <v>119</v>
      </c>
      <c r="F44" s="9" t="s">
        <v>120</v>
      </c>
      <c r="G44" s="9" t="s">
        <v>528</v>
      </c>
      <c r="H44" s="9" t="s">
        <v>529</v>
      </c>
      <c r="I44" s="11">
        <v>11</v>
      </c>
      <c r="J44" s="11"/>
      <c r="K44" s="11"/>
      <c r="L44" s="11"/>
      <c r="M44" s="11"/>
      <c r="N44" s="11"/>
      <c r="O44" s="11"/>
      <c r="P44" s="23"/>
      <c r="Q44" s="11"/>
      <c r="R44" s="11">
        <v>11</v>
      </c>
      <c r="S44" s="11"/>
      <c r="T44" s="11"/>
      <c r="U44" s="11"/>
      <c r="V44" s="11"/>
      <c r="W44" s="11">
        <v>11</v>
      </c>
    </row>
    <row r="45" ht="18.75" customHeight="1" spans="1:23">
      <c r="A45" s="9" t="s">
        <v>508</v>
      </c>
      <c r="B45" s="9" t="s">
        <v>538</v>
      </c>
      <c r="C45" s="10" t="s">
        <v>537</v>
      </c>
      <c r="D45" s="9" t="s">
        <v>57</v>
      </c>
      <c r="E45" s="9" t="s">
        <v>119</v>
      </c>
      <c r="F45" s="9" t="s">
        <v>120</v>
      </c>
      <c r="G45" s="9" t="s">
        <v>528</v>
      </c>
      <c r="H45" s="9" t="s">
        <v>529</v>
      </c>
      <c r="I45" s="11">
        <v>1</v>
      </c>
      <c r="J45" s="11"/>
      <c r="K45" s="11"/>
      <c r="L45" s="11"/>
      <c r="M45" s="11"/>
      <c r="N45" s="11"/>
      <c r="O45" s="11"/>
      <c r="P45" s="23"/>
      <c r="Q45" s="11"/>
      <c r="R45" s="11">
        <v>1</v>
      </c>
      <c r="S45" s="11"/>
      <c r="T45" s="11"/>
      <c r="U45" s="11"/>
      <c r="V45" s="11"/>
      <c r="W45" s="11">
        <v>1</v>
      </c>
    </row>
    <row r="46" ht="18.75" customHeight="1" spans="1:23">
      <c r="A46" s="9" t="s">
        <v>508</v>
      </c>
      <c r="B46" s="9" t="s">
        <v>538</v>
      </c>
      <c r="C46" s="10" t="s">
        <v>537</v>
      </c>
      <c r="D46" s="9" t="s">
        <v>57</v>
      </c>
      <c r="E46" s="9" t="s">
        <v>119</v>
      </c>
      <c r="F46" s="9" t="s">
        <v>120</v>
      </c>
      <c r="G46" s="9" t="s">
        <v>528</v>
      </c>
      <c r="H46" s="9" t="s">
        <v>529</v>
      </c>
      <c r="I46" s="11">
        <v>40</v>
      </c>
      <c r="J46" s="11"/>
      <c r="K46" s="11"/>
      <c r="L46" s="11"/>
      <c r="M46" s="11"/>
      <c r="N46" s="11"/>
      <c r="O46" s="11"/>
      <c r="P46" s="23"/>
      <c r="Q46" s="11"/>
      <c r="R46" s="11">
        <v>40</v>
      </c>
      <c r="S46" s="11"/>
      <c r="T46" s="11"/>
      <c r="U46" s="11"/>
      <c r="V46" s="11"/>
      <c r="W46" s="11">
        <v>40</v>
      </c>
    </row>
    <row r="47" ht="18.75" customHeight="1" spans="1:23">
      <c r="A47" s="9" t="s">
        <v>508</v>
      </c>
      <c r="B47" s="9" t="s">
        <v>538</v>
      </c>
      <c r="C47" s="10" t="s">
        <v>537</v>
      </c>
      <c r="D47" s="9" t="s">
        <v>57</v>
      </c>
      <c r="E47" s="9" t="s">
        <v>119</v>
      </c>
      <c r="F47" s="9" t="s">
        <v>120</v>
      </c>
      <c r="G47" s="9" t="s">
        <v>528</v>
      </c>
      <c r="H47" s="9" t="s">
        <v>529</v>
      </c>
      <c r="I47" s="11">
        <v>2.4</v>
      </c>
      <c r="J47" s="11"/>
      <c r="K47" s="11"/>
      <c r="L47" s="11"/>
      <c r="M47" s="11"/>
      <c r="N47" s="11"/>
      <c r="O47" s="11"/>
      <c r="P47" s="23"/>
      <c r="Q47" s="11"/>
      <c r="R47" s="11">
        <v>2.4</v>
      </c>
      <c r="S47" s="11"/>
      <c r="T47" s="11"/>
      <c r="U47" s="11"/>
      <c r="V47" s="11"/>
      <c r="W47" s="11">
        <v>2.4</v>
      </c>
    </row>
    <row r="48" ht="18.75" customHeight="1" spans="1:23">
      <c r="A48" s="9" t="s">
        <v>508</v>
      </c>
      <c r="B48" s="9" t="s">
        <v>538</v>
      </c>
      <c r="C48" s="10" t="s">
        <v>537</v>
      </c>
      <c r="D48" s="9" t="s">
        <v>57</v>
      </c>
      <c r="E48" s="9" t="s">
        <v>119</v>
      </c>
      <c r="F48" s="9" t="s">
        <v>120</v>
      </c>
      <c r="G48" s="9" t="s">
        <v>528</v>
      </c>
      <c r="H48" s="9" t="s">
        <v>529</v>
      </c>
      <c r="I48" s="11">
        <v>4.5</v>
      </c>
      <c r="J48" s="11"/>
      <c r="K48" s="11"/>
      <c r="L48" s="11"/>
      <c r="M48" s="11"/>
      <c r="N48" s="11"/>
      <c r="O48" s="11"/>
      <c r="P48" s="23"/>
      <c r="Q48" s="11"/>
      <c r="R48" s="11">
        <v>4.5</v>
      </c>
      <c r="S48" s="11"/>
      <c r="T48" s="11"/>
      <c r="U48" s="11"/>
      <c r="V48" s="11"/>
      <c r="W48" s="11">
        <v>4.5</v>
      </c>
    </row>
    <row r="49" ht="18.75" customHeight="1" spans="1:23">
      <c r="A49" s="9" t="s">
        <v>508</v>
      </c>
      <c r="B49" s="9" t="s">
        <v>538</v>
      </c>
      <c r="C49" s="10" t="s">
        <v>537</v>
      </c>
      <c r="D49" s="9" t="s">
        <v>57</v>
      </c>
      <c r="E49" s="9" t="s">
        <v>119</v>
      </c>
      <c r="F49" s="9" t="s">
        <v>120</v>
      </c>
      <c r="G49" s="9" t="s">
        <v>528</v>
      </c>
      <c r="H49" s="9" t="s">
        <v>529</v>
      </c>
      <c r="I49" s="11">
        <v>1.75</v>
      </c>
      <c r="J49" s="11"/>
      <c r="K49" s="11"/>
      <c r="L49" s="11"/>
      <c r="M49" s="11"/>
      <c r="N49" s="11"/>
      <c r="O49" s="11"/>
      <c r="P49" s="23"/>
      <c r="Q49" s="11"/>
      <c r="R49" s="11">
        <v>1.75</v>
      </c>
      <c r="S49" s="11"/>
      <c r="T49" s="11"/>
      <c r="U49" s="11"/>
      <c r="V49" s="11"/>
      <c r="W49" s="11">
        <v>1.75</v>
      </c>
    </row>
    <row r="50" ht="18.75" customHeight="1" spans="1:23">
      <c r="A50" s="9" t="s">
        <v>508</v>
      </c>
      <c r="B50" s="9" t="s">
        <v>538</v>
      </c>
      <c r="C50" s="10" t="s">
        <v>537</v>
      </c>
      <c r="D50" s="9" t="s">
        <v>57</v>
      </c>
      <c r="E50" s="9" t="s">
        <v>119</v>
      </c>
      <c r="F50" s="9" t="s">
        <v>120</v>
      </c>
      <c r="G50" s="9" t="s">
        <v>528</v>
      </c>
      <c r="H50" s="9" t="s">
        <v>529</v>
      </c>
      <c r="I50" s="11">
        <v>2</v>
      </c>
      <c r="J50" s="11"/>
      <c r="K50" s="11"/>
      <c r="L50" s="11"/>
      <c r="M50" s="11"/>
      <c r="N50" s="11"/>
      <c r="O50" s="11"/>
      <c r="P50" s="23"/>
      <c r="Q50" s="11"/>
      <c r="R50" s="11">
        <v>2</v>
      </c>
      <c r="S50" s="11"/>
      <c r="T50" s="11"/>
      <c r="U50" s="11"/>
      <c r="V50" s="11"/>
      <c r="W50" s="11">
        <v>2</v>
      </c>
    </row>
    <row r="51" ht="18.75" customHeight="1" spans="1:23">
      <c r="A51" s="9" t="s">
        <v>508</v>
      </c>
      <c r="B51" s="9" t="s">
        <v>538</v>
      </c>
      <c r="C51" s="10" t="s">
        <v>537</v>
      </c>
      <c r="D51" s="9" t="s">
        <v>57</v>
      </c>
      <c r="E51" s="9" t="s">
        <v>119</v>
      </c>
      <c r="F51" s="9" t="s">
        <v>120</v>
      </c>
      <c r="G51" s="9" t="s">
        <v>528</v>
      </c>
      <c r="H51" s="9" t="s">
        <v>529</v>
      </c>
      <c r="I51" s="11">
        <v>0.6</v>
      </c>
      <c r="J51" s="11"/>
      <c r="K51" s="11"/>
      <c r="L51" s="11"/>
      <c r="M51" s="11"/>
      <c r="N51" s="11"/>
      <c r="O51" s="11"/>
      <c r="P51" s="23"/>
      <c r="Q51" s="11"/>
      <c r="R51" s="11">
        <v>0.6</v>
      </c>
      <c r="S51" s="11"/>
      <c r="T51" s="11"/>
      <c r="U51" s="11"/>
      <c r="V51" s="11"/>
      <c r="W51" s="11">
        <v>0.6</v>
      </c>
    </row>
    <row r="52" ht="18.75" customHeight="1" spans="1:23">
      <c r="A52" s="9" t="s">
        <v>508</v>
      </c>
      <c r="B52" s="9" t="s">
        <v>538</v>
      </c>
      <c r="C52" s="10" t="s">
        <v>537</v>
      </c>
      <c r="D52" s="9" t="s">
        <v>57</v>
      </c>
      <c r="E52" s="9" t="s">
        <v>119</v>
      </c>
      <c r="F52" s="9" t="s">
        <v>120</v>
      </c>
      <c r="G52" s="9" t="s">
        <v>528</v>
      </c>
      <c r="H52" s="9" t="s">
        <v>529</v>
      </c>
      <c r="I52" s="11">
        <v>40</v>
      </c>
      <c r="J52" s="11"/>
      <c r="K52" s="11"/>
      <c r="L52" s="11"/>
      <c r="M52" s="11"/>
      <c r="N52" s="11"/>
      <c r="O52" s="11"/>
      <c r="P52" s="23"/>
      <c r="Q52" s="11"/>
      <c r="R52" s="11">
        <v>40</v>
      </c>
      <c r="S52" s="11"/>
      <c r="T52" s="11"/>
      <c r="U52" s="11"/>
      <c r="V52" s="11"/>
      <c r="W52" s="11">
        <v>40</v>
      </c>
    </row>
    <row r="53" ht="18.75" customHeight="1" spans="1:23">
      <c r="A53" s="9" t="s">
        <v>508</v>
      </c>
      <c r="B53" s="9" t="s">
        <v>538</v>
      </c>
      <c r="C53" s="10" t="s">
        <v>537</v>
      </c>
      <c r="D53" s="9" t="s">
        <v>57</v>
      </c>
      <c r="E53" s="9" t="s">
        <v>119</v>
      </c>
      <c r="F53" s="9" t="s">
        <v>120</v>
      </c>
      <c r="G53" s="9" t="s">
        <v>528</v>
      </c>
      <c r="H53" s="9" t="s">
        <v>529</v>
      </c>
      <c r="I53" s="11">
        <v>1</v>
      </c>
      <c r="J53" s="11"/>
      <c r="K53" s="11"/>
      <c r="L53" s="11"/>
      <c r="M53" s="11"/>
      <c r="N53" s="11"/>
      <c r="O53" s="11"/>
      <c r="P53" s="23"/>
      <c r="Q53" s="11"/>
      <c r="R53" s="11">
        <v>1</v>
      </c>
      <c r="S53" s="11"/>
      <c r="T53" s="11"/>
      <c r="U53" s="11"/>
      <c r="V53" s="11"/>
      <c r="W53" s="11">
        <v>1</v>
      </c>
    </row>
    <row r="54" ht="18.75" customHeight="1" spans="1:23">
      <c r="A54" s="9" t="s">
        <v>508</v>
      </c>
      <c r="B54" s="9" t="s">
        <v>538</v>
      </c>
      <c r="C54" s="10" t="s">
        <v>537</v>
      </c>
      <c r="D54" s="9" t="s">
        <v>57</v>
      </c>
      <c r="E54" s="9" t="s">
        <v>119</v>
      </c>
      <c r="F54" s="9" t="s">
        <v>120</v>
      </c>
      <c r="G54" s="9" t="s">
        <v>528</v>
      </c>
      <c r="H54" s="9" t="s">
        <v>529</v>
      </c>
      <c r="I54" s="11">
        <v>45</v>
      </c>
      <c r="J54" s="11"/>
      <c r="K54" s="11"/>
      <c r="L54" s="11"/>
      <c r="M54" s="11"/>
      <c r="N54" s="11"/>
      <c r="O54" s="11"/>
      <c r="P54" s="23"/>
      <c r="Q54" s="11"/>
      <c r="R54" s="11">
        <v>45</v>
      </c>
      <c r="S54" s="11"/>
      <c r="T54" s="11"/>
      <c r="U54" s="11"/>
      <c r="V54" s="11"/>
      <c r="W54" s="11">
        <v>45</v>
      </c>
    </row>
    <row r="55" ht="18.75" customHeight="1" spans="1:23">
      <c r="A55" s="9" t="s">
        <v>508</v>
      </c>
      <c r="B55" s="9" t="s">
        <v>538</v>
      </c>
      <c r="C55" s="10" t="s">
        <v>537</v>
      </c>
      <c r="D55" s="9" t="s">
        <v>57</v>
      </c>
      <c r="E55" s="9" t="s">
        <v>119</v>
      </c>
      <c r="F55" s="9" t="s">
        <v>120</v>
      </c>
      <c r="G55" s="9" t="s">
        <v>528</v>
      </c>
      <c r="H55" s="9" t="s">
        <v>529</v>
      </c>
      <c r="I55" s="11">
        <v>2</v>
      </c>
      <c r="J55" s="11"/>
      <c r="K55" s="11"/>
      <c r="L55" s="11"/>
      <c r="M55" s="11"/>
      <c r="N55" s="11"/>
      <c r="O55" s="11"/>
      <c r="P55" s="23"/>
      <c r="Q55" s="11"/>
      <c r="R55" s="11">
        <v>2</v>
      </c>
      <c r="S55" s="11"/>
      <c r="T55" s="11"/>
      <c r="U55" s="11"/>
      <c r="V55" s="11"/>
      <c r="W55" s="11">
        <v>2</v>
      </c>
    </row>
    <row r="56" ht="18.75" customHeight="1" spans="1:23">
      <c r="A56" s="9" t="s">
        <v>508</v>
      </c>
      <c r="B56" s="9" t="s">
        <v>538</v>
      </c>
      <c r="C56" s="10" t="s">
        <v>537</v>
      </c>
      <c r="D56" s="9" t="s">
        <v>57</v>
      </c>
      <c r="E56" s="9" t="s">
        <v>119</v>
      </c>
      <c r="F56" s="9" t="s">
        <v>120</v>
      </c>
      <c r="G56" s="9" t="s">
        <v>528</v>
      </c>
      <c r="H56" s="9" t="s">
        <v>529</v>
      </c>
      <c r="I56" s="11">
        <v>5</v>
      </c>
      <c r="J56" s="11"/>
      <c r="K56" s="11"/>
      <c r="L56" s="11"/>
      <c r="M56" s="11"/>
      <c r="N56" s="11"/>
      <c r="O56" s="11"/>
      <c r="P56" s="23"/>
      <c r="Q56" s="11"/>
      <c r="R56" s="11">
        <v>5</v>
      </c>
      <c r="S56" s="11"/>
      <c r="T56" s="11"/>
      <c r="U56" s="11"/>
      <c r="V56" s="11"/>
      <c r="W56" s="11">
        <v>5</v>
      </c>
    </row>
    <row r="57" ht="18.75" customHeight="1" spans="1:23">
      <c r="A57" s="9" t="s">
        <v>508</v>
      </c>
      <c r="B57" s="9" t="s">
        <v>538</v>
      </c>
      <c r="C57" s="10" t="s">
        <v>537</v>
      </c>
      <c r="D57" s="9" t="s">
        <v>57</v>
      </c>
      <c r="E57" s="9" t="s">
        <v>119</v>
      </c>
      <c r="F57" s="9" t="s">
        <v>120</v>
      </c>
      <c r="G57" s="9" t="s">
        <v>528</v>
      </c>
      <c r="H57" s="9" t="s">
        <v>529</v>
      </c>
      <c r="I57" s="11">
        <v>5</v>
      </c>
      <c r="J57" s="11"/>
      <c r="K57" s="11"/>
      <c r="L57" s="11"/>
      <c r="M57" s="11"/>
      <c r="N57" s="11"/>
      <c r="O57" s="11"/>
      <c r="P57" s="23"/>
      <c r="Q57" s="11"/>
      <c r="R57" s="11">
        <v>5</v>
      </c>
      <c r="S57" s="11"/>
      <c r="T57" s="11"/>
      <c r="U57" s="11"/>
      <c r="V57" s="11"/>
      <c r="W57" s="11">
        <v>5</v>
      </c>
    </row>
    <row r="58" ht="18.75" customHeight="1" spans="1:23">
      <c r="A58" s="9" t="s">
        <v>508</v>
      </c>
      <c r="B58" s="9" t="s">
        <v>538</v>
      </c>
      <c r="C58" s="10" t="s">
        <v>537</v>
      </c>
      <c r="D58" s="9" t="s">
        <v>57</v>
      </c>
      <c r="E58" s="9" t="s">
        <v>119</v>
      </c>
      <c r="F58" s="9" t="s">
        <v>120</v>
      </c>
      <c r="G58" s="9" t="s">
        <v>528</v>
      </c>
      <c r="H58" s="9" t="s">
        <v>529</v>
      </c>
      <c r="I58" s="11">
        <v>40</v>
      </c>
      <c r="J58" s="11"/>
      <c r="K58" s="11"/>
      <c r="L58" s="11"/>
      <c r="M58" s="11"/>
      <c r="N58" s="11"/>
      <c r="O58" s="11"/>
      <c r="P58" s="23"/>
      <c r="Q58" s="11"/>
      <c r="R58" s="11">
        <v>40</v>
      </c>
      <c r="S58" s="11"/>
      <c r="T58" s="11"/>
      <c r="U58" s="11"/>
      <c r="V58" s="11"/>
      <c r="W58" s="11">
        <v>40</v>
      </c>
    </row>
    <row r="59" ht="18.75" customHeight="1" spans="1:23">
      <c r="A59" s="9" t="s">
        <v>508</v>
      </c>
      <c r="B59" s="9" t="s">
        <v>538</v>
      </c>
      <c r="C59" s="10" t="s">
        <v>537</v>
      </c>
      <c r="D59" s="9" t="s">
        <v>57</v>
      </c>
      <c r="E59" s="9" t="s">
        <v>119</v>
      </c>
      <c r="F59" s="9" t="s">
        <v>120</v>
      </c>
      <c r="G59" s="9" t="s">
        <v>528</v>
      </c>
      <c r="H59" s="9" t="s">
        <v>529</v>
      </c>
      <c r="I59" s="11">
        <v>5</v>
      </c>
      <c r="J59" s="11"/>
      <c r="K59" s="11"/>
      <c r="L59" s="11"/>
      <c r="M59" s="11"/>
      <c r="N59" s="11"/>
      <c r="O59" s="11"/>
      <c r="P59" s="23"/>
      <c r="Q59" s="11"/>
      <c r="R59" s="11">
        <v>5</v>
      </c>
      <c r="S59" s="11"/>
      <c r="T59" s="11"/>
      <c r="U59" s="11"/>
      <c r="V59" s="11"/>
      <c r="W59" s="11">
        <v>5</v>
      </c>
    </row>
    <row r="60" ht="18.75" customHeight="1" spans="1:23">
      <c r="A60" s="9" t="s">
        <v>508</v>
      </c>
      <c r="B60" s="9" t="s">
        <v>538</v>
      </c>
      <c r="C60" s="10" t="s">
        <v>537</v>
      </c>
      <c r="D60" s="9" t="s">
        <v>57</v>
      </c>
      <c r="E60" s="9" t="s">
        <v>119</v>
      </c>
      <c r="F60" s="9" t="s">
        <v>120</v>
      </c>
      <c r="G60" s="9" t="s">
        <v>528</v>
      </c>
      <c r="H60" s="9" t="s">
        <v>529</v>
      </c>
      <c r="I60" s="11">
        <v>5</v>
      </c>
      <c r="J60" s="11"/>
      <c r="K60" s="11"/>
      <c r="L60" s="11"/>
      <c r="M60" s="11"/>
      <c r="N60" s="11"/>
      <c r="O60" s="11"/>
      <c r="P60" s="23"/>
      <c r="Q60" s="11"/>
      <c r="R60" s="11">
        <v>5</v>
      </c>
      <c r="S60" s="11"/>
      <c r="T60" s="11"/>
      <c r="U60" s="11"/>
      <c r="V60" s="11"/>
      <c r="W60" s="11">
        <v>5</v>
      </c>
    </row>
    <row r="61" ht="18.75" customHeight="1" spans="1:23">
      <c r="A61" s="9" t="s">
        <v>508</v>
      </c>
      <c r="B61" s="9" t="s">
        <v>538</v>
      </c>
      <c r="C61" s="10" t="s">
        <v>537</v>
      </c>
      <c r="D61" s="9" t="s">
        <v>57</v>
      </c>
      <c r="E61" s="9" t="s">
        <v>119</v>
      </c>
      <c r="F61" s="9" t="s">
        <v>120</v>
      </c>
      <c r="G61" s="9" t="s">
        <v>528</v>
      </c>
      <c r="H61" s="9" t="s">
        <v>529</v>
      </c>
      <c r="I61" s="11">
        <v>10</v>
      </c>
      <c r="J61" s="11"/>
      <c r="K61" s="11"/>
      <c r="L61" s="11"/>
      <c r="M61" s="11"/>
      <c r="N61" s="11"/>
      <c r="O61" s="11"/>
      <c r="P61" s="23"/>
      <c r="Q61" s="11"/>
      <c r="R61" s="11">
        <v>10</v>
      </c>
      <c r="S61" s="11"/>
      <c r="T61" s="11"/>
      <c r="U61" s="11"/>
      <c r="V61" s="11"/>
      <c r="W61" s="11">
        <v>10</v>
      </c>
    </row>
    <row r="62" ht="18.75" customHeight="1" spans="1:23">
      <c r="A62" s="9" t="s">
        <v>508</v>
      </c>
      <c r="B62" s="9" t="s">
        <v>538</v>
      </c>
      <c r="C62" s="10" t="s">
        <v>537</v>
      </c>
      <c r="D62" s="9" t="s">
        <v>57</v>
      </c>
      <c r="E62" s="9" t="s">
        <v>119</v>
      </c>
      <c r="F62" s="9" t="s">
        <v>120</v>
      </c>
      <c r="G62" s="9" t="s">
        <v>528</v>
      </c>
      <c r="H62" s="9" t="s">
        <v>529</v>
      </c>
      <c r="I62" s="11">
        <v>2.4</v>
      </c>
      <c r="J62" s="11"/>
      <c r="K62" s="11"/>
      <c r="L62" s="11"/>
      <c r="M62" s="11"/>
      <c r="N62" s="11"/>
      <c r="O62" s="11"/>
      <c r="P62" s="23"/>
      <c r="Q62" s="11"/>
      <c r="R62" s="11">
        <v>2.4</v>
      </c>
      <c r="S62" s="11"/>
      <c r="T62" s="11"/>
      <c r="U62" s="11"/>
      <c r="V62" s="11"/>
      <c r="W62" s="11">
        <v>2.4</v>
      </c>
    </row>
    <row r="63" ht="18.75" customHeight="1" spans="1:23">
      <c r="A63" s="9" t="s">
        <v>508</v>
      </c>
      <c r="B63" s="9" t="s">
        <v>538</v>
      </c>
      <c r="C63" s="10" t="s">
        <v>537</v>
      </c>
      <c r="D63" s="9" t="s">
        <v>57</v>
      </c>
      <c r="E63" s="9" t="s">
        <v>119</v>
      </c>
      <c r="F63" s="9" t="s">
        <v>120</v>
      </c>
      <c r="G63" s="9" t="s">
        <v>528</v>
      </c>
      <c r="H63" s="9" t="s">
        <v>529</v>
      </c>
      <c r="I63" s="11">
        <v>0.25</v>
      </c>
      <c r="J63" s="11"/>
      <c r="K63" s="11"/>
      <c r="L63" s="11"/>
      <c r="M63" s="11"/>
      <c r="N63" s="11"/>
      <c r="O63" s="11"/>
      <c r="P63" s="23"/>
      <c r="Q63" s="11"/>
      <c r="R63" s="11">
        <v>0.25</v>
      </c>
      <c r="S63" s="11"/>
      <c r="T63" s="11"/>
      <c r="U63" s="11"/>
      <c r="V63" s="11"/>
      <c r="W63" s="11">
        <v>0.25</v>
      </c>
    </row>
    <row r="64" ht="18.75" customHeight="1" spans="1:23">
      <c r="A64" s="9" t="s">
        <v>508</v>
      </c>
      <c r="B64" s="9" t="s">
        <v>538</v>
      </c>
      <c r="C64" s="10" t="s">
        <v>537</v>
      </c>
      <c r="D64" s="9" t="s">
        <v>57</v>
      </c>
      <c r="E64" s="9" t="s">
        <v>119</v>
      </c>
      <c r="F64" s="9" t="s">
        <v>120</v>
      </c>
      <c r="G64" s="9" t="s">
        <v>528</v>
      </c>
      <c r="H64" s="9" t="s">
        <v>529</v>
      </c>
      <c r="I64" s="11">
        <v>40</v>
      </c>
      <c r="J64" s="11"/>
      <c r="K64" s="11"/>
      <c r="L64" s="11"/>
      <c r="M64" s="11"/>
      <c r="N64" s="11"/>
      <c r="O64" s="11"/>
      <c r="P64" s="23"/>
      <c r="Q64" s="11"/>
      <c r="R64" s="11">
        <v>40</v>
      </c>
      <c r="S64" s="11"/>
      <c r="T64" s="11"/>
      <c r="U64" s="11"/>
      <c r="V64" s="11"/>
      <c r="W64" s="11">
        <v>40</v>
      </c>
    </row>
    <row r="65" ht="18.75" customHeight="1" spans="1:23">
      <c r="A65" s="9" t="s">
        <v>508</v>
      </c>
      <c r="B65" s="9" t="s">
        <v>538</v>
      </c>
      <c r="C65" s="10" t="s">
        <v>537</v>
      </c>
      <c r="D65" s="9" t="s">
        <v>57</v>
      </c>
      <c r="E65" s="9" t="s">
        <v>119</v>
      </c>
      <c r="F65" s="9" t="s">
        <v>120</v>
      </c>
      <c r="G65" s="9" t="s">
        <v>528</v>
      </c>
      <c r="H65" s="9" t="s">
        <v>529</v>
      </c>
      <c r="I65" s="11">
        <v>1.5</v>
      </c>
      <c r="J65" s="11"/>
      <c r="K65" s="11"/>
      <c r="L65" s="11"/>
      <c r="M65" s="11"/>
      <c r="N65" s="11"/>
      <c r="O65" s="11"/>
      <c r="P65" s="23"/>
      <c r="Q65" s="11"/>
      <c r="R65" s="11">
        <v>1.5</v>
      </c>
      <c r="S65" s="11"/>
      <c r="T65" s="11"/>
      <c r="U65" s="11"/>
      <c r="V65" s="11"/>
      <c r="W65" s="11">
        <v>1.5</v>
      </c>
    </row>
    <row r="66" ht="18.75" customHeight="1" spans="1:23">
      <c r="A66" s="9" t="s">
        <v>508</v>
      </c>
      <c r="B66" s="9" t="s">
        <v>538</v>
      </c>
      <c r="C66" s="10" t="s">
        <v>537</v>
      </c>
      <c r="D66" s="9" t="s">
        <v>57</v>
      </c>
      <c r="E66" s="9" t="s">
        <v>119</v>
      </c>
      <c r="F66" s="9" t="s">
        <v>120</v>
      </c>
      <c r="G66" s="9" t="s">
        <v>528</v>
      </c>
      <c r="H66" s="9" t="s">
        <v>529</v>
      </c>
      <c r="I66" s="11">
        <v>3</v>
      </c>
      <c r="J66" s="11"/>
      <c r="K66" s="11"/>
      <c r="L66" s="11"/>
      <c r="M66" s="11"/>
      <c r="N66" s="11"/>
      <c r="O66" s="11"/>
      <c r="P66" s="23"/>
      <c r="Q66" s="11"/>
      <c r="R66" s="11">
        <v>3</v>
      </c>
      <c r="S66" s="11"/>
      <c r="T66" s="11"/>
      <c r="U66" s="11"/>
      <c r="V66" s="11"/>
      <c r="W66" s="11">
        <v>3</v>
      </c>
    </row>
    <row r="67" ht="18.75" customHeight="1" spans="1:23">
      <c r="A67" s="9" t="s">
        <v>508</v>
      </c>
      <c r="B67" s="9" t="s">
        <v>538</v>
      </c>
      <c r="C67" s="10" t="s">
        <v>537</v>
      </c>
      <c r="D67" s="9" t="s">
        <v>57</v>
      </c>
      <c r="E67" s="9" t="s">
        <v>119</v>
      </c>
      <c r="F67" s="9" t="s">
        <v>120</v>
      </c>
      <c r="G67" s="9" t="s">
        <v>528</v>
      </c>
      <c r="H67" s="9" t="s">
        <v>529</v>
      </c>
      <c r="I67" s="11">
        <v>5</v>
      </c>
      <c r="J67" s="11"/>
      <c r="K67" s="11"/>
      <c r="L67" s="11"/>
      <c r="M67" s="11"/>
      <c r="N67" s="11"/>
      <c r="O67" s="11"/>
      <c r="P67" s="23"/>
      <c r="Q67" s="11"/>
      <c r="R67" s="11">
        <v>5</v>
      </c>
      <c r="S67" s="11"/>
      <c r="T67" s="11"/>
      <c r="U67" s="11"/>
      <c r="V67" s="11"/>
      <c r="W67" s="11">
        <v>5</v>
      </c>
    </row>
    <row r="68" ht="18.75" customHeight="1" spans="1:23">
      <c r="A68" s="9" t="s">
        <v>508</v>
      </c>
      <c r="B68" s="9" t="s">
        <v>538</v>
      </c>
      <c r="C68" s="10" t="s">
        <v>537</v>
      </c>
      <c r="D68" s="9" t="s">
        <v>57</v>
      </c>
      <c r="E68" s="9" t="s">
        <v>119</v>
      </c>
      <c r="F68" s="9" t="s">
        <v>120</v>
      </c>
      <c r="G68" s="9" t="s">
        <v>528</v>
      </c>
      <c r="H68" s="9" t="s">
        <v>529</v>
      </c>
      <c r="I68" s="11">
        <v>27</v>
      </c>
      <c r="J68" s="11"/>
      <c r="K68" s="11"/>
      <c r="L68" s="11"/>
      <c r="M68" s="11"/>
      <c r="N68" s="11"/>
      <c r="O68" s="11"/>
      <c r="P68" s="23"/>
      <c r="Q68" s="11"/>
      <c r="R68" s="11">
        <v>27</v>
      </c>
      <c r="S68" s="11"/>
      <c r="T68" s="11"/>
      <c r="U68" s="11"/>
      <c r="V68" s="11"/>
      <c r="W68" s="11">
        <v>27</v>
      </c>
    </row>
    <row r="69" ht="18.75" customHeight="1" spans="1:23">
      <c r="A69" s="9" t="s">
        <v>508</v>
      </c>
      <c r="B69" s="9" t="s">
        <v>538</v>
      </c>
      <c r="C69" s="10" t="s">
        <v>537</v>
      </c>
      <c r="D69" s="9" t="s">
        <v>57</v>
      </c>
      <c r="E69" s="9" t="s">
        <v>119</v>
      </c>
      <c r="F69" s="9" t="s">
        <v>120</v>
      </c>
      <c r="G69" s="9" t="s">
        <v>528</v>
      </c>
      <c r="H69" s="9" t="s">
        <v>529</v>
      </c>
      <c r="I69" s="11">
        <v>60</v>
      </c>
      <c r="J69" s="11"/>
      <c r="K69" s="11"/>
      <c r="L69" s="11"/>
      <c r="M69" s="11"/>
      <c r="N69" s="11"/>
      <c r="O69" s="11"/>
      <c r="P69" s="23"/>
      <c r="Q69" s="11"/>
      <c r="R69" s="11">
        <v>60</v>
      </c>
      <c r="S69" s="11"/>
      <c r="T69" s="11"/>
      <c r="U69" s="11"/>
      <c r="V69" s="11"/>
      <c r="W69" s="11">
        <v>60</v>
      </c>
    </row>
    <row r="70" ht="18.75" customHeight="1" spans="1:23">
      <c r="A70" s="9" t="s">
        <v>508</v>
      </c>
      <c r="B70" s="9" t="s">
        <v>538</v>
      </c>
      <c r="C70" s="10" t="s">
        <v>537</v>
      </c>
      <c r="D70" s="9" t="s">
        <v>57</v>
      </c>
      <c r="E70" s="9" t="s">
        <v>119</v>
      </c>
      <c r="F70" s="9" t="s">
        <v>120</v>
      </c>
      <c r="G70" s="9" t="s">
        <v>528</v>
      </c>
      <c r="H70" s="9" t="s">
        <v>529</v>
      </c>
      <c r="I70" s="11">
        <v>12.5</v>
      </c>
      <c r="J70" s="11"/>
      <c r="K70" s="11"/>
      <c r="L70" s="11"/>
      <c r="M70" s="11"/>
      <c r="N70" s="11"/>
      <c r="O70" s="11"/>
      <c r="P70" s="23"/>
      <c r="Q70" s="11"/>
      <c r="R70" s="11">
        <v>12.5</v>
      </c>
      <c r="S70" s="11"/>
      <c r="T70" s="11"/>
      <c r="U70" s="11"/>
      <c r="V70" s="11"/>
      <c r="W70" s="11">
        <v>12.5</v>
      </c>
    </row>
    <row r="71" ht="18.75" customHeight="1" spans="1:23">
      <c r="A71" s="9" t="s">
        <v>508</v>
      </c>
      <c r="B71" s="9" t="s">
        <v>538</v>
      </c>
      <c r="C71" s="10" t="s">
        <v>537</v>
      </c>
      <c r="D71" s="9" t="s">
        <v>57</v>
      </c>
      <c r="E71" s="9" t="s">
        <v>119</v>
      </c>
      <c r="F71" s="9" t="s">
        <v>120</v>
      </c>
      <c r="G71" s="9" t="s">
        <v>528</v>
      </c>
      <c r="H71" s="9" t="s">
        <v>529</v>
      </c>
      <c r="I71" s="11">
        <v>10</v>
      </c>
      <c r="J71" s="11"/>
      <c r="K71" s="11"/>
      <c r="L71" s="11"/>
      <c r="M71" s="11"/>
      <c r="N71" s="11"/>
      <c r="O71" s="11"/>
      <c r="P71" s="23"/>
      <c r="Q71" s="11"/>
      <c r="R71" s="11">
        <v>10</v>
      </c>
      <c r="S71" s="11"/>
      <c r="T71" s="11"/>
      <c r="U71" s="11"/>
      <c r="V71" s="11"/>
      <c r="W71" s="11">
        <v>10</v>
      </c>
    </row>
    <row r="72" ht="18.75" customHeight="1" spans="1:23">
      <c r="A72" s="23"/>
      <c r="B72" s="23"/>
      <c r="C72" s="10" t="s">
        <v>539</v>
      </c>
      <c r="D72" s="23"/>
      <c r="E72" s="23"/>
      <c r="F72" s="23"/>
      <c r="G72" s="23"/>
      <c r="H72" s="23"/>
      <c r="I72" s="11">
        <v>47.84</v>
      </c>
      <c r="J72" s="11">
        <v>47.84</v>
      </c>
      <c r="K72" s="11">
        <v>47.84</v>
      </c>
      <c r="L72" s="11"/>
      <c r="M72" s="11"/>
      <c r="N72" s="11"/>
      <c r="O72" s="11"/>
      <c r="P72" s="23"/>
      <c r="Q72" s="11"/>
      <c r="R72" s="11"/>
      <c r="S72" s="11"/>
      <c r="T72" s="11"/>
      <c r="U72" s="11"/>
      <c r="V72" s="11"/>
      <c r="W72" s="11"/>
    </row>
    <row r="73" ht="18.75" customHeight="1" spans="1:23">
      <c r="A73" s="9" t="s">
        <v>540</v>
      </c>
      <c r="B73" s="9" t="s">
        <v>541</v>
      </c>
      <c r="C73" s="10" t="s">
        <v>539</v>
      </c>
      <c r="D73" s="9" t="s">
        <v>57</v>
      </c>
      <c r="E73" s="9" t="s">
        <v>117</v>
      </c>
      <c r="F73" s="9" t="s">
        <v>118</v>
      </c>
      <c r="G73" s="9" t="s">
        <v>532</v>
      </c>
      <c r="H73" s="9" t="s">
        <v>533</v>
      </c>
      <c r="I73" s="11">
        <v>0.3402</v>
      </c>
      <c r="J73" s="11">
        <v>0.3402</v>
      </c>
      <c r="K73" s="11">
        <v>0.3402</v>
      </c>
      <c r="L73" s="11"/>
      <c r="M73" s="11"/>
      <c r="N73" s="11"/>
      <c r="O73" s="11"/>
      <c r="P73" s="23"/>
      <c r="Q73" s="11"/>
      <c r="R73" s="11"/>
      <c r="S73" s="11"/>
      <c r="T73" s="11"/>
      <c r="U73" s="11"/>
      <c r="V73" s="11"/>
      <c r="W73" s="11"/>
    </row>
    <row r="74" ht="18.75" customHeight="1" spans="1:23">
      <c r="A74" s="9" t="s">
        <v>540</v>
      </c>
      <c r="B74" s="9" t="s">
        <v>541</v>
      </c>
      <c r="C74" s="10" t="s">
        <v>539</v>
      </c>
      <c r="D74" s="9" t="s">
        <v>57</v>
      </c>
      <c r="E74" s="9" t="s">
        <v>117</v>
      </c>
      <c r="F74" s="9" t="s">
        <v>118</v>
      </c>
      <c r="G74" s="9" t="s">
        <v>532</v>
      </c>
      <c r="H74" s="9" t="s">
        <v>533</v>
      </c>
      <c r="I74" s="11">
        <v>9.98</v>
      </c>
      <c r="J74" s="11">
        <v>9.98</v>
      </c>
      <c r="K74" s="11">
        <v>9.98</v>
      </c>
      <c r="L74" s="11"/>
      <c r="M74" s="11"/>
      <c r="N74" s="11"/>
      <c r="O74" s="11"/>
      <c r="P74" s="23"/>
      <c r="Q74" s="11"/>
      <c r="R74" s="11"/>
      <c r="S74" s="11"/>
      <c r="T74" s="11"/>
      <c r="U74" s="11"/>
      <c r="V74" s="11"/>
      <c r="W74" s="11"/>
    </row>
    <row r="75" ht="18.75" customHeight="1" spans="1:23">
      <c r="A75" s="9" t="s">
        <v>540</v>
      </c>
      <c r="B75" s="9" t="s">
        <v>541</v>
      </c>
      <c r="C75" s="10" t="s">
        <v>539</v>
      </c>
      <c r="D75" s="9" t="s">
        <v>57</v>
      </c>
      <c r="E75" s="9" t="s">
        <v>119</v>
      </c>
      <c r="F75" s="9" t="s">
        <v>120</v>
      </c>
      <c r="G75" s="9" t="s">
        <v>532</v>
      </c>
      <c r="H75" s="9" t="s">
        <v>533</v>
      </c>
      <c r="I75" s="11">
        <v>28.404</v>
      </c>
      <c r="J75" s="11">
        <v>28.404</v>
      </c>
      <c r="K75" s="11">
        <v>28.404</v>
      </c>
      <c r="L75" s="11"/>
      <c r="M75" s="11"/>
      <c r="N75" s="11"/>
      <c r="O75" s="11"/>
      <c r="P75" s="23"/>
      <c r="Q75" s="11"/>
      <c r="R75" s="11"/>
      <c r="S75" s="11"/>
      <c r="T75" s="11"/>
      <c r="U75" s="11"/>
      <c r="V75" s="11"/>
      <c r="W75" s="11"/>
    </row>
    <row r="76" ht="18.75" customHeight="1" spans="1:23">
      <c r="A76" s="9" t="s">
        <v>540</v>
      </c>
      <c r="B76" s="9" t="s">
        <v>541</v>
      </c>
      <c r="C76" s="10" t="s">
        <v>539</v>
      </c>
      <c r="D76" s="9" t="s">
        <v>57</v>
      </c>
      <c r="E76" s="9" t="s">
        <v>119</v>
      </c>
      <c r="F76" s="9" t="s">
        <v>120</v>
      </c>
      <c r="G76" s="9" t="s">
        <v>532</v>
      </c>
      <c r="H76" s="9" t="s">
        <v>533</v>
      </c>
      <c r="I76" s="11">
        <v>8.7198</v>
      </c>
      <c r="J76" s="11">
        <v>8.7198</v>
      </c>
      <c r="K76" s="11">
        <v>8.7198</v>
      </c>
      <c r="L76" s="11"/>
      <c r="M76" s="11"/>
      <c r="N76" s="11"/>
      <c r="O76" s="11"/>
      <c r="P76" s="23"/>
      <c r="Q76" s="11"/>
      <c r="R76" s="11"/>
      <c r="S76" s="11"/>
      <c r="T76" s="11"/>
      <c r="U76" s="11"/>
      <c r="V76" s="11"/>
      <c r="W76" s="11"/>
    </row>
    <row r="77" ht="18.75" customHeight="1" spans="1:23">
      <c r="A77" s="9" t="s">
        <v>540</v>
      </c>
      <c r="B77" s="9" t="s">
        <v>541</v>
      </c>
      <c r="C77" s="10" t="s">
        <v>539</v>
      </c>
      <c r="D77" s="9" t="s">
        <v>57</v>
      </c>
      <c r="E77" s="9" t="s">
        <v>119</v>
      </c>
      <c r="F77" s="9" t="s">
        <v>120</v>
      </c>
      <c r="G77" s="9" t="s">
        <v>532</v>
      </c>
      <c r="H77" s="9" t="s">
        <v>533</v>
      </c>
      <c r="I77" s="11">
        <v>0.18</v>
      </c>
      <c r="J77" s="11">
        <v>0.18</v>
      </c>
      <c r="K77" s="11">
        <v>0.18</v>
      </c>
      <c r="L77" s="11"/>
      <c r="M77" s="11"/>
      <c r="N77" s="11"/>
      <c r="O77" s="11"/>
      <c r="P77" s="23"/>
      <c r="Q77" s="11"/>
      <c r="R77" s="11"/>
      <c r="S77" s="11"/>
      <c r="T77" s="11"/>
      <c r="U77" s="11"/>
      <c r="V77" s="11"/>
      <c r="W77" s="11"/>
    </row>
    <row r="78" ht="18.75" customHeight="1" spans="1:23">
      <c r="A78" s="9" t="s">
        <v>540</v>
      </c>
      <c r="B78" s="9" t="s">
        <v>541</v>
      </c>
      <c r="C78" s="10" t="s">
        <v>539</v>
      </c>
      <c r="D78" s="9" t="s">
        <v>57</v>
      </c>
      <c r="E78" s="9" t="s">
        <v>133</v>
      </c>
      <c r="F78" s="9" t="s">
        <v>134</v>
      </c>
      <c r="G78" s="9" t="s">
        <v>532</v>
      </c>
      <c r="H78" s="9" t="s">
        <v>533</v>
      </c>
      <c r="I78" s="11">
        <v>0.216</v>
      </c>
      <c r="J78" s="11">
        <v>0.216</v>
      </c>
      <c r="K78" s="11">
        <v>0.216</v>
      </c>
      <c r="L78" s="11"/>
      <c r="M78" s="11"/>
      <c r="N78" s="11"/>
      <c r="O78" s="11"/>
      <c r="P78" s="23"/>
      <c r="Q78" s="11"/>
      <c r="R78" s="11"/>
      <c r="S78" s="11"/>
      <c r="T78" s="11"/>
      <c r="U78" s="11"/>
      <c r="V78" s="11"/>
      <c r="W78" s="11"/>
    </row>
    <row r="79" ht="18.75" customHeight="1" spans="1:23">
      <c r="A79" s="23"/>
      <c r="B79" s="23"/>
      <c r="C79" s="10" t="s">
        <v>542</v>
      </c>
      <c r="D79" s="23"/>
      <c r="E79" s="23"/>
      <c r="F79" s="23"/>
      <c r="G79" s="23"/>
      <c r="H79" s="23"/>
      <c r="I79" s="11">
        <v>174</v>
      </c>
      <c r="J79" s="11"/>
      <c r="K79" s="11"/>
      <c r="L79" s="11"/>
      <c r="M79" s="11"/>
      <c r="N79" s="11"/>
      <c r="O79" s="11"/>
      <c r="P79" s="23"/>
      <c r="Q79" s="11"/>
      <c r="R79" s="11">
        <v>174</v>
      </c>
      <c r="S79" s="11"/>
      <c r="T79" s="11"/>
      <c r="U79" s="11"/>
      <c r="V79" s="11"/>
      <c r="W79" s="11">
        <v>174</v>
      </c>
    </row>
    <row r="80" ht="18.75" customHeight="1" spans="1:23">
      <c r="A80" s="9" t="s">
        <v>508</v>
      </c>
      <c r="B80" s="9" t="s">
        <v>543</v>
      </c>
      <c r="C80" s="10" t="s">
        <v>542</v>
      </c>
      <c r="D80" s="9" t="s">
        <v>59</v>
      </c>
      <c r="E80" s="9" t="s">
        <v>119</v>
      </c>
      <c r="F80" s="9" t="s">
        <v>120</v>
      </c>
      <c r="G80" s="9" t="s">
        <v>265</v>
      </c>
      <c r="H80" s="9" t="s">
        <v>266</v>
      </c>
      <c r="I80" s="11">
        <v>39</v>
      </c>
      <c r="J80" s="11"/>
      <c r="K80" s="11"/>
      <c r="L80" s="11"/>
      <c r="M80" s="11"/>
      <c r="N80" s="11"/>
      <c r="O80" s="11"/>
      <c r="P80" s="23"/>
      <c r="Q80" s="11"/>
      <c r="R80" s="11">
        <v>39</v>
      </c>
      <c r="S80" s="11"/>
      <c r="T80" s="11"/>
      <c r="U80" s="11"/>
      <c r="V80" s="11"/>
      <c r="W80" s="11">
        <v>39</v>
      </c>
    </row>
    <row r="81" ht="18.75" customHeight="1" spans="1:23">
      <c r="A81" s="9" t="s">
        <v>508</v>
      </c>
      <c r="B81" s="9" t="s">
        <v>543</v>
      </c>
      <c r="C81" s="10" t="s">
        <v>542</v>
      </c>
      <c r="D81" s="9" t="s">
        <v>59</v>
      </c>
      <c r="E81" s="9" t="s">
        <v>119</v>
      </c>
      <c r="F81" s="9" t="s">
        <v>120</v>
      </c>
      <c r="G81" s="9" t="s">
        <v>265</v>
      </c>
      <c r="H81" s="9" t="s">
        <v>266</v>
      </c>
      <c r="I81" s="11">
        <v>70</v>
      </c>
      <c r="J81" s="11"/>
      <c r="K81" s="11"/>
      <c r="L81" s="11"/>
      <c r="M81" s="11"/>
      <c r="N81" s="11"/>
      <c r="O81" s="11"/>
      <c r="P81" s="23"/>
      <c r="Q81" s="11"/>
      <c r="R81" s="11">
        <v>70</v>
      </c>
      <c r="S81" s="11"/>
      <c r="T81" s="11"/>
      <c r="U81" s="11"/>
      <c r="V81" s="11"/>
      <c r="W81" s="11">
        <v>70</v>
      </c>
    </row>
    <row r="82" ht="18.75" customHeight="1" spans="1:23">
      <c r="A82" s="9" t="s">
        <v>508</v>
      </c>
      <c r="B82" s="9" t="s">
        <v>543</v>
      </c>
      <c r="C82" s="10" t="s">
        <v>542</v>
      </c>
      <c r="D82" s="9" t="s">
        <v>59</v>
      </c>
      <c r="E82" s="9" t="s">
        <v>119</v>
      </c>
      <c r="F82" s="9" t="s">
        <v>120</v>
      </c>
      <c r="G82" s="9" t="s">
        <v>522</v>
      </c>
      <c r="H82" s="9" t="s">
        <v>523</v>
      </c>
      <c r="I82" s="11">
        <v>65</v>
      </c>
      <c r="J82" s="11"/>
      <c r="K82" s="11"/>
      <c r="L82" s="11"/>
      <c r="M82" s="11"/>
      <c r="N82" s="11"/>
      <c r="O82" s="11"/>
      <c r="P82" s="23"/>
      <c r="Q82" s="11"/>
      <c r="R82" s="11">
        <v>65</v>
      </c>
      <c r="S82" s="11"/>
      <c r="T82" s="11"/>
      <c r="U82" s="11"/>
      <c r="V82" s="11"/>
      <c r="W82" s="11">
        <v>65</v>
      </c>
    </row>
    <row r="83" ht="18.75" customHeight="1" spans="1:23">
      <c r="A83" s="23"/>
      <c r="B83" s="23"/>
      <c r="C83" s="10" t="s">
        <v>544</v>
      </c>
      <c r="D83" s="23"/>
      <c r="E83" s="23"/>
      <c r="F83" s="23"/>
      <c r="G83" s="23"/>
      <c r="H83" s="23"/>
      <c r="I83" s="11">
        <v>83.15</v>
      </c>
      <c r="J83" s="11">
        <v>83.15</v>
      </c>
      <c r="K83" s="11">
        <v>83.15</v>
      </c>
      <c r="L83" s="11"/>
      <c r="M83" s="11"/>
      <c r="N83" s="11"/>
      <c r="O83" s="11"/>
      <c r="P83" s="23"/>
      <c r="Q83" s="11"/>
      <c r="R83" s="11"/>
      <c r="S83" s="11"/>
      <c r="T83" s="11"/>
      <c r="U83" s="11"/>
      <c r="V83" s="11"/>
      <c r="W83" s="11"/>
    </row>
    <row r="84" ht="18.75" customHeight="1" spans="1:23">
      <c r="A84" s="9" t="s">
        <v>540</v>
      </c>
      <c r="B84" s="9" t="s">
        <v>545</v>
      </c>
      <c r="C84" s="10" t="s">
        <v>544</v>
      </c>
      <c r="D84" s="9" t="s">
        <v>59</v>
      </c>
      <c r="E84" s="9" t="s">
        <v>117</v>
      </c>
      <c r="F84" s="9" t="s">
        <v>118</v>
      </c>
      <c r="G84" s="9" t="s">
        <v>265</v>
      </c>
      <c r="H84" s="9" t="s">
        <v>266</v>
      </c>
      <c r="I84" s="11">
        <v>4.47</v>
      </c>
      <c r="J84" s="11">
        <v>4.47</v>
      </c>
      <c r="K84" s="11">
        <v>4.47</v>
      </c>
      <c r="L84" s="11"/>
      <c r="M84" s="11"/>
      <c r="N84" s="11"/>
      <c r="O84" s="11"/>
      <c r="P84" s="23"/>
      <c r="Q84" s="11"/>
      <c r="R84" s="11"/>
      <c r="S84" s="11"/>
      <c r="T84" s="11"/>
      <c r="U84" s="11"/>
      <c r="V84" s="11"/>
      <c r="W84" s="11"/>
    </row>
    <row r="85" ht="18.75" customHeight="1" spans="1:23">
      <c r="A85" s="9" t="s">
        <v>540</v>
      </c>
      <c r="B85" s="9" t="s">
        <v>545</v>
      </c>
      <c r="C85" s="10" t="s">
        <v>544</v>
      </c>
      <c r="D85" s="9" t="s">
        <v>59</v>
      </c>
      <c r="E85" s="9" t="s">
        <v>117</v>
      </c>
      <c r="F85" s="9" t="s">
        <v>118</v>
      </c>
      <c r="G85" s="9" t="s">
        <v>532</v>
      </c>
      <c r="H85" s="9" t="s">
        <v>533</v>
      </c>
      <c r="I85" s="11">
        <v>0.323</v>
      </c>
      <c r="J85" s="11">
        <v>0.323</v>
      </c>
      <c r="K85" s="11">
        <v>0.323</v>
      </c>
      <c r="L85" s="11"/>
      <c r="M85" s="11"/>
      <c r="N85" s="11"/>
      <c r="O85" s="11"/>
      <c r="P85" s="23"/>
      <c r="Q85" s="11"/>
      <c r="R85" s="11"/>
      <c r="S85" s="11"/>
      <c r="T85" s="11"/>
      <c r="U85" s="11"/>
      <c r="V85" s="11"/>
      <c r="W85" s="11"/>
    </row>
    <row r="86" ht="18.75" customHeight="1" spans="1:23">
      <c r="A86" s="9" t="s">
        <v>540</v>
      </c>
      <c r="B86" s="9" t="s">
        <v>545</v>
      </c>
      <c r="C86" s="10" t="s">
        <v>544</v>
      </c>
      <c r="D86" s="9" t="s">
        <v>59</v>
      </c>
      <c r="E86" s="9" t="s">
        <v>119</v>
      </c>
      <c r="F86" s="9" t="s">
        <v>120</v>
      </c>
      <c r="G86" s="9" t="s">
        <v>265</v>
      </c>
      <c r="H86" s="9" t="s">
        <v>266</v>
      </c>
      <c r="I86" s="11">
        <v>0.2344</v>
      </c>
      <c r="J86" s="11">
        <v>0.2344</v>
      </c>
      <c r="K86" s="11">
        <v>0.2344</v>
      </c>
      <c r="L86" s="11"/>
      <c r="M86" s="11"/>
      <c r="N86" s="11"/>
      <c r="O86" s="11"/>
      <c r="P86" s="23"/>
      <c r="Q86" s="11"/>
      <c r="R86" s="11"/>
      <c r="S86" s="11"/>
      <c r="T86" s="11"/>
      <c r="U86" s="11"/>
      <c r="V86" s="11"/>
      <c r="W86" s="11"/>
    </row>
    <row r="87" ht="18.75" customHeight="1" spans="1:23">
      <c r="A87" s="9" t="s">
        <v>540</v>
      </c>
      <c r="B87" s="9" t="s">
        <v>545</v>
      </c>
      <c r="C87" s="10" t="s">
        <v>544</v>
      </c>
      <c r="D87" s="9" t="s">
        <v>59</v>
      </c>
      <c r="E87" s="9" t="s">
        <v>119</v>
      </c>
      <c r="F87" s="9" t="s">
        <v>120</v>
      </c>
      <c r="G87" s="9" t="s">
        <v>265</v>
      </c>
      <c r="H87" s="9" t="s">
        <v>266</v>
      </c>
      <c r="I87" s="11">
        <v>9.5334</v>
      </c>
      <c r="J87" s="11">
        <v>9.5334</v>
      </c>
      <c r="K87" s="11">
        <v>9.5334</v>
      </c>
      <c r="L87" s="11"/>
      <c r="M87" s="11"/>
      <c r="N87" s="11"/>
      <c r="O87" s="11"/>
      <c r="P87" s="23"/>
      <c r="Q87" s="11"/>
      <c r="R87" s="11"/>
      <c r="S87" s="11"/>
      <c r="T87" s="11"/>
      <c r="U87" s="11"/>
      <c r="V87" s="11"/>
      <c r="W87" s="11"/>
    </row>
    <row r="88" ht="18.75" customHeight="1" spans="1:23">
      <c r="A88" s="9" t="s">
        <v>540</v>
      </c>
      <c r="B88" s="9" t="s">
        <v>545</v>
      </c>
      <c r="C88" s="10" t="s">
        <v>544</v>
      </c>
      <c r="D88" s="9" t="s">
        <v>59</v>
      </c>
      <c r="E88" s="9" t="s">
        <v>119</v>
      </c>
      <c r="F88" s="9" t="s">
        <v>120</v>
      </c>
      <c r="G88" s="9" t="s">
        <v>265</v>
      </c>
      <c r="H88" s="9" t="s">
        <v>266</v>
      </c>
      <c r="I88" s="11">
        <v>0.1892</v>
      </c>
      <c r="J88" s="11">
        <v>0.1892</v>
      </c>
      <c r="K88" s="11">
        <v>0.1892</v>
      </c>
      <c r="L88" s="11"/>
      <c r="M88" s="11"/>
      <c r="N88" s="11"/>
      <c r="O88" s="11"/>
      <c r="P88" s="23"/>
      <c r="Q88" s="11"/>
      <c r="R88" s="11"/>
      <c r="S88" s="11"/>
      <c r="T88" s="11"/>
      <c r="U88" s="11"/>
      <c r="V88" s="11"/>
      <c r="W88" s="11"/>
    </row>
    <row r="89" ht="18.75" customHeight="1" spans="1:23">
      <c r="A89" s="9" t="s">
        <v>540</v>
      </c>
      <c r="B89" s="9" t="s">
        <v>545</v>
      </c>
      <c r="C89" s="10" t="s">
        <v>544</v>
      </c>
      <c r="D89" s="9" t="s">
        <v>59</v>
      </c>
      <c r="E89" s="9" t="s">
        <v>119</v>
      </c>
      <c r="F89" s="9" t="s">
        <v>120</v>
      </c>
      <c r="G89" s="9" t="s">
        <v>275</v>
      </c>
      <c r="H89" s="9" t="s">
        <v>276</v>
      </c>
      <c r="I89" s="11">
        <v>66.348</v>
      </c>
      <c r="J89" s="11">
        <v>66.348</v>
      </c>
      <c r="K89" s="11">
        <v>66.348</v>
      </c>
      <c r="L89" s="11"/>
      <c r="M89" s="11"/>
      <c r="N89" s="11"/>
      <c r="O89" s="11"/>
      <c r="P89" s="23"/>
      <c r="Q89" s="11"/>
      <c r="R89" s="11"/>
      <c r="S89" s="11"/>
      <c r="T89" s="11"/>
      <c r="U89" s="11"/>
      <c r="V89" s="11"/>
      <c r="W89" s="11"/>
    </row>
    <row r="90" ht="18.75" customHeight="1" spans="1:23">
      <c r="A90" s="9" t="s">
        <v>540</v>
      </c>
      <c r="B90" s="9" t="s">
        <v>545</v>
      </c>
      <c r="C90" s="10" t="s">
        <v>544</v>
      </c>
      <c r="D90" s="9" t="s">
        <v>59</v>
      </c>
      <c r="E90" s="9" t="s">
        <v>119</v>
      </c>
      <c r="F90" s="9" t="s">
        <v>120</v>
      </c>
      <c r="G90" s="9" t="s">
        <v>285</v>
      </c>
      <c r="H90" s="9" t="s">
        <v>286</v>
      </c>
      <c r="I90" s="11">
        <v>1.512</v>
      </c>
      <c r="J90" s="11">
        <v>1.512</v>
      </c>
      <c r="K90" s="11">
        <v>1.512</v>
      </c>
      <c r="L90" s="11"/>
      <c r="M90" s="11"/>
      <c r="N90" s="11"/>
      <c r="O90" s="11"/>
      <c r="P90" s="23"/>
      <c r="Q90" s="11"/>
      <c r="R90" s="11"/>
      <c r="S90" s="11"/>
      <c r="T90" s="11"/>
      <c r="U90" s="11"/>
      <c r="V90" s="11"/>
      <c r="W90" s="11"/>
    </row>
    <row r="91" ht="18.75" customHeight="1" spans="1:23">
      <c r="A91" s="9" t="s">
        <v>540</v>
      </c>
      <c r="B91" s="9" t="s">
        <v>545</v>
      </c>
      <c r="C91" s="10" t="s">
        <v>544</v>
      </c>
      <c r="D91" s="9" t="s">
        <v>59</v>
      </c>
      <c r="E91" s="9" t="s">
        <v>133</v>
      </c>
      <c r="F91" s="9" t="s">
        <v>134</v>
      </c>
      <c r="G91" s="9" t="s">
        <v>532</v>
      </c>
      <c r="H91" s="9" t="s">
        <v>533</v>
      </c>
      <c r="I91" s="11">
        <v>0.54</v>
      </c>
      <c r="J91" s="11">
        <v>0.54</v>
      </c>
      <c r="K91" s="11">
        <v>0.54</v>
      </c>
      <c r="L91" s="11"/>
      <c r="M91" s="11"/>
      <c r="N91" s="11"/>
      <c r="O91" s="11"/>
      <c r="P91" s="23"/>
      <c r="Q91" s="11"/>
      <c r="R91" s="11"/>
      <c r="S91" s="11"/>
      <c r="T91" s="11"/>
      <c r="U91" s="11"/>
      <c r="V91" s="11"/>
      <c r="W91" s="11"/>
    </row>
    <row r="92" ht="18.75" customHeight="1" spans="1:23">
      <c r="A92" s="23"/>
      <c r="B92" s="23"/>
      <c r="C92" s="10" t="s">
        <v>546</v>
      </c>
      <c r="D92" s="23"/>
      <c r="E92" s="23"/>
      <c r="F92" s="23"/>
      <c r="G92" s="23"/>
      <c r="H92" s="23"/>
      <c r="I92" s="11">
        <v>43.16</v>
      </c>
      <c r="J92" s="11">
        <v>43.16</v>
      </c>
      <c r="K92" s="11">
        <v>43.16</v>
      </c>
      <c r="L92" s="11"/>
      <c r="M92" s="11"/>
      <c r="N92" s="11"/>
      <c r="O92" s="11"/>
      <c r="P92" s="23"/>
      <c r="Q92" s="11"/>
      <c r="R92" s="11"/>
      <c r="S92" s="11"/>
      <c r="T92" s="11"/>
      <c r="U92" s="11"/>
      <c r="V92" s="11"/>
      <c r="W92" s="11"/>
    </row>
    <row r="93" ht="18.75" customHeight="1" spans="1:23">
      <c r="A93" s="9" t="s">
        <v>508</v>
      </c>
      <c r="B93" s="9" t="s">
        <v>547</v>
      </c>
      <c r="C93" s="10" t="s">
        <v>546</v>
      </c>
      <c r="D93" s="9" t="s">
        <v>61</v>
      </c>
      <c r="E93" s="9" t="s">
        <v>117</v>
      </c>
      <c r="F93" s="9" t="s">
        <v>118</v>
      </c>
      <c r="G93" s="9" t="s">
        <v>265</v>
      </c>
      <c r="H93" s="9" t="s">
        <v>266</v>
      </c>
      <c r="I93" s="11">
        <v>2.568</v>
      </c>
      <c r="J93" s="11">
        <v>2.568</v>
      </c>
      <c r="K93" s="11">
        <v>2.568</v>
      </c>
      <c r="L93" s="11"/>
      <c r="M93" s="11"/>
      <c r="N93" s="11"/>
      <c r="O93" s="11"/>
      <c r="P93" s="23"/>
      <c r="Q93" s="11"/>
      <c r="R93" s="11"/>
      <c r="S93" s="11"/>
      <c r="T93" s="11"/>
      <c r="U93" s="11"/>
      <c r="V93" s="11"/>
      <c r="W93" s="11"/>
    </row>
    <row r="94" ht="18.75" customHeight="1" spans="1:23">
      <c r="A94" s="9" t="s">
        <v>508</v>
      </c>
      <c r="B94" s="9" t="s">
        <v>547</v>
      </c>
      <c r="C94" s="10" t="s">
        <v>546</v>
      </c>
      <c r="D94" s="9" t="s">
        <v>61</v>
      </c>
      <c r="E94" s="9" t="s">
        <v>117</v>
      </c>
      <c r="F94" s="9" t="s">
        <v>118</v>
      </c>
      <c r="G94" s="9" t="s">
        <v>285</v>
      </c>
      <c r="H94" s="9" t="s">
        <v>286</v>
      </c>
      <c r="I94" s="11">
        <v>0.1847</v>
      </c>
      <c r="J94" s="11">
        <v>0.1847</v>
      </c>
      <c r="K94" s="11">
        <v>0.1847</v>
      </c>
      <c r="L94" s="11"/>
      <c r="M94" s="11"/>
      <c r="N94" s="11"/>
      <c r="O94" s="11"/>
      <c r="P94" s="23"/>
      <c r="Q94" s="11"/>
      <c r="R94" s="11"/>
      <c r="S94" s="11"/>
      <c r="T94" s="11"/>
      <c r="U94" s="11"/>
      <c r="V94" s="11"/>
      <c r="W94" s="11"/>
    </row>
    <row r="95" ht="18.75" customHeight="1" spans="1:23">
      <c r="A95" s="9" t="s">
        <v>508</v>
      </c>
      <c r="B95" s="9" t="s">
        <v>547</v>
      </c>
      <c r="C95" s="10" t="s">
        <v>546</v>
      </c>
      <c r="D95" s="9" t="s">
        <v>61</v>
      </c>
      <c r="E95" s="9" t="s">
        <v>119</v>
      </c>
      <c r="F95" s="9" t="s">
        <v>120</v>
      </c>
      <c r="G95" s="9" t="s">
        <v>265</v>
      </c>
      <c r="H95" s="9" t="s">
        <v>266</v>
      </c>
      <c r="I95" s="11">
        <v>5.2387</v>
      </c>
      <c r="J95" s="11">
        <v>5.2387</v>
      </c>
      <c r="K95" s="11">
        <v>5.2387</v>
      </c>
      <c r="L95" s="11"/>
      <c r="M95" s="11"/>
      <c r="N95" s="11"/>
      <c r="O95" s="11"/>
      <c r="P95" s="23"/>
      <c r="Q95" s="11"/>
      <c r="R95" s="11"/>
      <c r="S95" s="11"/>
      <c r="T95" s="11"/>
      <c r="U95" s="11"/>
      <c r="V95" s="11"/>
      <c r="W95" s="11"/>
    </row>
    <row r="96" ht="18.75" customHeight="1" spans="1:23">
      <c r="A96" s="9" t="s">
        <v>508</v>
      </c>
      <c r="B96" s="9" t="s">
        <v>547</v>
      </c>
      <c r="C96" s="10" t="s">
        <v>546</v>
      </c>
      <c r="D96" s="9" t="s">
        <v>61</v>
      </c>
      <c r="E96" s="9" t="s">
        <v>119</v>
      </c>
      <c r="F96" s="9" t="s">
        <v>120</v>
      </c>
      <c r="G96" s="9" t="s">
        <v>532</v>
      </c>
      <c r="H96" s="9" t="s">
        <v>533</v>
      </c>
      <c r="I96" s="11">
        <v>0.4466</v>
      </c>
      <c r="J96" s="11">
        <v>0.4466</v>
      </c>
      <c r="K96" s="11">
        <v>0.4466</v>
      </c>
      <c r="L96" s="11"/>
      <c r="M96" s="11"/>
      <c r="N96" s="11"/>
      <c r="O96" s="11"/>
      <c r="P96" s="23"/>
      <c r="Q96" s="11"/>
      <c r="R96" s="11"/>
      <c r="S96" s="11"/>
      <c r="T96" s="11"/>
      <c r="U96" s="11"/>
      <c r="V96" s="11"/>
      <c r="W96" s="11"/>
    </row>
    <row r="97" ht="18.75" customHeight="1" spans="1:23">
      <c r="A97" s="9" t="s">
        <v>508</v>
      </c>
      <c r="B97" s="9" t="s">
        <v>547</v>
      </c>
      <c r="C97" s="10" t="s">
        <v>546</v>
      </c>
      <c r="D97" s="9" t="s">
        <v>61</v>
      </c>
      <c r="E97" s="9" t="s">
        <v>119</v>
      </c>
      <c r="F97" s="9" t="s">
        <v>120</v>
      </c>
      <c r="G97" s="9" t="s">
        <v>532</v>
      </c>
      <c r="H97" s="9" t="s">
        <v>533</v>
      </c>
      <c r="I97" s="11">
        <v>34.722</v>
      </c>
      <c r="J97" s="11">
        <v>34.722</v>
      </c>
      <c r="K97" s="11">
        <v>34.722</v>
      </c>
      <c r="L97" s="11"/>
      <c r="M97" s="11"/>
      <c r="N97" s="11"/>
      <c r="O97" s="11"/>
      <c r="P97" s="23"/>
      <c r="Q97" s="11"/>
      <c r="R97" s="11"/>
      <c r="S97" s="11"/>
      <c r="T97" s="11"/>
      <c r="U97" s="11"/>
      <c r="V97" s="11"/>
      <c r="W97" s="11"/>
    </row>
    <row r="98" ht="18.75" customHeight="1" spans="1:23">
      <c r="A98" s="23"/>
      <c r="B98" s="23"/>
      <c r="C98" s="10" t="s">
        <v>548</v>
      </c>
      <c r="D98" s="23"/>
      <c r="E98" s="23"/>
      <c r="F98" s="23"/>
      <c r="G98" s="23"/>
      <c r="H98" s="23"/>
      <c r="I98" s="11">
        <v>24.168</v>
      </c>
      <c r="J98" s="11"/>
      <c r="K98" s="11"/>
      <c r="L98" s="11"/>
      <c r="M98" s="11"/>
      <c r="N98" s="11"/>
      <c r="O98" s="11"/>
      <c r="P98" s="23"/>
      <c r="Q98" s="11"/>
      <c r="R98" s="11">
        <v>24.168</v>
      </c>
      <c r="S98" s="11"/>
      <c r="T98" s="11"/>
      <c r="U98" s="11"/>
      <c r="V98" s="11"/>
      <c r="W98" s="11">
        <v>24.168</v>
      </c>
    </row>
    <row r="99" ht="18.75" customHeight="1" spans="1:23">
      <c r="A99" s="9" t="s">
        <v>508</v>
      </c>
      <c r="B99" s="9" t="s">
        <v>549</v>
      </c>
      <c r="C99" s="10" t="s">
        <v>548</v>
      </c>
      <c r="D99" s="9" t="s">
        <v>61</v>
      </c>
      <c r="E99" s="9" t="s">
        <v>119</v>
      </c>
      <c r="F99" s="9" t="s">
        <v>120</v>
      </c>
      <c r="G99" s="9" t="s">
        <v>265</v>
      </c>
      <c r="H99" s="9" t="s">
        <v>266</v>
      </c>
      <c r="I99" s="11">
        <v>0.944</v>
      </c>
      <c r="J99" s="11"/>
      <c r="K99" s="11"/>
      <c r="L99" s="11"/>
      <c r="M99" s="11"/>
      <c r="N99" s="11"/>
      <c r="O99" s="11"/>
      <c r="P99" s="23"/>
      <c r="Q99" s="11"/>
      <c r="R99" s="11">
        <v>0.944</v>
      </c>
      <c r="S99" s="11"/>
      <c r="T99" s="11"/>
      <c r="U99" s="11"/>
      <c r="V99" s="11"/>
      <c r="W99" s="11">
        <v>0.944</v>
      </c>
    </row>
    <row r="100" ht="18.75" customHeight="1" spans="1:23">
      <c r="A100" s="9" t="s">
        <v>508</v>
      </c>
      <c r="B100" s="9" t="s">
        <v>549</v>
      </c>
      <c r="C100" s="10" t="s">
        <v>548</v>
      </c>
      <c r="D100" s="9" t="s">
        <v>61</v>
      </c>
      <c r="E100" s="9" t="s">
        <v>119</v>
      </c>
      <c r="F100" s="9" t="s">
        <v>120</v>
      </c>
      <c r="G100" s="9" t="s">
        <v>265</v>
      </c>
      <c r="H100" s="9" t="s">
        <v>266</v>
      </c>
      <c r="I100" s="11">
        <v>0.72</v>
      </c>
      <c r="J100" s="11"/>
      <c r="K100" s="11"/>
      <c r="L100" s="11"/>
      <c r="M100" s="11"/>
      <c r="N100" s="11"/>
      <c r="O100" s="11"/>
      <c r="P100" s="23"/>
      <c r="Q100" s="11"/>
      <c r="R100" s="11">
        <v>0.72</v>
      </c>
      <c r="S100" s="11"/>
      <c r="T100" s="11"/>
      <c r="U100" s="11"/>
      <c r="V100" s="11"/>
      <c r="W100" s="11">
        <v>0.72</v>
      </c>
    </row>
    <row r="101" ht="18.75" customHeight="1" spans="1:23">
      <c r="A101" s="9" t="s">
        <v>508</v>
      </c>
      <c r="B101" s="9" t="s">
        <v>549</v>
      </c>
      <c r="C101" s="10" t="s">
        <v>548</v>
      </c>
      <c r="D101" s="9" t="s">
        <v>61</v>
      </c>
      <c r="E101" s="9" t="s">
        <v>119</v>
      </c>
      <c r="F101" s="9" t="s">
        <v>120</v>
      </c>
      <c r="G101" s="9" t="s">
        <v>265</v>
      </c>
      <c r="H101" s="9" t="s">
        <v>266</v>
      </c>
      <c r="I101" s="11">
        <v>0.32</v>
      </c>
      <c r="J101" s="11"/>
      <c r="K101" s="11"/>
      <c r="L101" s="11"/>
      <c r="M101" s="11"/>
      <c r="N101" s="11"/>
      <c r="O101" s="11"/>
      <c r="P101" s="23"/>
      <c r="Q101" s="11"/>
      <c r="R101" s="11">
        <v>0.32</v>
      </c>
      <c r="S101" s="11"/>
      <c r="T101" s="11"/>
      <c r="U101" s="11"/>
      <c r="V101" s="11"/>
      <c r="W101" s="11">
        <v>0.32</v>
      </c>
    </row>
    <row r="102" ht="18.75" customHeight="1" spans="1:23">
      <c r="A102" s="9" t="s">
        <v>508</v>
      </c>
      <c r="B102" s="9" t="s">
        <v>549</v>
      </c>
      <c r="C102" s="10" t="s">
        <v>548</v>
      </c>
      <c r="D102" s="9" t="s">
        <v>61</v>
      </c>
      <c r="E102" s="9" t="s">
        <v>119</v>
      </c>
      <c r="F102" s="9" t="s">
        <v>120</v>
      </c>
      <c r="G102" s="9" t="s">
        <v>265</v>
      </c>
      <c r="H102" s="9" t="s">
        <v>266</v>
      </c>
      <c r="I102" s="11">
        <v>0.864</v>
      </c>
      <c r="J102" s="11"/>
      <c r="K102" s="11"/>
      <c r="L102" s="11"/>
      <c r="M102" s="11"/>
      <c r="N102" s="11"/>
      <c r="O102" s="11"/>
      <c r="P102" s="23"/>
      <c r="Q102" s="11"/>
      <c r="R102" s="11">
        <v>0.864</v>
      </c>
      <c r="S102" s="11"/>
      <c r="T102" s="11"/>
      <c r="U102" s="11"/>
      <c r="V102" s="11"/>
      <c r="W102" s="11">
        <v>0.864</v>
      </c>
    </row>
    <row r="103" ht="18.75" customHeight="1" spans="1:23">
      <c r="A103" s="9" t="s">
        <v>508</v>
      </c>
      <c r="B103" s="9" t="s">
        <v>549</v>
      </c>
      <c r="C103" s="10" t="s">
        <v>548</v>
      </c>
      <c r="D103" s="9" t="s">
        <v>61</v>
      </c>
      <c r="E103" s="9" t="s">
        <v>119</v>
      </c>
      <c r="F103" s="9" t="s">
        <v>120</v>
      </c>
      <c r="G103" s="9" t="s">
        <v>265</v>
      </c>
      <c r="H103" s="9" t="s">
        <v>266</v>
      </c>
      <c r="I103" s="11">
        <v>1.6</v>
      </c>
      <c r="J103" s="11"/>
      <c r="K103" s="11"/>
      <c r="L103" s="11"/>
      <c r="M103" s="11"/>
      <c r="N103" s="11"/>
      <c r="O103" s="11"/>
      <c r="P103" s="23"/>
      <c r="Q103" s="11"/>
      <c r="R103" s="11">
        <v>1.6</v>
      </c>
      <c r="S103" s="11"/>
      <c r="T103" s="11"/>
      <c r="U103" s="11"/>
      <c r="V103" s="11"/>
      <c r="W103" s="11">
        <v>1.6</v>
      </c>
    </row>
    <row r="104" ht="18.75" customHeight="1" spans="1:23">
      <c r="A104" s="9" t="s">
        <v>508</v>
      </c>
      <c r="B104" s="9" t="s">
        <v>549</v>
      </c>
      <c r="C104" s="10" t="s">
        <v>548</v>
      </c>
      <c r="D104" s="9" t="s">
        <v>61</v>
      </c>
      <c r="E104" s="9" t="s">
        <v>119</v>
      </c>
      <c r="F104" s="9" t="s">
        <v>120</v>
      </c>
      <c r="G104" s="9" t="s">
        <v>265</v>
      </c>
      <c r="H104" s="9" t="s">
        <v>266</v>
      </c>
      <c r="I104" s="11">
        <v>0.32</v>
      </c>
      <c r="J104" s="11"/>
      <c r="K104" s="11"/>
      <c r="L104" s="11"/>
      <c r="M104" s="11"/>
      <c r="N104" s="11"/>
      <c r="O104" s="11"/>
      <c r="P104" s="23"/>
      <c r="Q104" s="11"/>
      <c r="R104" s="11">
        <v>0.32</v>
      </c>
      <c r="S104" s="11"/>
      <c r="T104" s="11"/>
      <c r="U104" s="11"/>
      <c r="V104" s="11"/>
      <c r="W104" s="11">
        <v>0.32</v>
      </c>
    </row>
    <row r="105" ht="18.75" customHeight="1" spans="1:23">
      <c r="A105" s="9" t="s">
        <v>508</v>
      </c>
      <c r="B105" s="9" t="s">
        <v>549</v>
      </c>
      <c r="C105" s="10" t="s">
        <v>548</v>
      </c>
      <c r="D105" s="9" t="s">
        <v>61</v>
      </c>
      <c r="E105" s="9" t="s">
        <v>119</v>
      </c>
      <c r="F105" s="9" t="s">
        <v>120</v>
      </c>
      <c r="G105" s="9" t="s">
        <v>528</v>
      </c>
      <c r="H105" s="9" t="s">
        <v>529</v>
      </c>
      <c r="I105" s="11">
        <v>1.5</v>
      </c>
      <c r="J105" s="11"/>
      <c r="K105" s="11"/>
      <c r="L105" s="11"/>
      <c r="M105" s="11"/>
      <c r="N105" s="11"/>
      <c r="O105" s="11"/>
      <c r="P105" s="23"/>
      <c r="Q105" s="11"/>
      <c r="R105" s="11">
        <v>1.5</v>
      </c>
      <c r="S105" s="11"/>
      <c r="T105" s="11"/>
      <c r="U105" s="11"/>
      <c r="V105" s="11"/>
      <c r="W105" s="11">
        <v>1.5</v>
      </c>
    </row>
    <row r="106" ht="18.75" customHeight="1" spans="1:23">
      <c r="A106" s="9" t="s">
        <v>508</v>
      </c>
      <c r="B106" s="9" t="s">
        <v>549</v>
      </c>
      <c r="C106" s="10" t="s">
        <v>548</v>
      </c>
      <c r="D106" s="9" t="s">
        <v>61</v>
      </c>
      <c r="E106" s="9" t="s">
        <v>119</v>
      </c>
      <c r="F106" s="9" t="s">
        <v>120</v>
      </c>
      <c r="G106" s="9" t="s">
        <v>528</v>
      </c>
      <c r="H106" s="9" t="s">
        <v>529</v>
      </c>
      <c r="I106" s="11">
        <v>0.3</v>
      </c>
      <c r="J106" s="11"/>
      <c r="K106" s="11"/>
      <c r="L106" s="11"/>
      <c r="M106" s="11"/>
      <c r="N106" s="11"/>
      <c r="O106" s="11"/>
      <c r="P106" s="23"/>
      <c r="Q106" s="11"/>
      <c r="R106" s="11">
        <v>0.3</v>
      </c>
      <c r="S106" s="11"/>
      <c r="T106" s="11"/>
      <c r="U106" s="11"/>
      <c r="V106" s="11"/>
      <c r="W106" s="11">
        <v>0.3</v>
      </c>
    </row>
    <row r="107" ht="18.75" customHeight="1" spans="1:23">
      <c r="A107" s="9" t="s">
        <v>508</v>
      </c>
      <c r="B107" s="9" t="s">
        <v>549</v>
      </c>
      <c r="C107" s="10" t="s">
        <v>548</v>
      </c>
      <c r="D107" s="9" t="s">
        <v>61</v>
      </c>
      <c r="E107" s="9" t="s">
        <v>119</v>
      </c>
      <c r="F107" s="9" t="s">
        <v>120</v>
      </c>
      <c r="G107" s="9" t="s">
        <v>528</v>
      </c>
      <c r="H107" s="9" t="s">
        <v>529</v>
      </c>
      <c r="I107" s="11">
        <v>3</v>
      </c>
      <c r="J107" s="11"/>
      <c r="K107" s="11"/>
      <c r="L107" s="11"/>
      <c r="M107" s="11"/>
      <c r="N107" s="11"/>
      <c r="O107" s="11"/>
      <c r="P107" s="23"/>
      <c r="Q107" s="11"/>
      <c r="R107" s="11">
        <v>3</v>
      </c>
      <c r="S107" s="11"/>
      <c r="T107" s="11"/>
      <c r="U107" s="11"/>
      <c r="V107" s="11"/>
      <c r="W107" s="11">
        <v>3</v>
      </c>
    </row>
    <row r="108" ht="18.75" customHeight="1" spans="1:23">
      <c r="A108" s="9" t="s">
        <v>508</v>
      </c>
      <c r="B108" s="9" t="s">
        <v>549</v>
      </c>
      <c r="C108" s="10" t="s">
        <v>548</v>
      </c>
      <c r="D108" s="9" t="s">
        <v>61</v>
      </c>
      <c r="E108" s="9" t="s">
        <v>119</v>
      </c>
      <c r="F108" s="9" t="s">
        <v>120</v>
      </c>
      <c r="G108" s="9" t="s">
        <v>528</v>
      </c>
      <c r="H108" s="9" t="s">
        <v>529</v>
      </c>
      <c r="I108" s="11">
        <v>2.6</v>
      </c>
      <c r="J108" s="11"/>
      <c r="K108" s="11"/>
      <c r="L108" s="11"/>
      <c r="M108" s="11"/>
      <c r="N108" s="11"/>
      <c r="O108" s="11"/>
      <c r="P108" s="23"/>
      <c r="Q108" s="11"/>
      <c r="R108" s="11">
        <v>2.6</v>
      </c>
      <c r="S108" s="11"/>
      <c r="T108" s="11"/>
      <c r="U108" s="11"/>
      <c r="V108" s="11"/>
      <c r="W108" s="11">
        <v>2.6</v>
      </c>
    </row>
    <row r="109" ht="18.75" customHeight="1" spans="1:23">
      <c r="A109" s="9" t="s">
        <v>508</v>
      </c>
      <c r="B109" s="9" t="s">
        <v>549</v>
      </c>
      <c r="C109" s="10" t="s">
        <v>548</v>
      </c>
      <c r="D109" s="9" t="s">
        <v>61</v>
      </c>
      <c r="E109" s="9" t="s">
        <v>119</v>
      </c>
      <c r="F109" s="9" t="s">
        <v>120</v>
      </c>
      <c r="G109" s="9" t="s">
        <v>528</v>
      </c>
      <c r="H109" s="9" t="s">
        <v>529</v>
      </c>
      <c r="I109" s="11">
        <v>2</v>
      </c>
      <c r="J109" s="11"/>
      <c r="K109" s="11"/>
      <c r="L109" s="11"/>
      <c r="M109" s="11"/>
      <c r="N109" s="11"/>
      <c r="O109" s="11"/>
      <c r="P109" s="23"/>
      <c r="Q109" s="11"/>
      <c r="R109" s="11">
        <v>2</v>
      </c>
      <c r="S109" s="11"/>
      <c r="T109" s="11"/>
      <c r="U109" s="11"/>
      <c r="V109" s="11"/>
      <c r="W109" s="11">
        <v>2</v>
      </c>
    </row>
    <row r="110" ht="18.75" customHeight="1" spans="1:23">
      <c r="A110" s="9" t="s">
        <v>508</v>
      </c>
      <c r="B110" s="9" t="s">
        <v>549</v>
      </c>
      <c r="C110" s="10" t="s">
        <v>548</v>
      </c>
      <c r="D110" s="9" t="s">
        <v>61</v>
      </c>
      <c r="E110" s="9" t="s">
        <v>119</v>
      </c>
      <c r="F110" s="9" t="s">
        <v>120</v>
      </c>
      <c r="G110" s="9" t="s">
        <v>550</v>
      </c>
      <c r="H110" s="9" t="s">
        <v>105</v>
      </c>
      <c r="I110" s="11">
        <v>10</v>
      </c>
      <c r="J110" s="11"/>
      <c r="K110" s="11"/>
      <c r="L110" s="11"/>
      <c r="M110" s="11"/>
      <c r="N110" s="11"/>
      <c r="O110" s="11"/>
      <c r="P110" s="23"/>
      <c r="Q110" s="11"/>
      <c r="R110" s="11">
        <v>10</v>
      </c>
      <c r="S110" s="11"/>
      <c r="T110" s="11"/>
      <c r="U110" s="11"/>
      <c r="V110" s="11"/>
      <c r="W110" s="11">
        <v>10</v>
      </c>
    </row>
    <row r="111" ht="18.75" customHeight="1" spans="1:23">
      <c r="A111" s="23"/>
      <c r="B111" s="23"/>
      <c r="C111" s="10" t="s">
        <v>551</v>
      </c>
      <c r="D111" s="23"/>
      <c r="E111" s="23"/>
      <c r="F111" s="23"/>
      <c r="G111" s="23"/>
      <c r="H111" s="23"/>
      <c r="I111" s="11">
        <v>50</v>
      </c>
      <c r="J111" s="11"/>
      <c r="K111" s="11"/>
      <c r="L111" s="11"/>
      <c r="M111" s="11"/>
      <c r="N111" s="11"/>
      <c r="O111" s="11"/>
      <c r="P111" s="23"/>
      <c r="Q111" s="11"/>
      <c r="R111" s="11">
        <v>50</v>
      </c>
      <c r="S111" s="11"/>
      <c r="T111" s="11"/>
      <c r="U111" s="11"/>
      <c r="V111" s="11"/>
      <c r="W111" s="11">
        <v>50</v>
      </c>
    </row>
    <row r="112" ht="18.75" customHeight="1" spans="1:23">
      <c r="A112" s="9" t="s">
        <v>508</v>
      </c>
      <c r="B112" s="9" t="s">
        <v>552</v>
      </c>
      <c r="C112" s="10" t="s">
        <v>551</v>
      </c>
      <c r="D112" s="9" t="s">
        <v>63</v>
      </c>
      <c r="E112" s="9" t="s">
        <v>119</v>
      </c>
      <c r="F112" s="9" t="s">
        <v>120</v>
      </c>
      <c r="G112" s="9" t="s">
        <v>265</v>
      </c>
      <c r="H112" s="9" t="s">
        <v>266</v>
      </c>
      <c r="I112" s="11">
        <v>50</v>
      </c>
      <c r="J112" s="11"/>
      <c r="K112" s="11"/>
      <c r="L112" s="11"/>
      <c r="M112" s="11"/>
      <c r="N112" s="11"/>
      <c r="O112" s="11"/>
      <c r="P112" s="23"/>
      <c r="Q112" s="11"/>
      <c r="R112" s="11">
        <v>50</v>
      </c>
      <c r="S112" s="11"/>
      <c r="T112" s="11"/>
      <c r="U112" s="11"/>
      <c r="V112" s="11"/>
      <c r="W112" s="11">
        <v>50</v>
      </c>
    </row>
    <row r="113" ht="18.75" customHeight="1" spans="1:23">
      <c r="A113" s="23"/>
      <c r="B113" s="23"/>
      <c r="C113" s="10" t="s">
        <v>553</v>
      </c>
      <c r="D113" s="23"/>
      <c r="E113" s="23"/>
      <c r="F113" s="23"/>
      <c r="G113" s="23"/>
      <c r="H113" s="23"/>
      <c r="I113" s="11">
        <v>26.23</v>
      </c>
      <c r="J113" s="11">
        <v>26.23</v>
      </c>
      <c r="K113" s="11">
        <v>26.23</v>
      </c>
      <c r="L113" s="11"/>
      <c r="M113" s="11"/>
      <c r="N113" s="11"/>
      <c r="O113" s="11"/>
      <c r="P113" s="23"/>
      <c r="Q113" s="11"/>
      <c r="R113" s="11"/>
      <c r="S113" s="11"/>
      <c r="T113" s="11"/>
      <c r="U113" s="11"/>
      <c r="V113" s="11"/>
      <c r="W113" s="11"/>
    </row>
    <row r="114" ht="18.75" customHeight="1" spans="1:23">
      <c r="A114" s="9" t="s">
        <v>540</v>
      </c>
      <c r="B114" s="9" t="s">
        <v>554</v>
      </c>
      <c r="C114" s="10" t="s">
        <v>553</v>
      </c>
      <c r="D114" s="9" t="s">
        <v>63</v>
      </c>
      <c r="E114" s="9" t="s">
        <v>117</v>
      </c>
      <c r="F114" s="9" t="s">
        <v>118</v>
      </c>
      <c r="G114" s="9" t="s">
        <v>265</v>
      </c>
      <c r="H114" s="9" t="s">
        <v>266</v>
      </c>
      <c r="I114" s="11">
        <v>0.87</v>
      </c>
      <c r="J114" s="11">
        <v>0.87</v>
      </c>
      <c r="K114" s="11">
        <v>0.87</v>
      </c>
      <c r="L114" s="11"/>
      <c r="M114" s="11"/>
      <c r="N114" s="11"/>
      <c r="O114" s="11"/>
      <c r="P114" s="23"/>
      <c r="Q114" s="11"/>
      <c r="R114" s="11"/>
      <c r="S114" s="11"/>
      <c r="T114" s="11"/>
      <c r="U114" s="11"/>
      <c r="V114" s="11"/>
      <c r="W114" s="11"/>
    </row>
    <row r="115" ht="18.75" customHeight="1" spans="1:23">
      <c r="A115" s="9" t="s">
        <v>540</v>
      </c>
      <c r="B115" s="9" t="s">
        <v>554</v>
      </c>
      <c r="C115" s="10" t="s">
        <v>553</v>
      </c>
      <c r="D115" s="9" t="s">
        <v>63</v>
      </c>
      <c r="E115" s="9" t="s">
        <v>117</v>
      </c>
      <c r="F115" s="9" t="s">
        <v>118</v>
      </c>
      <c r="G115" s="9" t="s">
        <v>265</v>
      </c>
      <c r="H115" s="9" t="s">
        <v>266</v>
      </c>
      <c r="I115" s="11">
        <v>3.564</v>
      </c>
      <c r="J115" s="11">
        <v>3.564</v>
      </c>
      <c r="K115" s="11">
        <v>3.564</v>
      </c>
      <c r="L115" s="11"/>
      <c r="M115" s="11"/>
      <c r="N115" s="11"/>
      <c r="O115" s="11"/>
      <c r="P115" s="23"/>
      <c r="Q115" s="11"/>
      <c r="R115" s="11"/>
      <c r="S115" s="11"/>
      <c r="T115" s="11"/>
      <c r="U115" s="11"/>
      <c r="V115" s="11"/>
      <c r="W115" s="11"/>
    </row>
    <row r="116" ht="18.75" customHeight="1" spans="1:23">
      <c r="A116" s="9" t="s">
        <v>540</v>
      </c>
      <c r="B116" s="9" t="s">
        <v>554</v>
      </c>
      <c r="C116" s="10" t="s">
        <v>553</v>
      </c>
      <c r="D116" s="9" t="s">
        <v>63</v>
      </c>
      <c r="E116" s="9" t="s">
        <v>117</v>
      </c>
      <c r="F116" s="9" t="s">
        <v>118</v>
      </c>
      <c r="G116" s="9" t="s">
        <v>532</v>
      </c>
      <c r="H116" s="9" t="s">
        <v>533</v>
      </c>
      <c r="I116" s="11">
        <v>0.0378</v>
      </c>
      <c r="J116" s="11">
        <v>0.0378</v>
      </c>
      <c r="K116" s="11">
        <v>0.0378</v>
      </c>
      <c r="L116" s="11"/>
      <c r="M116" s="11"/>
      <c r="N116" s="11"/>
      <c r="O116" s="11"/>
      <c r="P116" s="23"/>
      <c r="Q116" s="11"/>
      <c r="R116" s="11"/>
      <c r="S116" s="11"/>
      <c r="T116" s="11"/>
      <c r="U116" s="11"/>
      <c r="V116" s="11"/>
      <c r="W116" s="11"/>
    </row>
    <row r="117" ht="18.75" customHeight="1" spans="1:23">
      <c r="A117" s="9" t="s">
        <v>540</v>
      </c>
      <c r="B117" s="9" t="s">
        <v>554</v>
      </c>
      <c r="C117" s="10" t="s">
        <v>553</v>
      </c>
      <c r="D117" s="9" t="s">
        <v>63</v>
      </c>
      <c r="E117" s="9" t="s">
        <v>119</v>
      </c>
      <c r="F117" s="9" t="s">
        <v>120</v>
      </c>
      <c r="G117" s="9" t="s">
        <v>265</v>
      </c>
      <c r="H117" s="9" t="s">
        <v>266</v>
      </c>
      <c r="I117" s="11">
        <v>0.459</v>
      </c>
      <c r="J117" s="11">
        <v>0.459</v>
      </c>
      <c r="K117" s="11">
        <v>0.459</v>
      </c>
      <c r="L117" s="11"/>
      <c r="M117" s="11"/>
      <c r="N117" s="11"/>
      <c r="O117" s="11"/>
      <c r="P117" s="23"/>
      <c r="Q117" s="11"/>
      <c r="R117" s="11"/>
      <c r="S117" s="11"/>
      <c r="T117" s="11"/>
      <c r="U117" s="11"/>
      <c r="V117" s="11"/>
      <c r="W117" s="11"/>
    </row>
    <row r="118" ht="18.75" customHeight="1" spans="1:23">
      <c r="A118" s="9" t="s">
        <v>540</v>
      </c>
      <c r="B118" s="9" t="s">
        <v>554</v>
      </c>
      <c r="C118" s="10" t="s">
        <v>553</v>
      </c>
      <c r="D118" s="9" t="s">
        <v>63</v>
      </c>
      <c r="E118" s="9" t="s">
        <v>119</v>
      </c>
      <c r="F118" s="9" t="s">
        <v>120</v>
      </c>
      <c r="G118" s="9" t="s">
        <v>265</v>
      </c>
      <c r="H118" s="9" t="s">
        <v>266</v>
      </c>
      <c r="I118" s="11">
        <v>2.5402</v>
      </c>
      <c r="J118" s="11">
        <v>2.5402</v>
      </c>
      <c r="K118" s="11">
        <v>2.5402</v>
      </c>
      <c r="L118" s="11"/>
      <c r="M118" s="11"/>
      <c r="N118" s="11"/>
      <c r="O118" s="11"/>
      <c r="P118" s="23"/>
      <c r="Q118" s="11"/>
      <c r="R118" s="11"/>
      <c r="S118" s="11"/>
      <c r="T118" s="11"/>
      <c r="U118" s="11"/>
      <c r="V118" s="11"/>
      <c r="W118" s="11"/>
    </row>
    <row r="119" ht="18.75" customHeight="1" spans="1:23">
      <c r="A119" s="9" t="s">
        <v>540</v>
      </c>
      <c r="B119" s="9" t="s">
        <v>554</v>
      </c>
      <c r="C119" s="10" t="s">
        <v>553</v>
      </c>
      <c r="D119" s="9" t="s">
        <v>63</v>
      </c>
      <c r="E119" s="9" t="s">
        <v>119</v>
      </c>
      <c r="F119" s="9" t="s">
        <v>120</v>
      </c>
      <c r="G119" s="9" t="s">
        <v>265</v>
      </c>
      <c r="H119" s="9" t="s">
        <v>266</v>
      </c>
      <c r="I119" s="11">
        <v>0.1037</v>
      </c>
      <c r="J119" s="11">
        <v>0.1037</v>
      </c>
      <c r="K119" s="11">
        <v>0.1037</v>
      </c>
      <c r="L119" s="11"/>
      <c r="M119" s="11"/>
      <c r="N119" s="11"/>
      <c r="O119" s="11"/>
      <c r="P119" s="23"/>
      <c r="Q119" s="11"/>
      <c r="R119" s="11"/>
      <c r="S119" s="11"/>
      <c r="T119" s="11"/>
      <c r="U119" s="11"/>
      <c r="V119" s="11"/>
      <c r="W119" s="11"/>
    </row>
    <row r="120" ht="18.75" customHeight="1" spans="1:23">
      <c r="A120" s="9" t="s">
        <v>540</v>
      </c>
      <c r="B120" s="9" t="s">
        <v>554</v>
      </c>
      <c r="C120" s="10" t="s">
        <v>553</v>
      </c>
      <c r="D120" s="9" t="s">
        <v>63</v>
      </c>
      <c r="E120" s="9" t="s">
        <v>119</v>
      </c>
      <c r="F120" s="9" t="s">
        <v>120</v>
      </c>
      <c r="G120" s="9" t="s">
        <v>532</v>
      </c>
      <c r="H120" s="9" t="s">
        <v>533</v>
      </c>
      <c r="I120" s="11">
        <v>0.135</v>
      </c>
      <c r="J120" s="11">
        <v>0.135</v>
      </c>
      <c r="K120" s="11">
        <v>0.135</v>
      </c>
      <c r="L120" s="11"/>
      <c r="M120" s="11"/>
      <c r="N120" s="11"/>
      <c r="O120" s="11"/>
      <c r="P120" s="23"/>
      <c r="Q120" s="11"/>
      <c r="R120" s="11"/>
      <c r="S120" s="11"/>
      <c r="T120" s="11"/>
      <c r="U120" s="11"/>
      <c r="V120" s="11"/>
      <c r="W120" s="11"/>
    </row>
    <row r="121" ht="18.75" customHeight="1" spans="1:23">
      <c r="A121" s="9" t="s">
        <v>540</v>
      </c>
      <c r="B121" s="9" t="s">
        <v>554</v>
      </c>
      <c r="C121" s="10" t="s">
        <v>553</v>
      </c>
      <c r="D121" s="9" t="s">
        <v>63</v>
      </c>
      <c r="E121" s="9" t="s">
        <v>119</v>
      </c>
      <c r="F121" s="9" t="s">
        <v>120</v>
      </c>
      <c r="G121" s="9" t="s">
        <v>532</v>
      </c>
      <c r="H121" s="9" t="s">
        <v>533</v>
      </c>
      <c r="I121" s="11">
        <v>0.73125</v>
      </c>
      <c r="J121" s="11">
        <v>0.73125</v>
      </c>
      <c r="K121" s="11">
        <v>0.73125</v>
      </c>
      <c r="L121" s="11"/>
      <c r="M121" s="11"/>
      <c r="N121" s="11"/>
      <c r="O121" s="11"/>
      <c r="P121" s="23"/>
      <c r="Q121" s="11"/>
      <c r="R121" s="11"/>
      <c r="S121" s="11"/>
      <c r="T121" s="11"/>
      <c r="U121" s="11"/>
      <c r="V121" s="11"/>
      <c r="W121" s="11"/>
    </row>
    <row r="122" ht="18.75" customHeight="1" spans="1:23">
      <c r="A122" s="9" t="s">
        <v>540</v>
      </c>
      <c r="B122" s="9" t="s">
        <v>554</v>
      </c>
      <c r="C122" s="10" t="s">
        <v>553</v>
      </c>
      <c r="D122" s="9" t="s">
        <v>63</v>
      </c>
      <c r="E122" s="9" t="s">
        <v>119</v>
      </c>
      <c r="F122" s="9" t="s">
        <v>120</v>
      </c>
      <c r="G122" s="9" t="s">
        <v>532</v>
      </c>
      <c r="H122" s="9" t="s">
        <v>533</v>
      </c>
      <c r="I122" s="11">
        <v>17.63785</v>
      </c>
      <c r="J122" s="11">
        <v>17.63785</v>
      </c>
      <c r="K122" s="11">
        <v>17.63785</v>
      </c>
      <c r="L122" s="11"/>
      <c r="M122" s="11"/>
      <c r="N122" s="11"/>
      <c r="O122" s="11"/>
      <c r="P122" s="23"/>
      <c r="Q122" s="11"/>
      <c r="R122" s="11"/>
      <c r="S122" s="11"/>
      <c r="T122" s="11"/>
      <c r="U122" s="11"/>
      <c r="V122" s="11"/>
      <c r="W122" s="11"/>
    </row>
    <row r="123" ht="18.75" customHeight="1" spans="1:23">
      <c r="A123" s="9" t="s">
        <v>540</v>
      </c>
      <c r="B123" s="9" t="s">
        <v>554</v>
      </c>
      <c r="C123" s="10" t="s">
        <v>553</v>
      </c>
      <c r="D123" s="9" t="s">
        <v>63</v>
      </c>
      <c r="E123" s="9" t="s">
        <v>133</v>
      </c>
      <c r="F123" s="9" t="s">
        <v>134</v>
      </c>
      <c r="G123" s="9" t="s">
        <v>265</v>
      </c>
      <c r="H123" s="9" t="s">
        <v>266</v>
      </c>
      <c r="I123" s="11">
        <v>0.1512</v>
      </c>
      <c r="J123" s="11">
        <v>0.1512</v>
      </c>
      <c r="K123" s="11">
        <v>0.1512</v>
      </c>
      <c r="L123" s="11"/>
      <c r="M123" s="11"/>
      <c r="N123" s="11"/>
      <c r="O123" s="11"/>
      <c r="P123" s="23"/>
      <c r="Q123" s="11"/>
      <c r="R123" s="11"/>
      <c r="S123" s="11"/>
      <c r="T123" s="11"/>
      <c r="U123" s="11"/>
      <c r="V123" s="11"/>
      <c r="W123" s="11"/>
    </row>
    <row r="124" ht="18.75" customHeight="1" spans="1:23">
      <c r="A124" s="23"/>
      <c r="B124" s="23"/>
      <c r="C124" s="10" t="s">
        <v>555</v>
      </c>
      <c r="D124" s="23"/>
      <c r="E124" s="23"/>
      <c r="F124" s="23"/>
      <c r="G124" s="23"/>
      <c r="H124" s="23"/>
      <c r="I124" s="11">
        <v>19.82</v>
      </c>
      <c r="J124" s="11">
        <v>19.82</v>
      </c>
      <c r="K124" s="11">
        <v>19.82</v>
      </c>
      <c r="L124" s="11"/>
      <c r="M124" s="11"/>
      <c r="N124" s="11"/>
      <c r="O124" s="11"/>
      <c r="P124" s="23"/>
      <c r="Q124" s="11"/>
      <c r="R124" s="11"/>
      <c r="S124" s="11"/>
      <c r="T124" s="11"/>
      <c r="U124" s="11"/>
      <c r="V124" s="11"/>
      <c r="W124" s="11"/>
    </row>
    <row r="125" ht="18.75" customHeight="1" spans="1:23">
      <c r="A125" s="9" t="s">
        <v>540</v>
      </c>
      <c r="B125" s="9" t="s">
        <v>556</v>
      </c>
      <c r="C125" s="10" t="s">
        <v>555</v>
      </c>
      <c r="D125" s="9" t="s">
        <v>65</v>
      </c>
      <c r="E125" s="9" t="s">
        <v>117</v>
      </c>
      <c r="F125" s="9" t="s">
        <v>118</v>
      </c>
      <c r="G125" s="9" t="s">
        <v>265</v>
      </c>
      <c r="H125" s="9" t="s">
        <v>266</v>
      </c>
      <c r="I125" s="11">
        <v>0.594</v>
      </c>
      <c r="J125" s="11">
        <v>0.594</v>
      </c>
      <c r="K125" s="11">
        <v>0.594</v>
      </c>
      <c r="L125" s="11"/>
      <c r="M125" s="11"/>
      <c r="N125" s="11"/>
      <c r="O125" s="11"/>
      <c r="P125" s="23"/>
      <c r="Q125" s="11"/>
      <c r="R125" s="11"/>
      <c r="S125" s="11"/>
      <c r="T125" s="11"/>
      <c r="U125" s="11"/>
      <c r="V125" s="11"/>
      <c r="W125" s="11"/>
    </row>
    <row r="126" ht="18.75" customHeight="1" spans="1:23">
      <c r="A126" s="9" t="s">
        <v>540</v>
      </c>
      <c r="B126" s="9" t="s">
        <v>556</v>
      </c>
      <c r="C126" s="10" t="s">
        <v>555</v>
      </c>
      <c r="D126" s="9" t="s">
        <v>65</v>
      </c>
      <c r="E126" s="9" t="s">
        <v>117</v>
      </c>
      <c r="F126" s="9" t="s">
        <v>118</v>
      </c>
      <c r="G126" s="9" t="s">
        <v>532</v>
      </c>
      <c r="H126" s="9" t="s">
        <v>533</v>
      </c>
      <c r="I126" s="11">
        <v>0.0656</v>
      </c>
      <c r="J126" s="11">
        <v>0.0656</v>
      </c>
      <c r="K126" s="11">
        <v>0.0656</v>
      </c>
      <c r="L126" s="11"/>
      <c r="M126" s="11"/>
      <c r="N126" s="11"/>
      <c r="O126" s="11"/>
      <c r="P126" s="23"/>
      <c r="Q126" s="11"/>
      <c r="R126" s="11"/>
      <c r="S126" s="11"/>
      <c r="T126" s="11"/>
      <c r="U126" s="11"/>
      <c r="V126" s="11"/>
      <c r="W126" s="11"/>
    </row>
    <row r="127" ht="18.75" customHeight="1" spans="1:23">
      <c r="A127" s="9" t="s">
        <v>540</v>
      </c>
      <c r="B127" s="9" t="s">
        <v>556</v>
      </c>
      <c r="C127" s="10" t="s">
        <v>555</v>
      </c>
      <c r="D127" s="9" t="s">
        <v>65</v>
      </c>
      <c r="E127" s="9" t="s">
        <v>119</v>
      </c>
      <c r="F127" s="9" t="s">
        <v>120</v>
      </c>
      <c r="G127" s="9" t="s">
        <v>265</v>
      </c>
      <c r="H127" s="9" t="s">
        <v>266</v>
      </c>
      <c r="I127" s="11">
        <v>1.6589</v>
      </c>
      <c r="J127" s="11">
        <v>1.6589</v>
      </c>
      <c r="K127" s="11">
        <v>1.6589</v>
      </c>
      <c r="L127" s="11"/>
      <c r="M127" s="11"/>
      <c r="N127" s="11"/>
      <c r="O127" s="11"/>
      <c r="P127" s="23"/>
      <c r="Q127" s="11"/>
      <c r="R127" s="11"/>
      <c r="S127" s="11"/>
      <c r="T127" s="11"/>
      <c r="U127" s="11"/>
      <c r="V127" s="11"/>
      <c r="W127" s="11"/>
    </row>
    <row r="128" ht="18.75" customHeight="1" spans="1:23">
      <c r="A128" s="9" t="s">
        <v>540</v>
      </c>
      <c r="B128" s="9" t="s">
        <v>556</v>
      </c>
      <c r="C128" s="10" t="s">
        <v>555</v>
      </c>
      <c r="D128" s="9" t="s">
        <v>65</v>
      </c>
      <c r="E128" s="9" t="s">
        <v>119</v>
      </c>
      <c r="F128" s="9" t="s">
        <v>120</v>
      </c>
      <c r="G128" s="9" t="s">
        <v>265</v>
      </c>
      <c r="H128" s="9" t="s">
        <v>266</v>
      </c>
      <c r="I128" s="11">
        <v>0.5249</v>
      </c>
      <c r="J128" s="11">
        <v>0.5249</v>
      </c>
      <c r="K128" s="11">
        <v>0.5249</v>
      </c>
      <c r="L128" s="11"/>
      <c r="M128" s="11"/>
      <c r="N128" s="11"/>
      <c r="O128" s="11"/>
      <c r="P128" s="23"/>
      <c r="Q128" s="11"/>
      <c r="R128" s="11"/>
      <c r="S128" s="11"/>
      <c r="T128" s="11"/>
      <c r="U128" s="11"/>
      <c r="V128" s="11"/>
      <c r="W128" s="11"/>
    </row>
    <row r="129" ht="18.75" customHeight="1" spans="1:23">
      <c r="A129" s="9" t="s">
        <v>540</v>
      </c>
      <c r="B129" s="9" t="s">
        <v>556</v>
      </c>
      <c r="C129" s="10" t="s">
        <v>555</v>
      </c>
      <c r="D129" s="9" t="s">
        <v>65</v>
      </c>
      <c r="E129" s="9" t="s">
        <v>119</v>
      </c>
      <c r="F129" s="9" t="s">
        <v>120</v>
      </c>
      <c r="G129" s="9" t="s">
        <v>532</v>
      </c>
      <c r="H129" s="9" t="s">
        <v>533</v>
      </c>
      <c r="I129" s="11">
        <v>5.417</v>
      </c>
      <c r="J129" s="11">
        <v>5.417</v>
      </c>
      <c r="K129" s="11">
        <v>5.417</v>
      </c>
      <c r="L129" s="11"/>
      <c r="M129" s="11"/>
      <c r="N129" s="11"/>
      <c r="O129" s="11"/>
      <c r="P129" s="23"/>
      <c r="Q129" s="11"/>
      <c r="R129" s="11"/>
      <c r="S129" s="11"/>
      <c r="T129" s="11"/>
      <c r="U129" s="11"/>
      <c r="V129" s="11"/>
      <c r="W129" s="11"/>
    </row>
    <row r="130" ht="18.75" customHeight="1" spans="1:23">
      <c r="A130" s="9" t="s">
        <v>540</v>
      </c>
      <c r="B130" s="9" t="s">
        <v>556</v>
      </c>
      <c r="C130" s="10" t="s">
        <v>555</v>
      </c>
      <c r="D130" s="9" t="s">
        <v>65</v>
      </c>
      <c r="E130" s="9" t="s">
        <v>119</v>
      </c>
      <c r="F130" s="9" t="s">
        <v>120</v>
      </c>
      <c r="G130" s="9" t="s">
        <v>532</v>
      </c>
      <c r="H130" s="9" t="s">
        <v>533</v>
      </c>
      <c r="I130" s="11">
        <v>11.538</v>
      </c>
      <c r="J130" s="11">
        <v>11.538</v>
      </c>
      <c r="K130" s="11">
        <v>11.538</v>
      </c>
      <c r="L130" s="11"/>
      <c r="M130" s="11"/>
      <c r="N130" s="11"/>
      <c r="O130" s="11"/>
      <c r="P130" s="23"/>
      <c r="Q130" s="11"/>
      <c r="R130" s="11"/>
      <c r="S130" s="11"/>
      <c r="T130" s="11"/>
      <c r="U130" s="11"/>
      <c r="V130" s="11"/>
      <c r="W130" s="11"/>
    </row>
    <row r="131" ht="18.75" customHeight="1" spans="1:23">
      <c r="A131" s="9" t="s">
        <v>540</v>
      </c>
      <c r="B131" s="9" t="s">
        <v>556</v>
      </c>
      <c r="C131" s="10" t="s">
        <v>555</v>
      </c>
      <c r="D131" s="9" t="s">
        <v>65</v>
      </c>
      <c r="E131" s="9" t="s">
        <v>133</v>
      </c>
      <c r="F131" s="9" t="s">
        <v>134</v>
      </c>
      <c r="G131" s="9" t="s">
        <v>532</v>
      </c>
      <c r="H131" s="9" t="s">
        <v>533</v>
      </c>
      <c r="I131" s="11">
        <v>0.0216</v>
      </c>
      <c r="J131" s="11">
        <v>0.0216</v>
      </c>
      <c r="K131" s="11">
        <v>0.0216</v>
      </c>
      <c r="L131" s="11"/>
      <c r="M131" s="11"/>
      <c r="N131" s="11"/>
      <c r="O131" s="11"/>
      <c r="P131" s="23"/>
      <c r="Q131" s="11"/>
      <c r="R131" s="11"/>
      <c r="S131" s="11"/>
      <c r="T131" s="11"/>
      <c r="U131" s="11"/>
      <c r="V131" s="11"/>
      <c r="W131" s="11"/>
    </row>
    <row r="132" ht="18.75" customHeight="1" spans="1:23">
      <c r="A132" s="23"/>
      <c r="B132" s="23"/>
      <c r="C132" s="10" t="s">
        <v>557</v>
      </c>
      <c r="D132" s="23"/>
      <c r="E132" s="23"/>
      <c r="F132" s="23"/>
      <c r="G132" s="23"/>
      <c r="H132" s="23"/>
      <c r="I132" s="11">
        <v>147.12</v>
      </c>
      <c r="J132" s="11"/>
      <c r="K132" s="11"/>
      <c r="L132" s="11"/>
      <c r="M132" s="11"/>
      <c r="N132" s="11"/>
      <c r="O132" s="11"/>
      <c r="P132" s="23"/>
      <c r="Q132" s="11"/>
      <c r="R132" s="11">
        <v>147.12</v>
      </c>
      <c r="S132" s="11"/>
      <c r="T132" s="11"/>
      <c r="U132" s="11"/>
      <c r="V132" s="11"/>
      <c r="W132" s="11">
        <v>147.12</v>
      </c>
    </row>
    <row r="133" ht="18.75" customHeight="1" spans="1:23">
      <c r="A133" s="9" t="s">
        <v>508</v>
      </c>
      <c r="B133" s="9" t="s">
        <v>558</v>
      </c>
      <c r="C133" s="10" t="s">
        <v>557</v>
      </c>
      <c r="D133" s="9" t="s">
        <v>65</v>
      </c>
      <c r="E133" s="9" t="s">
        <v>119</v>
      </c>
      <c r="F133" s="9" t="s">
        <v>120</v>
      </c>
      <c r="G133" s="9" t="s">
        <v>265</v>
      </c>
      <c r="H133" s="9" t="s">
        <v>266</v>
      </c>
      <c r="I133" s="11">
        <v>8.62</v>
      </c>
      <c r="J133" s="11"/>
      <c r="K133" s="11"/>
      <c r="L133" s="11"/>
      <c r="M133" s="11"/>
      <c r="N133" s="11"/>
      <c r="O133" s="11"/>
      <c r="P133" s="23"/>
      <c r="Q133" s="11"/>
      <c r="R133" s="11">
        <v>8.62</v>
      </c>
      <c r="S133" s="11"/>
      <c r="T133" s="11"/>
      <c r="U133" s="11"/>
      <c r="V133" s="11"/>
      <c r="W133" s="11">
        <v>8.62</v>
      </c>
    </row>
    <row r="134" ht="18.75" customHeight="1" spans="1:23">
      <c r="A134" s="9" t="s">
        <v>508</v>
      </c>
      <c r="B134" s="9" t="s">
        <v>558</v>
      </c>
      <c r="C134" s="10" t="s">
        <v>557</v>
      </c>
      <c r="D134" s="9" t="s">
        <v>65</v>
      </c>
      <c r="E134" s="9" t="s">
        <v>119</v>
      </c>
      <c r="F134" s="9" t="s">
        <v>120</v>
      </c>
      <c r="G134" s="9" t="s">
        <v>550</v>
      </c>
      <c r="H134" s="9" t="s">
        <v>105</v>
      </c>
      <c r="I134" s="11">
        <v>138.5</v>
      </c>
      <c r="J134" s="11"/>
      <c r="K134" s="11"/>
      <c r="L134" s="11"/>
      <c r="M134" s="11"/>
      <c r="N134" s="11"/>
      <c r="O134" s="11"/>
      <c r="P134" s="23"/>
      <c r="Q134" s="11"/>
      <c r="R134" s="11">
        <v>138.5</v>
      </c>
      <c r="S134" s="11"/>
      <c r="T134" s="11"/>
      <c r="U134" s="11"/>
      <c r="V134" s="11"/>
      <c r="W134" s="11">
        <v>138.5</v>
      </c>
    </row>
    <row r="135" ht="18.75" customHeight="1" spans="1:23">
      <c r="A135" s="23"/>
      <c r="B135" s="23"/>
      <c r="C135" s="10" t="s">
        <v>559</v>
      </c>
      <c r="D135" s="23"/>
      <c r="E135" s="23"/>
      <c r="F135" s="23"/>
      <c r="G135" s="23"/>
      <c r="H135" s="23"/>
      <c r="I135" s="11">
        <v>261.646516</v>
      </c>
      <c r="J135" s="11">
        <v>261.646516</v>
      </c>
      <c r="K135" s="11">
        <v>261.646516</v>
      </c>
      <c r="L135" s="11"/>
      <c r="M135" s="11"/>
      <c r="N135" s="11"/>
      <c r="O135" s="11"/>
      <c r="P135" s="23"/>
      <c r="Q135" s="11"/>
      <c r="R135" s="11"/>
      <c r="S135" s="11"/>
      <c r="T135" s="11"/>
      <c r="U135" s="11"/>
      <c r="V135" s="11"/>
      <c r="W135" s="11"/>
    </row>
    <row r="136" ht="18.75" customHeight="1" spans="1:23">
      <c r="A136" s="9" t="s">
        <v>540</v>
      </c>
      <c r="B136" s="9" t="s">
        <v>560</v>
      </c>
      <c r="C136" s="10" t="s">
        <v>559</v>
      </c>
      <c r="D136" s="9" t="s">
        <v>75</v>
      </c>
      <c r="E136" s="9" t="s">
        <v>121</v>
      </c>
      <c r="F136" s="9" t="s">
        <v>122</v>
      </c>
      <c r="G136" s="9" t="s">
        <v>532</v>
      </c>
      <c r="H136" s="9" t="s">
        <v>533</v>
      </c>
      <c r="I136" s="11">
        <v>0.3375</v>
      </c>
      <c r="J136" s="11">
        <v>0.3375</v>
      </c>
      <c r="K136" s="11">
        <v>0.3375</v>
      </c>
      <c r="L136" s="11"/>
      <c r="M136" s="11"/>
      <c r="N136" s="11"/>
      <c r="O136" s="11"/>
      <c r="P136" s="23"/>
      <c r="Q136" s="11"/>
      <c r="R136" s="11"/>
      <c r="S136" s="11"/>
      <c r="T136" s="11"/>
      <c r="U136" s="11"/>
      <c r="V136" s="11"/>
      <c r="W136" s="11"/>
    </row>
    <row r="137" ht="18.75" customHeight="1" spans="1:23">
      <c r="A137" s="9" t="s">
        <v>540</v>
      </c>
      <c r="B137" s="9" t="s">
        <v>560</v>
      </c>
      <c r="C137" s="10" t="s">
        <v>559</v>
      </c>
      <c r="D137" s="9" t="s">
        <v>75</v>
      </c>
      <c r="E137" s="9" t="s">
        <v>121</v>
      </c>
      <c r="F137" s="9" t="s">
        <v>122</v>
      </c>
      <c r="G137" s="9" t="s">
        <v>532</v>
      </c>
      <c r="H137" s="9" t="s">
        <v>533</v>
      </c>
      <c r="I137" s="11">
        <v>0.994896</v>
      </c>
      <c r="J137" s="11">
        <v>0.994896</v>
      </c>
      <c r="K137" s="11">
        <v>0.994896</v>
      </c>
      <c r="L137" s="11"/>
      <c r="M137" s="11"/>
      <c r="N137" s="11"/>
      <c r="O137" s="11"/>
      <c r="P137" s="23"/>
      <c r="Q137" s="11"/>
      <c r="R137" s="11"/>
      <c r="S137" s="11"/>
      <c r="T137" s="11"/>
      <c r="U137" s="11"/>
      <c r="V137" s="11"/>
      <c r="W137" s="11"/>
    </row>
    <row r="138" ht="18.75" customHeight="1" spans="1:23">
      <c r="A138" s="9" t="s">
        <v>540</v>
      </c>
      <c r="B138" s="9" t="s">
        <v>560</v>
      </c>
      <c r="C138" s="10" t="s">
        <v>559</v>
      </c>
      <c r="D138" s="9" t="s">
        <v>75</v>
      </c>
      <c r="E138" s="9" t="s">
        <v>121</v>
      </c>
      <c r="F138" s="9" t="s">
        <v>122</v>
      </c>
      <c r="G138" s="9" t="s">
        <v>532</v>
      </c>
      <c r="H138" s="9" t="s">
        <v>533</v>
      </c>
      <c r="I138" s="11">
        <v>0.31752</v>
      </c>
      <c r="J138" s="11">
        <v>0.31752</v>
      </c>
      <c r="K138" s="11">
        <v>0.31752</v>
      </c>
      <c r="L138" s="11"/>
      <c r="M138" s="11"/>
      <c r="N138" s="11"/>
      <c r="O138" s="11"/>
      <c r="P138" s="23"/>
      <c r="Q138" s="11"/>
      <c r="R138" s="11"/>
      <c r="S138" s="11"/>
      <c r="T138" s="11"/>
      <c r="U138" s="11"/>
      <c r="V138" s="11"/>
      <c r="W138" s="11"/>
    </row>
    <row r="139" ht="18.75" customHeight="1" spans="1:23">
      <c r="A139" s="9" t="s">
        <v>540</v>
      </c>
      <c r="B139" s="9" t="s">
        <v>560</v>
      </c>
      <c r="C139" s="10" t="s">
        <v>559</v>
      </c>
      <c r="D139" s="9" t="s">
        <v>75</v>
      </c>
      <c r="E139" s="9" t="s">
        <v>121</v>
      </c>
      <c r="F139" s="9" t="s">
        <v>122</v>
      </c>
      <c r="G139" s="9" t="s">
        <v>532</v>
      </c>
      <c r="H139" s="9" t="s">
        <v>533</v>
      </c>
      <c r="I139" s="11">
        <v>5.184</v>
      </c>
      <c r="J139" s="11">
        <v>5.184</v>
      </c>
      <c r="K139" s="11">
        <v>5.184</v>
      </c>
      <c r="L139" s="11"/>
      <c r="M139" s="11"/>
      <c r="N139" s="11"/>
      <c r="O139" s="11"/>
      <c r="P139" s="23"/>
      <c r="Q139" s="11"/>
      <c r="R139" s="11"/>
      <c r="S139" s="11"/>
      <c r="T139" s="11"/>
      <c r="U139" s="11"/>
      <c r="V139" s="11"/>
      <c r="W139" s="11"/>
    </row>
    <row r="140" ht="18.75" customHeight="1" spans="1:23">
      <c r="A140" s="9" t="s">
        <v>540</v>
      </c>
      <c r="B140" s="9" t="s">
        <v>560</v>
      </c>
      <c r="C140" s="10" t="s">
        <v>559</v>
      </c>
      <c r="D140" s="9" t="s">
        <v>75</v>
      </c>
      <c r="E140" s="9" t="s">
        <v>123</v>
      </c>
      <c r="F140" s="9" t="s">
        <v>124</v>
      </c>
      <c r="G140" s="9" t="s">
        <v>532</v>
      </c>
      <c r="H140" s="9" t="s">
        <v>533</v>
      </c>
      <c r="I140" s="11">
        <v>0.4932</v>
      </c>
      <c r="J140" s="11">
        <v>0.4932</v>
      </c>
      <c r="K140" s="11">
        <v>0.4932</v>
      </c>
      <c r="L140" s="11"/>
      <c r="M140" s="11"/>
      <c r="N140" s="11"/>
      <c r="O140" s="11"/>
      <c r="P140" s="23"/>
      <c r="Q140" s="11"/>
      <c r="R140" s="11"/>
      <c r="S140" s="11"/>
      <c r="T140" s="11"/>
      <c r="U140" s="11"/>
      <c r="V140" s="11"/>
      <c r="W140" s="11"/>
    </row>
    <row r="141" ht="18.75" customHeight="1" spans="1:23">
      <c r="A141" s="9" t="s">
        <v>540</v>
      </c>
      <c r="B141" s="9" t="s">
        <v>560</v>
      </c>
      <c r="C141" s="10" t="s">
        <v>559</v>
      </c>
      <c r="D141" s="9" t="s">
        <v>75</v>
      </c>
      <c r="E141" s="9" t="s">
        <v>123</v>
      </c>
      <c r="F141" s="9" t="s">
        <v>124</v>
      </c>
      <c r="G141" s="9" t="s">
        <v>532</v>
      </c>
      <c r="H141" s="9" t="s">
        <v>533</v>
      </c>
      <c r="I141" s="11">
        <v>4.774</v>
      </c>
      <c r="J141" s="11">
        <v>4.774</v>
      </c>
      <c r="K141" s="11">
        <v>4.774</v>
      </c>
      <c r="L141" s="11"/>
      <c r="M141" s="11"/>
      <c r="N141" s="11"/>
      <c r="O141" s="11"/>
      <c r="P141" s="23"/>
      <c r="Q141" s="11"/>
      <c r="R141" s="11"/>
      <c r="S141" s="11"/>
      <c r="T141" s="11"/>
      <c r="U141" s="11"/>
      <c r="V141" s="11"/>
      <c r="W141" s="11"/>
    </row>
    <row r="142" ht="18.75" customHeight="1" spans="1:23">
      <c r="A142" s="9" t="s">
        <v>540</v>
      </c>
      <c r="B142" s="9" t="s">
        <v>560</v>
      </c>
      <c r="C142" s="10" t="s">
        <v>559</v>
      </c>
      <c r="D142" s="9" t="s">
        <v>75</v>
      </c>
      <c r="E142" s="9" t="s">
        <v>123</v>
      </c>
      <c r="F142" s="9" t="s">
        <v>124</v>
      </c>
      <c r="G142" s="9" t="s">
        <v>532</v>
      </c>
      <c r="H142" s="9" t="s">
        <v>533</v>
      </c>
      <c r="I142" s="11">
        <v>0.54</v>
      </c>
      <c r="J142" s="11">
        <v>0.54</v>
      </c>
      <c r="K142" s="11">
        <v>0.54</v>
      </c>
      <c r="L142" s="11"/>
      <c r="M142" s="11"/>
      <c r="N142" s="11"/>
      <c r="O142" s="11"/>
      <c r="P142" s="23"/>
      <c r="Q142" s="11"/>
      <c r="R142" s="11"/>
      <c r="S142" s="11"/>
      <c r="T142" s="11"/>
      <c r="U142" s="11"/>
      <c r="V142" s="11"/>
      <c r="W142" s="11"/>
    </row>
    <row r="143" ht="18.75" customHeight="1" spans="1:23">
      <c r="A143" s="9" t="s">
        <v>540</v>
      </c>
      <c r="B143" s="9" t="s">
        <v>560</v>
      </c>
      <c r="C143" s="10" t="s">
        <v>559</v>
      </c>
      <c r="D143" s="9" t="s">
        <v>75</v>
      </c>
      <c r="E143" s="9" t="s">
        <v>123</v>
      </c>
      <c r="F143" s="9" t="s">
        <v>124</v>
      </c>
      <c r="G143" s="9" t="s">
        <v>532</v>
      </c>
      <c r="H143" s="9" t="s">
        <v>533</v>
      </c>
      <c r="I143" s="11">
        <v>2.8854</v>
      </c>
      <c r="J143" s="11">
        <v>2.8854</v>
      </c>
      <c r="K143" s="11">
        <v>2.8854</v>
      </c>
      <c r="L143" s="11"/>
      <c r="M143" s="11"/>
      <c r="N143" s="11"/>
      <c r="O143" s="11"/>
      <c r="P143" s="23"/>
      <c r="Q143" s="11"/>
      <c r="R143" s="11"/>
      <c r="S143" s="11"/>
      <c r="T143" s="11"/>
      <c r="U143" s="11"/>
      <c r="V143" s="11"/>
      <c r="W143" s="11"/>
    </row>
    <row r="144" ht="18.75" customHeight="1" spans="1:23">
      <c r="A144" s="9" t="s">
        <v>540</v>
      </c>
      <c r="B144" s="9" t="s">
        <v>560</v>
      </c>
      <c r="C144" s="10" t="s">
        <v>559</v>
      </c>
      <c r="D144" s="9" t="s">
        <v>75</v>
      </c>
      <c r="E144" s="9" t="s">
        <v>123</v>
      </c>
      <c r="F144" s="9" t="s">
        <v>124</v>
      </c>
      <c r="G144" s="9" t="s">
        <v>532</v>
      </c>
      <c r="H144" s="9" t="s">
        <v>533</v>
      </c>
      <c r="I144" s="11">
        <v>245.52</v>
      </c>
      <c r="J144" s="11">
        <v>245.52</v>
      </c>
      <c r="K144" s="11">
        <v>245.52</v>
      </c>
      <c r="L144" s="11"/>
      <c r="M144" s="11"/>
      <c r="N144" s="11"/>
      <c r="O144" s="11"/>
      <c r="P144" s="23"/>
      <c r="Q144" s="11"/>
      <c r="R144" s="11"/>
      <c r="S144" s="11"/>
      <c r="T144" s="11"/>
      <c r="U144" s="11"/>
      <c r="V144" s="11"/>
      <c r="W144" s="11"/>
    </row>
    <row r="145" ht="18.75" customHeight="1" spans="1:23">
      <c r="A145" s="9" t="s">
        <v>540</v>
      </c>
      <c r="B145" s="9" t="s">
        <v>560</v>
      </c>
      <c r="C145" s="10" t="s">
        <v>559</v>
      </c>
      <c r="D145" s="9" t="s">
        <v>75</v>
      </c>
      <c r="E145" s="9" t="s">
        <v>133</v>
      </c>
      <c r="F145" s="9" t="s">
        <v>134</v>
      </c>
      <c r="G145" s="9" t="s">
        <v>532</v>
      </c>
      <c r="H145" s="9" t="s">
        <v>533</v>
      </c>
      <c r="I145" s="11">
        <v>0.6</v>
      </c>
      <c r="J145" s="11">
        <v>0.6</v>
      </c>
      <c r="K145" s="11">
        <v>0.6</v>
      </c>
      <c r="L145" s="11"/>
      <c r="M145" s="11"/>
      <c r="N145" s="11"/>
      <c r="O145" s="11"/>
      <c r="P145" s="23"/>
      <c r="Q145" s="11"/>
      <c r="R145" s="11"/>
      <c r="S145" s="11"/>
      <c r="T145" s="11"/>
      <c r="U145" s="11"/>
      <c r="V145" s="11"/>
      <c r="W145" s="11"/>
    </row>
    <row r="146" ht="18.75" customHeight="1" spans="1:23">
      <c r="A146" s="23"/>
      <c r="B146" s="23"/>
      <c r="C146" s="10" t="s">
        <v>561</v>
      </c>
      <c r="D146" s="23"/>
      <c r="E146" s="23"/>
      <c r="F146" s="23"/>
      <c r="G146" s="23"/>
      <c r="H146" s="23"/>
      <c r="I146" s="11">
        <v>232</v>
      </c>
      <c r="J146" s="11"/>
      <c r="K146" s="11"/>
      <c r="L146" s="11"/>
      <c r="M146" s="11"/>
      <c r="N146" s="11"/>
      <c r="O146" s="11"/>
      <c r="P146" s="23"/>
      <c r="Q146" s="11"/>
      <c r="R146" s="11">
        <v>232</v>
      </c>
      <c r="S146" s="11"/>
      <c r="T146" s="11"/>
      <c r="U146" s="11"/>
      <c r="V146" s="11"/>
      <c r="W146" s="11">
        <v>232</v>
      </c>
    </row>
    <row r="147" ht="18.75" customHeight="1" spans="1:23">
      <c r="A147" s="9" t="s">
        <v>508</v>
      </c>
      <c r="B147" s="9" t="s">
        <v>562</v>
      </c>
      <c r="C147" s="10" t="s">
        <v>561</v>
      </c>
      <c r="D147" s="9" t="s">
        <v>75</v>
      </c>
      <c r="E147" s="9" t="s">
        <v>123</v>
      </c>
      <c r="F147" s="9" t="s">
        <v>124</v>
      </c>
      <c r="G147" s="9" t="s">
        <v>265</v>
      </c>
      <c r="H147" s="9" t="s">
        <v>266</v>
      </c>
      <c r="I147" s="11">
        <v>10</v>
      </c>
      <c r="J147" s="11"/>
      <c r="K147" s="11"/>
      <c r="L147" s="11"/>
      <c r="M147" s="11"/>
      <c r="N147" s="11"/>
      <c r="O147" s="11"/>
      <c r="P147" s="23"/>
      <c r="Q147" s="11"/>
      <c r="R147" s="11">
        <v>10</v>
      </c>
      <c r="S147" s="11"/>
      <c r="T147" s="11"/>
      <c r="U147" s="11"/>
      <c r="V147" s="11"/>
      <c r="W147" s="11">
        <v>10</v>
      </c>
    </row>
    <row r="148" ht="18.75" customHeight="1" spans="1:23">
      <c r="A148" s="9" t="s">
        <v>508</v>
      </c>
      <c r="B148" s="9" t="s">
        <v>562</v>
      </c>
      <c r="C148" s="10" t="s">
        <v>561</v>
      </c>
      <c r="D148" s="9" t="s">
        <v>75</v>
      </c>
      <c r="E148" s="9" t="s">
        <v>123</v>
      </c>
      <c r="F148" s="9" t="s">
        <v>124</v>
      </c>
      <c r="G148" s="9" t="s">
        <v>265</v>
      </c>
      <c r="H148" s="9" t="s">
        <v>266</v>
      </c>
      <c r="I148" s="11">
        <v>10</v>
      </c>
      <c r="J148" s="11"/>
      <c r="K148" s="11"/>
      <c r="L148" s="11"/>
      <c r="M148" s="11"/>
      <c r="N148" s="11"/>
      <c r="O148" s="11"/>
      <c r="P148" s="23"/>
      <c r="Q148" s="11"/>
      <c r="R148" s="11">
        <v>10</v>
      </c>
      <c r="S148" s="11"/>
      <c r="T148" s="11"/>
      <c r="U148" s="11"/>
      <c r="V148" s="11"/>
      <c r="W148" s="11">
        <v>10</v>
      </c>
    </row>
    <row r="149" ht="18.75" customHeight="1" spans="1:23">
      <c r="A149" s="9" t="s">
        <v>508</v>
      </c>
      <c r="B149" s="9" t="s">
        <v>562</v>
      </c>
      <c r="C149" s="10" t="s">
        <v>561</v>
      </c>
      <c r="D149" s="9" t="s">
        <v>75</v>
      </c>
      <c r="E149" s="9" t="s">
        <v>123</v>
      </c>
      <c r="F149" s="9" t="s">
        <v>124</v>
      </c>
      <c r="G149" s="9" t="s">
        <v>518</v>
      </c>
      <c r="H149" s="9" t="s">
        <v>519</v>
      </c>
      <c r="I149" s="11">
        <v>10</v>
      </c>
      <c r="J149" s="11"/>
      <c r="K149" s="11"/>
      <c r="L149" s="11"/>
      <c r="M149" s="11"/>
      <c r="N149" s="11"/>
      <c r="O149" s="11"/>
      <c r="P149" s="23"/>
      <c r="Q149" s="11"/>
      <c r="R149" s="11">
        <v>10</v>
      </c>
      <c r="S149" s="11"/>
      <c r="T149" s="11"/>
      <c r="U149" s="11"/>
      <c r="V149" s="11"/>
      <c r="W149" s="11">
        <v>10</v>
      </c>
    </row>
    <row r="150" ht="18.75" customHeight="1" spans="1:23">
      <c r="A150" s="9" t="s">
        <v>508</v>
      </c>
      <c r="B150" s="9" t="s">
        <v>562</v>
      </c>
      <c r="C150" s="10" t="s">
        <v>561</v>
      </c>
      <c r="D150" s="9" t="s">
        <v>75</v>
      </c>
      <c r="E150" s="9" t="s">
        <v>123</v>
      </c>
      <c r="F150" s="9" t="s">
        <v>124</v>
      </c>
      <c r="G150" s="9" t="s">
        <v>518</v>
      </c>
      <c r="H150" s="9" t="s">
        <v>519</v>
      </c>
      <c r="I150" s="11">
        <v>9</v>
      </c>
      <c r="J150" s="11"/>
      <c r="K150" s="11"/>
      <c r="L150" s="11"/>
      <c r="M150" s="11"/>
      <c r="N150" s="11"/>
      <c r="O150" s="11"/>
      <c r="P150" s="23"/>
      <c r="Q150" s="11"/>
      <c r="R150" s="11">
        <v>9</v>
      </c>
      <c r="S150" s="11"/>
      <c r="T150" s="11"/>
      <c r="U150" s="11"/>
      <c r="V150" s="11"/>
      <c r="W150" s="11">
        <v>9</v>
      </c>
    </row>
    <row r="151" ht="18.75" customHeight="1" spans="1:23">
      <c r="A151" s="9" t="s">
        <v>508</v>
      </c>
      <c r="B151" s="9" t="s">
        <v>562</v>
      </c>
      <c r="C151" s="10" t="s">
        <v>561</v>
      </c>
      <c r="D151" s="9" t="s">
        <v>75</v>
      </c>
      <c r="E151" s="9" t="s">
        <v>123</v>
      </c>
      <c r="F151" s="9" t="s">
        <v>124</v>
      </c>
      <c r="G151" s="9" t="s">
        <v>518</v>
      </c>
      <c r="H151" s="9" t="s">
        <v>519</v>
      </c>
      <c r="I151" s="11">
        <v>10</v>
      </c>
      <c r="J151" s="11"/>
      <c r="K151" s="11"/>
      <c r="L151" s="11"/>
      <c r="M151" s="11"/>
      <c r="N151" s="11"/>
      <c r="O151" s="11"/>
      <c r="P151" s="23"/>
      <c r="Q151" s="11"/>
      <c r="R151" s="11">
        <v>10</v>
      </c>
      <c r="S151" s="11"/>
      <c r="T151" s="11"/>
      <c r="U151" s="11"/>
      <c r="V151" s="11"/>
      <c r="W151" s="11">
        <v>10</v>
      </c>
    </row>
    <row r="152" ht="18.75" customHeight="1" spans="1:23">
      <c r="A152" s="9" t="s">
        <v>508</v>
      </c>
      <c r="B152" s="9" t="s">
        <v>562</v>
      </c>
      <c r="C152" s="10" t="s">
        <v>561</v>
      </c>
      <c r="D152" s="9" t="s">
        <v>75</v>
      </c>
      <c r="E152" s="9" t="s">
        <v>123</v>
      </c>
      <c r="F152" s="9" t="s">
        <v>124</v>
      </c>
      <c r="G152" s="9" t="s">
        <v>275</v>
      </c>
      <c r="H152" s="9" t="s">
        <v>276</v>
      </c>
      <c r="I152" s="11">
        <v>50</v>
      </c>
      <c r="J152" s="11"/>
      <c r="K152" s="11"/>
      <c r="L152" s="11"/>
      <c r="M152" s="11"/>
      <c r="N152" s="11"/>
      <c r="O152" s="11"/>
      <c r="P152" s="23"/>
      <c r="Q152" s="11"/>
      <c r="R152" s="11">
        <v>50</v>
      </c>
      <c r="S152" s="11"/>
      <c r="T152" s="11"/>
      <c r="U152" s="11"/>
      <c r="V152" s="11"/>
      <c r="W152" s="11">
        <v>50</v>
      </c>
    </row>
    <row r="153" ht="18.75" customHeight="1" spans="1:23">
      <c r="A153" s="9" t="s">
        <v>508</v>
      </c>
      <c r="B153" s="9" t="s">
        <v>562</v>
      </c>
      <c r="C153" s="10" t="s">
        <v>561</v>
      </c>
      <c r="D153" s="9" t="s">
        <v>75</v>
      </c>
      <c r="E153" s="9" t="s">
        <v>123</v>
      </c>
      <c r="F153" s="9" t="s">
        <v>124</v>
      </c>
      <c r="G153" s="9" t="s">
        <v>275</v>
      </c>
      <c r="H153" s="9" t="s">
        <v>276</v>
      </c>
      <c r="I153" s="11">
        <v>48</v>
      </c>
      <c r="J153" s="11"/>
      <c r="K153" s="11"/>
      <c r="L153" s="11"/>
      <c r="M153" s="11"/>
      <c r="N153" s="11"/>
      <c r="O153" s="11"/>
      <c r="P153" s="23"/>
      <c r="Q153" s="11"/>
      <c r="R153" s="11">
        <v>48</v>
      </c>
      <c r="S153" s="11"/>
      <c r="T153" s="11"/>
      <c r="U153" s="11"/>
      <c r="V153" s="11"/>
      <c r="W153" s="11">
        <v>48</v>
      </c>
    </row>
    <row r="154" ht="18.75" customHeight="1" spans="1:23">
      <c r="A154" s="9" t="s">
        <v>508</v>
      </c>
      <c r="B154" s="9" t="s">
        <v>562</v>
      </c>
      <c r="C154" s="10" t="s">
        <v>561</v>
      </c>
      <c r="D154" s="9" t="s">
        <v>75</v>
      </c>
      <c r="E154" s="9" t="s">
        <v>123</v>
      </c>
      <c r="F154" s="9" t="s">
        <v>124</v>
      </c>
      <c r="G154" s="9" t="s">
        <v>275</v>
      </c>
      <c r="H154" s="9" t="s">
        <v>276</v>
      </c>
      <c r="I154" s="11">
        <v>60</v>
      </c>
      <c r="J154" s="11"/>
      <c r="K154" s="11"/>
      <c r="L154" s="11"/>
      <c r="M154" s="11"/>
      <c r="N154" s="11"/>
      <c r="O154" s="11"/>
      <c r="P154" s="23"/>
      <c r="Q154" s="11"/>
      <c r="R154" s="11">
        <v>60</v>
      </c>
      <c r="S154" s="11"/>
      <c r="T154" s="11"/>
      <c r="U154" s="11"/>
      <c r="V154" s="11"/>
      <c r="W154" s="11">
        <v>60</v>
      </c>
    </row>
    <row r="155" ht="18.75" customHeight="1" spans="1:23">
      <c r="A155" s="9" t="s">
        <v>508</v>
      </c>
      <c r="B155" s="9" t="s">
        <v>562</v>
      </c>
      <c r="C155" s="10" t="s">
        <v>561</v>
      </c>
      <c r="D155" s="9" t="s">
        <v>75</v>
      </c>
      <c r="E155" s="9" t="s">
        <v>123</v>
      </c>
      <c r="F155" s="9" t="s">
        <v>124</v>
      </c>
      <c r="G155" s="9" t="s">
        <v>275</v>
      </c>
      <c r="H155" s="9" t="s">
        <v>276</v>
      </c>
      <c r="I155" s="11">
        <v>25</v>
      </c>
      <c r="J155" s="11"/>
      <c r="K155" s="11"/>
      <c r="L155" s="11"/>
      <c r="M155" s="11"/>
      <c r="N155" s="11"/>
      <c r="O155" s="11"/>
      <c r="P155" s="23"/>
      <c r="Q155" s="11"/>
      <c r="R155" s="11">
        <v>25</v>
      </c>
      <c r="S155" s="11"/>
      <c r="T155" s="11"/>
      <c r="U155" s="11"/>
      <c r="V155" s="11"/>
      <c r="W155" s="11">
        <v>25</v>
      </c>
    </row>
    <row r="156" ht="18.75" customHeight="1" spans="1:23">
      <c r="A156" s="23"/>
      <c r="B156" s="23"/>
      <c r="C156" s="10" t="s">
        <v>563</v>
      </c>
      <c r="D156" s="23"/>
      <c r="E156" s="23"/>
      <c r="F156" s="23"/>
      <c r="G156" s="23"/>
      <c r="H156" s="23"/>
      <c r="I156" s="11">
        <v>42.2097</v>
      </c>
      <c r="J156" s="11">
        <v>42.2097</v>
      </c>
      <c r="K156" s="11">
        <v>42.2097</v>
      </c>
      <c r="L156" s="11"/>
      <c r="M156" s="11"/>
      <c r="N156" s="11"/>
      <c r="O156" s="11"/>
      <c r="P156" s="23"/>
      <c r="Q156" s="11"/>
      <c r="R156" s="11"/>
      <c r="S156" s="11"/>
      <c r="T156" s="11"/>
      <c r="U156" s="11"/>
      <c r="V156" s="11"/>
      <c r="W156" s="11"/>
    </row>
    <row r="157" ht="18.75" customHeight="1" spans="1:23">
      <c r="A157" s="9" t="s">
        <v>508</v>
      </c>
      <c r="B157" s="9" t="s">
        <v>564</v>
      </c>
      <c r="C157" s="10" t="s">
        <v>563</v>
      </c>
      <c r="D157" s="9" t="s">
        <v>67</v>
      </c>
      <c r="E157" s="9" t="s">
        <v>121</v>
      </c>
      <c r="F157" s="9" t="s">
        <v>122</v>
      </c>
      <c r="G157" s="9" t="s">
        <v>532</v>
      </c>
      <c r="H157" s="9" t="s">
        <v>533</v>
      </c>
      <c r="I157" s="11">
        <v>2.8755</v>
      </c>
      <c r="J157" s="11">
        <v>2.8755</v>
      </c>
      <c r="K157" s="11">
        <v>2.8755</v>
      </c>
      <c r="L157" s="11"/>
      <c r="M157" s="11"/>
      <c r="N157" s="11"/>
      <c r="O157" s="11"/>
      <c r="P157" s="23"/>
      <c r="Q157" s="11"/>
      <c r="R157" s="11"/>
      <c r="S157" s="11"/>
      <c r="T157" s="11"/>
      <c r="U157" s="11"/>
      <c r="V157" s="11"/>
      <c r="W157" s="11"/>
    </row>
    <row r="158" ht="18.75" customHeight="1" spans="1:23">
      <c r="A158" s="9" t="s">
        <v>508</v>
      </c>
      <c r="B158" s="9" t="s">
        <v>564</v>
      </c>
      <c r="C158" s="10" t="s">
        <v>563</v>
      </c>
      <c r="D158" s="9" t="s">
        <v>67</v>
      </c>
      <c r="E158" s="9" t="s">
        <v>121</v>
      </c>
      <c r="F158" s="9" t="s">
        <v>122</v>
      </c>
      <c r="G158" s="9" t="s">
        <v>532</v>
      </c>
      <c r="H158" s="9" t="s">
        <v>533</v>
      </c>
      <c r="I158" s="11">
        <v>32.022</v>
      </c>
      <c r="J158" s="11">
        <v>32.022</v>
      </c>
      <c r="K158" s="11">
        <v>32.022</v>
      </c>
      <c r="L158" s="11"/>
      <c r="M158" s="11"/>
      <c r="N158" s="11"/>
      <c r="O158" s="11"/>
      <c r="P158" s="23"/>
      <c r="Q158" s="11"/>
      <c r="R158" s="11"/>
      <c r="S158" s="11"/>
      <c r="T158" s="11"/>
      <c r="U158" s="11"/>
      <c r="V158" s="11"/>
      <c r="W158" s="11"/>
    </row>
    <row r="159" ht="18.75" customHeight="1" spans="1:23">
      <c r="A159" s="9" t="s">
        <v>508</v>
      </c>
      <c r="B159" s="9" t="s">
        <v>564</v>
      </c>
      <c r="C159" s="10" t="s">
        <v>563</v>
      </c>
      <c r="D159" s="9" t="s">
        <v>67</v>
      </c>
      <c r="E159" s="9" t="s">
        <v>121</v>
      </c>
      <c r="F159" s="9" t="s">
        <v>122</v>
      </c>
      <c r="G159" s="9" t="s">
        <v>532</v>
      </c>
      <c r="H159" s="9" t="s">
        <v>533</v>
      </c>
      <c r="I159" s="11">
        <v>7.1826</v>
      </c>
      <c r="J159" s="11">
        <v>7.1826</v>
      </c>
      <c r="K159" s="11">
        <v>7.1826</v>
      </c>
      <c r="L159" s="11"/>
      <c r="M159" s="11"/>
      <c r="N159" s="11"/>
      <c r="O159" s="11"/>
      <c r="P159" s="23"/>
      <c r="Q159" s="11"/>
      <c r="R159" s="11"/>
      <c r="S159" s="11"/>
      <c r="T159" s="11"/>
      <c r="U159" s="11"/>
      <c r="V159" s="11"/>
      <c r="W159" s="11"/>
    </row>
    <row r="160" ht="18.75" customHeight="1" spans="1:23">
      <c r="A160" s="9" t="s">
        <v>508</v>
      </c>
      <c r="B160" s="9" t="s">
        <v>564</v>
      </c>
      <c r="C160" s="10" t="s">
        <v>563</v>
      </c>
      <c r="D160" s="9" t="s">
        <v>67</v>
      </c>
      <c r="E160" s="9" t="s">
        <v>133</v>
      </c>
      <c r="F160" s="9" t="s">
        <v>134</v>
      </c>
      <c r="G160" s="9" t="s">
        <v>532</v>
      </c>
      <c r="H160" s="9" t="s">
        <v>533</v>
      </c>
      <c r="I160" s="11">
        <v>0.1296</v>
      </c>
      <c r="J160" s="11">
        <v>0.1296</v>
      </c>
      <c r="K160" s="11">
        <v>0.1296</v>
      </c>
      <c r="L160" s="11"/>
      <c r="M160" s="11"/>
      <c r="N160" s="11"/>
      <c r="O160" s="11"/>
      <c r="P160" s="23"/>
      <c r="Q160" s="11"/>
      <c r="R160" s="11"/>
      <c r="S160" s="11"/>
      <c r="T160" s="11"/>
      <c r="U160" s="11"/>
      <c r="V160" s="11"/>
      <c r="W160" s="11"/>
    </row>
    <row r="161" ht="18.75" customHeight="1" spans="1:23">
      <c r="A161" s="23"/>
      <c r="B161" s="23"/>
      <c r="C161" s="10" t="s">
        <v>565</v>
      </c>
      <c r="D161" s="23"/>
      <c r="E161" s="23"/>
      <c r="F161" s="23"/>
      <c r="G161" s="23"/>
      <c r="H161" s="23"/>
      <c r="I161" s="11">
        <v>300</v>
      </c>
      <c r="J161" s="11"/>
      <c r="K161" s="11"/>
      <c r="L161" s="11">
        <v>300</v>
      </c>
      <c r="M161" s="11"/>
      <c r="N161" s="11"/>
      <c r="O161" s="11"/>
      <c r="P161" s="23"/>
      <c r="Q161" s="11"/>
      <c r="R161" s="11"/>
      <c r="S161" s="11"/>
      <c r="T161" s="11"/>
      <c r="U161" s="11"/>
      <c r="V161" s="11"/>
      <c r="W161" s="11"/>
    </row>
    <row r="162" ht="18.75" customHeight="1" spans="1:23">
      <c r="A162" s="9" t="s">
        <v>508</v>
      </c>
      <c r="B162" s="9" t="s">
        <v>566</v>
      </c>
      <c r="C162" s="10" t="s">
        <v>565</v>
      </c>
      <c r="D162" s="9" t="s">
        <v>67</v>
      </c>
      <c r="E162" s="9" t="s">
        <v>177</v>
      </c>
      <c r="F162" s="9" t="s">
        <v>178</v>
      </c>
      <c r="G162" s="9" t="s">
        <v>514</v>
      </c>
      <c r="H162" s="9" t="s">
        <v>515</v>
      </c>
      <c r="I162" s="11">
        <v>300</v>
      </c>
      <c r="J162" s="11"/>
      <c r="K162" s="11"/>
      <c r="L162" s="11">
        <v>300</v>
      </c>
      <c r="M162" s="11"/>
      <c r="N162" s="11"/>
      <c r="O162" s="11"/>
      <c r="P162" s="23"/>
      <c r="Q162" s="11"/>
      <c r="R162" s="11"/>
      <c r="S162" s="11"/>
      <c r="T162" s="11"/>
      <c r="U162" s="11"/>
      <c r="V162" s="11"/>
      <c r="W162" s="11"/>
    </row>
    <row r="163" ht="18.75" customHeight="1" spans="1:23">
      <c r="A163" s="23"/>
      <c r="B163" s="23"/>
      <c r="C163" s="10" t="s">
        <v>567</v>
      </c>
      <c r="D163" s="23"/>
      <c r="E163" s="23"/>
      <c r="F163" s="23"/>
      <c r="G163" s="23"/>
      <c r="H163" s="23"/>
      <c r="I163" s="11">
        <v>300</v>
      </c>
      <c r="J163" s="11"/>
      <c r="K163" s="11"/>
      <c r="L163" s="11"/>
      <c r="M163" s="11"/>
      <c r="N163" s="11"/>
      <c r="O163" s="11"/>
      <c r="P163" s="23"/>
      <c r="Q163" s="11"/>
      <c r="R163" s="11">
        <v>300</v>
      </c>
      <c r="S163" s="11"/>
      <c r="T163" s="11"/>
      <c r="U163" s="11"/>
      <c r="V163" s="11"/>
      <c r="W163" s="11">
        <v>300</v>
      </c>
    </row>
    <row r="164" ht="18.75" customHeight="1" spans="1:23">
      <c r="A164" s="9" t="s">
        <v>508</v>
      </c>
      <c r="B164" s="9" t="s">
        <v>568</v>
      </c>
      <c r="C164" s="10" t="s">
        <v>567</v>
      </c>
      <c r="D164" s="9" t="s">
        <v>67</v>
      </c>
      <c r="E164" s="9" t="s">
        <v>121</v>
      </c>
      <c r="F164" s="9" t="s">
        <v>122</v>
      </c>
      <c r="G164" s="9" t="s">
        <v>265</v>
      </c>
      <c r="H164" s="9" t="s">
        <v>266</v>
      </c>
      <c r="I164" s="11">
        <v>300</v>
      </c>
      <c r="J164" s="11"/>
      <c r="K164" s="11"/>
      <c r="L164" s="11"/>
      <c r="M164" s="11"/>
      <c r="N164" s="11"/>
      <c r="O164" s="11"/>
      <c r="P164" s="23"/>
      <c r="Q164" s="11"/>
      <c r="R164" s="11">
        <v>300</v>
      </c>
      <c r="S164" s="11"/>
      <c r="T164" s="11"/>
      <c r="U164" s="11"/>
      <c r="V164" s="11"/>
      <c r="W164" s="11">
        <v>300</v>
      </c>
    </row>
    <row r="165" ht="18.75" customHeight="1" spans="1:23">
      <c r="A165" s="23"/>
      <c r="B165" s="23"/>
      <c r="C165" s="10" t="s">
        <v>569</v>
      </c>
      <c r="D165" s="23"/>
      <c r="E165" s="23"/>
      <c r="F165" s="23"/>
      <c r="G165" s="23"/>
      <c r="H165" s="23"/>
      <c r="I165" s="11">
        <v>17.45</v>
      </c>
      <c r="J165" s="11">
        <v>17.45</v>
      </c>
      <c r="K165" s="11">
        <v>17.45</v>
      </c>
      <c r="L165" s="11"/>
      <c r="M165" s="11"/>
      <c r="N165" s="11"/>
      <c r="O165" s="11"/>
      <c r="P165" s="23"/>
      <c r="Q165" s="11"/>
      <c r="R165" s="11"/>
      <c r="S165" s="11"/>
      <c r="T165" s="11"/>
      <c r="U165" s="11"/>
      <c r="V165" s="11"/>
      <c r="W165" s="11"/>
    </row>
    <row r="166" ht="18.75" customHeight="1" spans="1:23">
      <c r="A166" s="9" t="s">
        <v>540</v>
      </c>
      <c r="B166" s="9" t="s">
        <v>570</v>
      </c>
      <c r="C166" s="10" t="s">
        <v>569</v>
      </c>
      <c r="D166" s="9" t="s">
        <v>69</v>
      </c>
      <c r="E166" s="9" t="s">
        <v>121</v>
      </c>
      <c r="F166" s="9" t="s">
        <v>122</v>
      </c>
      <c r="G166" s="9" t="s">
        <v>265</v>
      </c>
      <c r="H166" s="9" t="s">
        <v>266</v>
      </c>
      <c r="I166" s="11">
        <v>2.0665</v>
      </c>
      <c r="J166" s="11">
        <v>2.0665</v>
      </c>
      <c r="K166" s="11">
        <v>2.0665</v>
      </c>
      <c r="L166" s="11"/>
      <c r="M166" s="11"/>
      <c r="N166" s="11"/>
      <c r="O166" s="11"/>
      <c r="P166" s="23"/>
      <c r="Q166" s="11"/>
      <c r="R166" s="11"/>
      <c r="S166" s="11"/>
      <c r="T166" s="11"/>
      <c r="U166" s="11"/>
      <c r="V166" s="11"/>
      <c r="W166" s="11"/>
    </row>
    <row r="167" ht="18.75" customHeight="1" spans="1:23">
      <c r="A167" s="9" t="s">
        <v>540</v>
      </c>
      <c r="B167" s="9" t="s">
        <v>570</v>
      </c>
      <c r="C167" s="10" t="s">
        <v>569</v>
      </c>
      <c r="D167" s="9" t="s">
        <v>69</v>
      </c>
      <c r="E167" s="9" t="s">
        <v>121</v>
      </c>
      <c r="F167" s="9" t="s">
        <v>122</v>
      </c>
      <c r="G167" s="9" t="s">
        <v>265</v>
      </c>
      <c r="H167" s="9" t="s">
        <v>266</v>
      </c>
      <c r="I167" s="11">
        <v>0.6577</v>
      </c>
      <c r="J167" s="11">
        <v>0.6577</v>
      </c>
      <c r="K167" s="11">
        <v>0.6577</v>
      </c>
      <c r="L167" s="11"/>
      <c r="M167" s="11"/>
      <c r="N167" s="11"/>
      <c r="O167" s="11"/>
      <c r="P167" s="23"/>
      <c r="Q167" s="11"/>
      <c r="R167" s="11"/>
      <c r="S167" s="11"/>
      <c r="T167" s="11"/>
      <c r="U167" s="11"/>
      <c r="V167" s="11"/>
      <c r="W167" s="11"/>
    </row>
    <row r="168" ht="18.75" customHeight="1" spans="1:23">
      <c r="A168" s="9" t="s">
        <v>540</v>
      </c>
      <c r="B168" s="9" t="s">
        <v>570</v>
      </c>
      <c r="C168" s="10" t="s">
        <v>569</v>
      </c>
      <c r="D168" s="9" t="s">
        <v>69</v>
      </c>
      <c r="E168" s="9" t="s">
        <v>121</v>
      </c>
      <c r="F168" s="9" t="s">
        <v>122</v>
      </c>
      <c r="G168" s="9" t="s">
        <v>285</v>
      </c>
      <c r="H168" s="9" t="s">
        <v>286</v>
      </c>
      <c r="I168" s="11">
        <v>3.699</v>
      </c>
      <c r="J168" s="11">
        <v>3.699</v>
      </c>
      <c r="K168" s="11">
        <v>3.699</v>
      </c>
      <c r="L168" s="11"/>
      <c r="M168" s="11"/>
      <c r="N168" s="11"/>
      <c r="O168" s="11"/>
      <c r="P168" s="23"/>
      <c r="Q168" s="11"/>
      <c r="R168" s="11"/>
      <c r="S168" s="11"/>
      <c r="T168" s="11"/>
      <c r="U168" s="11"/>
      <c r="V168" s="11"/>
      <c r="W168" s="11"/>
    </row>
    <row r="169" ht="18.75" customHeight="1" spans="1:23">
      <c r="A169" s="9" t="s">
        <v>540</v>
      </c>
      <c r="B169" s="9" t="s">
        <v>570</v>
      </c>
      <c r="C169" s="10" t="s">
        <v>569</v>
      </c>
      <c r="D169" s="9" t="s">
        <v>69</v>
      </c>
      <c r="E169" s="9" t="s">
        <v>121</v>
      </c>
      <c r="F169" s="9" t="s">
        <v>122</v>
      </c>
      <c r="G169" s="9" t="s">
        <v>532</v>
      </c>
      <c r="H169" s="9" t="s">
        <v>533</v>
      </c>
      <c r="I169" s="11">
        <v>10.962</v>
      </c>
      <c r="J169" s="11">
        <v>10.962</v>
      </c>
      <c r="K169" s="11">
        <v>10.962</v>
      </c>
      <c r="L169" s="11"/>
      <c r="M169" s="11"/>
      <c r="N169" s="11"/>
      <c r="O169" s="11"/>
      <c r="P169" s="23"/>
      <c r="Q169" s="11"/>
      <c r="R169" s="11"/>
      <c r="S169" s="11"/>
      <c r="T169" s="11"/>
      <c r="U169" s="11"/>
      <c r="V169" s="11"/>
      <c r="W169" s="11"/>
    </row>
    <row r="170" ht="18.75" customHeight="1" spans="1:23">
      <c r="A170" s="9" t="s">
        <v>540</v>
      </c>
      <c r="B170" s="9" t="s">
        <v>570</v>
      </c>
      <c r="C170" s="10" t="s">
        <v>569</v>
      </c>
      <c r="D170" s="9" t="s">
        <v>69</v>
      </c>
      <c r="E170" s="9" t="s">
        <v>133</v>
      </c>
      <c r="F170" s="9" t="s">
        <v>134</v>
      </c>
      <c r="G170" s="9" t="s">
        <v>265</v>
      </c>
      <c r="H170" s="9" t="s">
        <v>266</v>
      </c>
      <c r="I170" s="11">
        <v>0.0648</v>
      </c>
      <c r="J170" s="11">
        <v>0.0648</v>
      </c>
      <c r="K170" s="11">
        <v>0.0648</v>
      </c>
      <c r="L170" s="11"/>
      <c r="M170" s="11"/>
      <c r="N170" s="11"/>
      <c r="O170" s="11"/>
      <c r="P170" s="23"/>
      <c r="Q170" s="11"/>
      <c r="R170" s="11"/>
      <c r="S170" s="11"/>
      <c r="T170" s="11"/>
      <c r="U170" s="11"/>
      <c r="V170" s="11"/>
      <c r="W170" s="11"/>
    </row>
    <row r="171" ht="18.75" customHeight="1" spans="1:23">
      <c r="A171" s="23"/>
      <c r="B171" s="23"/>
      <c r="C171" s="10" t="s">
        <v>571</v>
      </c>
      <c r="D171" s="23"/>
      <c r="E171" s="23"/>
      <c r="F171" s="23"/>
      <c r="G171" s="23"/>
      <c r="H171" s="23"/>
      <c r="I171" s="11">
        <v>20</v>
      </c>
      <c r="J171" s="11"/>
      <c r="K171" s="11"/>
      <c r="L171" s="11"/>
      <c r="M171" s="11"/>
      <c r="N171" s="11"/>
      <c r="O171" s="11"/>
      <c r="P171" s="23"/>
      <c r="Q171" s="11"/>
      <c r="R171" s="11">
        <v>20</v>
      </c>
      <c r="S171" s="11"/>
      <c r="T171" s="11"/>
      <c r="U171" s="11"/>
      <c r="V171" s="11"/>
      <c r="W171" s="11">
        <v>20</v>
      </c>
    </row>
    <row r="172" ht="18.75" customHeight="1" spans="1:23">
      <c r="A172" s="9" t="s">
        <v>508</v>
      </c>
      <c r="B172" s="9" t="s">
        <v>572</v>
      </c>
      <c r="C172" s="10" t="s">
        <v>571</v>
      </c>
      <c r="D172" s="9" t="s">
        <v>69</v>
      </c>
      <c r="E172" s="9" t="s">
        <v>121</v>
      </c>
      <c r="F172" s="9" t="s">
        <v>122</v>
      </c>
      <c r="G172" s="9" t="s">
        <v>265</v>
      </c>
      <c r="H172" s="9" t="s">
        <v>266</v>
      </c>
      <c r="I172" s="11">
        <v>7.5</v>
      </c>
      <c r="J172" s="11"/>
      <c r="K172" s="11"/>
      <c r="L172" s="11"/>
      <c r="M172" s="11"/>
      <c r="N172" s="11"/>
      <c r="O172" s="11"/>
      <c r="P172" s="23"/>
      <c r="Q172" s="11"/>
      <c r="R172" s="11">
        <v>7.5</v>
      </c>
      <c r="S172" s="11"/>
      <c r="T172" s="11"/>
      <c r="U172" s="11"/>
      <c r="V172" s="11"/>
      <c r="W172" s="11">
        <v>7.5</v>
      </c>
    </row>
    <row r="173" ht="18.75" customHeight="1" spans="1:23">
      <c r="A173" s="9" t="s">
        <v>508</v>
      </c>
      <c r="B173" s="9" t="s">
        <v>572</v>
      </c>
      <c r="C173" s="10" t="s">
        <v>571</v>
      </c>
      <c r="D173" s="9" t="s">
        <v>69</v>
      </c>
      <c r="E173" s="9" t="s">
        <v>121</v>
      </c>
      <c r="F173" s="9" t="s">
        <v>122</v>
      </c>
      <c r="G173" s="9" t="s">
        <v>265</v>
      </c>
      <c r="H173" s="9" t="s">
        <v>266</v>
      </c>
      <c r="I173" s="11">
        <v>2.3</v>
      </c>
      <c r="J173" s="11"/>
      <c r="K173" s="11"/>
      <c r="L173" s="11"/>
      <c r="M173" s="11"/>
      <c r="N173" s="11"/>
      <c r="O173" s="11"/>
      <c r="P173" s="23"/>
      <c r="Q173" s="11"/>
      <c r="R173" s="11">
        <v>2.3</v>
      </c>
      <c r="S173" s="11"/>
      <c r="T173" s="11"/>
      <c r="U173" s="11"/>
      <c r="V173" s="11"/>
      <c r="W173" s="11">
        <v>2.3</v>
      </c>
    </row>
    <row r="174" ht="18.75" customHeight="1" spans="1:23">
      <c r="A174" s="9" t="s">
        <v>508</v>
      </c>
      <c r="B174" s="9" t="s">
        <v>572</v>
      </c>
      <c r="C174" s="10" t="s">
        <v>571</v>
      </c>
      <c r="D174" s="9" t="s">
        <v>69</v>
      </c>
      <c r="E174" s="9" t="s">
        <v>121</v>
      </c>
      <c r="F174" s="9" t="s">
        <v>122</v>
      </c>
      <c r="G174" s="9" t="s">
        <v>522</v>
      </c>
      <c r="H174" s="9" t="s">
        <v>523</v>
      </c>
      <c r="I174" s="11">
        <v>5</v>
      </c>
      <c r="J174" s="11"/>
      <c r="K174" s="11"/>
      <c r="L174" s="11"/>
      <c r="M174" s="11"/>
      <c r="N174" s="11"/>
      <c r="O174" s="11"/>
      <c r="P174" s="23"/>
      <c r="Q174" s="11"/>
      <c r="R174" s="11">
        <v>5</v>
      </c>
      <c r="S174" s="11"/>
      <c r="T174" s="11"/>
      <c r="U174" s="11"/>
      <c r="V174" s="11"/>
      <c r="W174" s="11">
        <v>5</v>
      </c>
    </row>
    <row r="175" ht="18.75" customHeight="1" spans="1:23">
      <c r="A175" s="9" t="s">
        <v>508</v>
      </c>
      <c r="B175" s="9" t="s">
        <v>572</v>
      </c>
      <c r="C175" s="10" t="s">
        <v>571</v>
      </c>
      <c r="D175" s="9" t="s">
        <v>69</v>
      </c>
      <c r="E175" s="9" t="s">
        <v>121</v>
      </c>
      <c r="F175" s="9" t="s">
        <v>122</v>
      </c>
      <c r="G175" s="9" t="s">
        <v>522</v>
      </c>
      <c r="H175" s="9" t="s">
        <v>523</v>
      </c>
      <c r="I175" s="11">
        <v>4</v>
      </c>
      <c r="J175" s="11"/>
      <c r="K175" s="11"/>
      <c r="L175" s="11"/>
      <c r="M175" s="11"/>
      <c r="N175" s="11"/>
      <c r="O175" s="11"/>
      <c r="P175" s="23"/>
      <c r="Q175" s="11"/>
      <c r="R175" s="11">
        <v>4</v>
      </c>
      <c r="S175" s="11"/>
      <c r="T175" s="11"/>
      <c r="U175" s="11"/>
      <c r="V175" s="11"/>
      <c r="W175" s="11">
        <v>4</v>
      </c>
    </row>
    <row r="176" ht="18.75" customHeight="1" spans="1:23">
      <c r="A176" s="9" t="s">
        <v>508</v>
      </c>
      <c r="B176" s="9" t="s">
        <v>572</v>
      </c>
      <c r="C176" s="10" t="s">
        <v>571</v>
      </c>
      <c r="D176" s="9" t="s">
        <v>69</v>
      </c>
      <c r="E176" s="9" t="s">
        <v>121</v>
      </c>
      <c r="F176" s="9" t="s">
        <v>122</v>
      </c>
      <c r="G176" s="9" t="s">
        <v>528</v>
      </c>
      <c r="H176" s="9" t="s">
        <v>529</v>
      </c>
      <c r="I176" s="11">
        <v>1.2</v>
      </c>
      <c r="J176" s="11"/>
      <c r="K176" s="11"/>
      <c r="L176" s="11"/>
      <c r="M176" s="11"/>
      <c r="N176" s="11"/>
      <c r="O176" s="11"/>
      <c r="P176" s="23"/>
      <c r="Q176" s="11"/>
      <c r="R176" s="11">
        <v>1.2</v>
      </c>
      <c r="S176" s="11"/>
      <c r="T176" s="11"/>
      <c r="U176" s="11"/>
      <c r="V176" s="11"/>
      <c r="W176" s="11">
        <v>1.2</v>
      </c>
    </row>
    <row r="177" ht="18.75" customHeight="1" spans="1:23">
      <c r="A177" s="23"/>
      <c r="B177" s="23"/>
      <c r="C177" s="10" t="s">
        <v>573</v>
      </c>
      <c r="D177" s="23"/>
      <c r="E177" s="23"/>
      <c r="F177" s="23"/>
      <c r="G177" s="23"/>
      <c r="H177" s="23"/>
      <c r="I177" s="11">
        <v>4.2446</v>
      </c>
      <c r="J177" s="11">
        <v>4.2446</v>
      </c>
      <c r="K177" s="11">
        <v>4.2446</v>
      </c>
      <c r="L177" s="11"/>
      <c r="M177" s="11"/>
      <c r="N177" s="11"/>
      <c r="O177" s="11"/>
      <c r="P177" s="23"/>
      <c r="Q177" s="11"/>
      <c r="R177" s="11"/>
      <c r="S177" s="11"/>
      <c r="T177" s="11"/>
      <c r="U177" s="11"/>
      <c r="V177" s="11"/>
      <c r="W177" s="11"/>
    </row>
    <row r="178" ht="18.75" customHeight="1" spans="1:23">
      <c r="A178" s="9" t="s">
        <v>540</v>
      </c>
      <c r="B178" s="9" t="s">
        <v>574</v>
      </c>
      <c r="C178" s="10" t="s">
        <v>573</v>
      </c>
      <c r="D178" s="9" t="s">
        <v>73</v>
      </c>
      <c r="E178" s="9" t="s">
        <v>121</v>
      </c>
      <c r="F178" s="9" t="s">
        <v>122</v>
      </c>
      <c r="G178" s="9" t="s">
        <v>575</v>
      </c>
      <c r="H178" s="9" t="s">
        <v>576</v>
      </c>
      <c r="I178" s="11">
        <v>0.0432</v>
      </c>
      <c r="J178" s="11">
        <v>0.0432</v>
      </c>
      <c r="K178" s="11">
        <v>0.0432</v>
      </c>
      <c r="L178" s="11"/>
      <c r="M178" s="11"/>
      <c r="N178" s="11"/>
      <c r="O178" s="11"/>
      <c r="P178" s="23"/>
      <c r="Q178" s="11"/>
      <c r="R178" s="11"/>
      <c r="S178" s="11"/>
      <c r="T178" s="11"/>
      <c r="U178" s="11"/>
      <c r="V178" s="11"/>
      <c r="W178" s="11"/>
    </row>
    <row r="179" ht="18.75" customHeight="1" spans="1:23">
      <c r="A179" s="9" t="s">
        <v>540</v>
      </c>
      <c r="B179" s="9" t="s">
        <v>574</v>
      </c>
      <c r="C179" s="10" t="s">
        <v>573</v>
      </c>
      <c r="D179" s="9" t="s">
        <v>73</v>
      </c>
      <c r="E179" s="9" t="s">
        <v>121</v>
      </c>
      <c r="F179" s="9" t="s">
        <v>122</v>
      </c>
      <c r="G179" s="9" t="s">
        <v>575</v>
      </c>
      <c r="H179" s="9" t="s">
        <v>576</v>
      </c>
      <c r="I179" s="11">
        <v>2.3355</v>
      </c>
      <c r="J179" s="11">
        <v>2.3355</v>
      </c>
      <c r="K179" s="11">
        <v>2.3355</v>
      </c>
      <c r="L179" s="11"/>
      <c r="M179" s="11"/>
      <c r="N179" s="11"/>
      <c r="O179" s="11"/>
      <c r="P179" s="23"/>
      <c r="Q179" s="11"/>
      <c r="R179" s="11"/>
      <c r="S179" s="11"/>
      <c r="T179" s="11"/>
      <c r="U179" s="11"/>
      <c r="V179" s="11"/>
      <c r="W179" s="11"/>
    </row>
    <row r="180" ht="18.75" customHeight="1" spans="1:23">
      <c r="A180" s="9" t="s">
        <v>540</v>
      </c>
      <c r="B180" s="9" t="s">
        <v>574</v>
      </c>
      <c r="C180" s="10" t="s">
        <v>573</v>
      </c>
      <c r="D180" s="9" t="s">
        <v>73</v>
      </c>
      <c r="E180" s="9" t="s">
        <v>121</v>
      </c>
      <c r="F180" s="9" t="s">
        <v>122</v>
      </c>
      <c r="G180" s="9" t="s">
        <v>575</v>
      </c>
      <c r="H180" s="9" t="s">
        <v>576</v>
      </c>
      <c r="I180" s="11">
        <v>1.8659</v>
      </c>
      <c r="J180" s="11">
        <v>1.8659</v>
      </c>
      <c r="K180" s="11">
        <v>1.8659</v>
      </c>
      <c r="L180" s="11"/>
      <c r="M180" s="11"/>
      <c r="N180" s="11"/>
      <c r="O180" s="11"/>
      <c r="P180" s="23"/>
      <c r="Q180" s="11"/>
      <c r="R180" s="11"/>
      <c r="S180" s="11"/>
      <c r="T180" s="11"/>
      <c r="U180" s="11"/>
      <c r="V180" s="11"/>
      <c r="W180" s="11"/>
    </row>
    <row r="181" ht="18.75" customHeight="1" spans="1:23">
      <c r="A181" s="23"/>
      <c r="B181" s="23"/>
      <c r="C181" s="10" t="s">
        <v>577</v>
      </c>
      <c r="D181" s="23"/>
      <c r="E181" s="23"/>
      <c r="F181" s="23"/>
      <c r="G181" s="23"/>
      <c r="H181" s="23"/>
      <c r="I181" s="11">
        <v>100</v>
      </c>
      <c r="J181" s="11"/>
      <c r="K181" s="11"/>
      <c r="L181" s="11"/>
      <c r="M181" s="11"/>
      <c r="N181" s="11"/>
      <c r="O181" s="11"/>
      <c r="P181" s="23"/>
      <c r="Q181" s="11"/>
      <c r="R181" s="11">
        <v>100</v>
      </c>
      <c r="S181" s="11"/>
      <c r="T181" s="11"/>
      <c r="U181" s="11"/>
      <c r="V181" s="11"/>
      <c r="W181" s="11">
        <v>100</v>
      </c>
    </row>
    <row r="182" ht="18.75" customHeight="1" spans="1:23">
      <c r="A182" s="9" t="s">
        <v>508</v>
      </c>
      <c r="B182" s="9" t="s">
        <v>578</v>
      </c>
      <c r="C182" s="10" t="s">
        <v>577</v>
      </c>
      <c r="D182" s="9" t="s">
        <v>73</v>
      </c>
      <c r="E182" s="9" t="s">
        <v>121</v>
      </c>
      <c r="F182" s="9" t="s">
        <v>122</v>
      </c>
      <c r="G182" s="9" t="s">
        <v>265</v>
      </c>
      <c r="H182" s="9" t="s">
        <v>266</v>
      </c>
      <c r="I182" s="11">
        <v>100</v>
      </c>
      <c r="J182" s="11"/>
      <c r="K182" s="11"/>
      <c r="L182" s="11"/>
      <c r="M182" s="11"/>
      <c r="N182" s="11"/>
      <c r="O182" s="11"/>
      <c r="P182" s="23"/>
      <c r="Q182" s="11"/>
      <c r="R182" s="11">
        <v>100</v>
      </c>
      <c r="S182" s="11"/>
      <c r="T182" s="11"/>
      <c r="U182" s="11"/>
      <c r="V182" s="11"/>
      <c r="W182" s="11">
        <v>100</v>
      </c>
    </row>
    <row r="183" ht="18.75" customHeight="1" spans="1:23">
      <c r="A183" s="23"/>
      <c r="B183" s="23"/>
      <c r="C183" s="10" t="s">
        <v>579</v>
      </c>
      <c r="D183" s="23"/>
      <c r="E183" s="23"/>
      <c r="F183" s="23"/>
      <c r="G183" s="23"/>
      <c r="H183" s="23"/>
      <c r="I183" s="11">
        <v>3.924</v>
      </c>
      <c r="J183" s="11">
        <v>3.924</v>
      </c>
      <c r="K183" s="11">
        <v>3.924</v>
      </c>
      <c r="L183" s="11"/>
      <c r="M183" s="11"/>
      <c r="N183" s="11"/>
      <c r="O183" s="11"/>
      <c r="P183" s="23"/>
      <c r="Q183" s="11"/>
      <c r="R183" s="11"/>
      <c r="S183" s="11"/>
      <c r="T183" s="11"/>
      <c r="U183" s="11"/>
      <c r="V183" s="11"/>
      <c r="W183" s="11"/>
    </row>
    <row r="184" ht="18.75" customHeight="1" spans="1:23">
      <c r="A184" s="9" t="s">
        <v>540</v>
      </c>
      <c r="B184" s="9" t="s">
        <v>580</v>
      </c>
      <c r="C184" s="10" t="s">
        <v>579</v>
      </c>
      <c r="D184" s="9" t="s">
        <v>77</v>
      </c>
      <c r="E184" s="9" t="s">
        <v>129</v>
      </c>
      <c r="F184" s="9" t="s">
        <v>130</v>
      </c>
      <c r="G184" s="9" t="s">
        <v>532</v>
      </c>
      <c r="H184" s="9" t="s">
        <v>533</v>
      </c>
      <c r="I184" s="11">
        <v>3.2472</v>
      </c>
      <c r="J184" s="11">
        <v>3.2472</v>
      </c>
      <c r="K184" s="11">
        <v>3.2472</v>
      </c>
      <c r="L184" s="11"/>
      <c r="M184" s="11"/>
      <c r="N184" s="11"/>
      <c r="O184" s="11"/>
      <c r="P184" s="23"/>
      <c r="Q184" s="11"/>
      <c r="R184" s="11"/>
      <c r="S184" s="11"/>
      <c r="T184" s="11"/>
      <c r="U184" s="11"/>
      <c r="V184" s="11"/>
      <c r="W184" s="11"/>
    </row>
    <row r="185" ht="18.75" customHeight="1" spans="1:23">
      <c r="A185" s="9" t="s">
        <v>540</v>
      </c>
      <c r="B185" s="9" t="s">
        <v>580</v>
      </c>
      <c r="C185" s="10" t="s">
        <v>579</v>
      </c>
      <c r="D185" s="9" t="s">
        <v>77</v>
      </c>
      <c r="E185" s="9" t="s">
        <v>129</v>
      </c>
      <c r="F185" s="9" t="s">
        <v>130</v>
      </c>
      <c r="G185" s="9" t="s">
        <v>532</v>
      </c>
      <c r="H185" s="9" t="s">
        <v>533</v>
      </c>
      <c r="I185" s="11">
        <v>0.6768</v>
      </c>
      <c r="J185" s="11">
        <v>0.6768</v>
      </c>
      <c r="K185" s="11">
        <v>0.6768</v>
      </c>
      <c r="L185" s="11"/>
      <c r="M185" s="11"/>
      <c r="N185" s="11"/>
      <c r="O185" s="11"/>
      <c r="P185" s="23"/>
      <c r="Q185" s="11"/>
      <c r="R185" s="11"/>
      <c r="S185" s="11"/>
      <c r="T185" s="11"/>
      <c r="U185" s="11"/>
      <c r="V185" s="11"/>
      <c r="W185" s="11"/>
    </row>
    <row r="186" ht="18.75" customHeight="1" spans="1:23">
      <c r="A186" s="23"/>
      <c r="B186" s="23"/>
      <c r="C186" s="10" t="s">
        <v>581</v>
      </c>
      <c r="D186" s="23"/>
      <c r="E186" s="23"/>
      <c r="F186" s="23"/>
      <c r="G186" s="23"/>
      <c r="H186" s="23"/>
      <c r="I186" s="11">
        <v>120</v>
      </c>
      <c r="J186" s="11"/>
      <c r="K186" s="11"/>
      <c r="L186" s="11"/>
      <c r="M186" s="11"/>
      <c r="N186" s="11"/>
      <c r="O186" s="11"/>
      <c r="P186" s="23"/>
      <c r="Q186" s="11"/>
      <c r="R186" s="11">
        <v>120</v>
      </c>
      <c r="S186" s="11"/>
      <c r="T186" s="11"/>
      <c r="U186" s="11"/>
      <c r="V186" s="11"/>
      <c r="W186" s="11">
        <v>120</v>
      </c>
    </row>
    <row r="187" ht="18.75" customHeight="1" spans="1:23">
      <c r="A187" s="9" t="s">
        <v>508</v>
      </c>
      <c r="B187" s="9" t="s">
        <v>582</v>
      </c>
      <c r="C187" s="10" t="s">
        <v>581</v>
      </c>
      <c r="D187" s="9" t="s">
        <v>77</v>
      </c>
      <c r="E187" s="9" t="s">
        <v>129</v>
      </c>
      <c r="F187" s="9" t="s">
        <v>130</v>
      </c>
      <c r="G187" s="9" t="s">
        <v>265</v>
      </c>
      <c r="H187" s="9" t="s">
        <v>266</v>
      </c>
      <c r="I187" s="11">
        <v>120</v>
      </c>
      <c r="J187" s="11"/>
      <c r="K187" s="11"/>
      <c r="L187" s="11"/>
      <c r="M187" s="11"/>
      <c r="N187" s="11"/>
      <c r="O187" s="11"/>
      <c r="P187" s="23"/>
      <c r="Q187" s="11"/>
      <c r="R187" s="11">
        <v>120</v>
      </c>
      <c r="S187" s="11"/>
      <c r="T187" s="11"/>
      <c r="U187" s="11"/>
      <c r="V187" s="11"/>
      <c r="W187" s="11">
        <v>120</v>
      </c>
    </row>
    <row r="188" ht="18.75" customHeight="1" spans="1:23">
      <c r="A188" s="23"/>
      <c r="B188" s="23"/>
      <c r="C188" s="10" t="s">
        <v>583</v>
      </c>
      <c r="D188" s="23"/>
      <c r="E188" s="23"/>
      <c r="F188" s="23"/>
      <c r="G188" s="23"/>
      <c r="H188" s="23"/>
      <c r="I188" s="11">
        <v>30</v>
      </c>
      <c r="J188" s="11">
        <v>30</v>
      </c>
      <c r="K188" s="11">
        <v>30</v>
      </c>
      <c r="L188" s="11"/>
      <c r="M188" s="11"/>
      <c r="N188" s="11"/>
      <c r="O188" s="11"/>
      <c r="P188" s="23"/>
      <c r="Q188" s="11"/>
      <c r="R188" s="11"/>
      <c r="S188" s="11"/>
      <c r="T188" s="11"/>
      <c r="U188" s="11"/>
      <c r="V188" s="11"/>
      <c r="W188" s="11"/>
    </row>
    <row r="189" ht="18.75" customHeight="1" spans="1:23">
      <c r="A189" s="9" t="s">
        <v>508</v>
      </c>
      <c r="B189" s="9" t="s">
        <v>584</v>
      </c>
      <c r="C189" s="10" t="s">
        <v>583</v>
      </c>
      <c r="D189" s="9" t="s">
        <v>79</v>
      </c>
      <c r="E189" s="9" t="s">
        <v>137</v>
      </c>
      <c r="F189" s="9" t="s">
        <v>138</v>
      </c>
      <c r="G189" s="9" t="s">
        <v>265</v>
      </c>
      <c r="H189" s="9" t="s">
        <v>266</v>
      </c>
      <c r="I189" s="11">
        <v>15</v>
      </c>
      <c r="J189" s="11">
        <v>15</v>
      </c>
      <c r="K189" s="11">
        <v>15</v>
      </c>
      <c r="L189" s="11"/>
      <c r="M189" s="11"/>
      <c r="N189" s="11"/>
      <c r="O189" s="11"/>
      <c r="P189" s="23"/>
      <c r="Q189" s="11"/>
      <c r="R189" s="11"/>
      <c r="S189" s="11"/>
      <c r="T189" s="11"/>
      <c r="U189" s="11"/>
      <c r="V189" s="11"/>
      <c r="W189" s="11"/>
    </row>
    <row r="190" ht="18.75" customHeight="1" spans="1:23">
      <c r="A190" s="9" t="s">
        <v>508</v>
      </c>
      <c r="B190" s="9" t="s">
        <v>584</v>
      </c>
      <c r="C190" s="10" t="s">
        <v>583</v>
      </c>
      <c r="D190" s="9" t="s">
        <v>79</v>
      </c>
      <c r="E190" s="9" t="s">
        <v>206</v>
      </c>
      <c r="F190" s="9" t="s">
        <v>140</v>
      </c>
      <c r="G190" s="9" t="s">
        <v>265</v>
      </c>
      <c r="H190" s="9" t="s">
        <v>266</v>
      </c>
      <c r="I190" s="11">
        <v>15</v>
      </c>
      <c r="J190" s="11">
        <v>15</v>
      </c>
      <c r="K190" s="11">
        <v>15</v>
      </c>
      <c r="L190" s="11"/>
      <c r="M190" s="11"/>
      <c r="N190" s="11"/>
      <c r="O190" s="11"/>
      <c r="P190" s="23"/>
      <c r="Q190" s="11"/>
      <c r="R190" s="11"/>
      <c r="S190" s="11"/>
      <c r="T190" s="11"/>
      <c r="U190" s="11"/>
      <c r="V190" s="11"/>
      <c r="W190" s="11"/>
    </row>
    <row r="191" ht="18.75" customHeight="1" spans="1:23">
      <c r="A191" s="23"/>
      <c r="B191" s="23"/>
      <c r="C191" s="10" t="s">
        <v>585</v>
      </c>
      <c r="D191" s="23"/>
      <c r="E191" s="23"/>
      <c r="F191" s="23"/>
      <c r="G191" s="23"/>
      <c r="H191" s="23"/>
      <c r="I191" s="11">
        <v>6</v>
      </c>
      <c r="J191" s="11">
        <v>6</v>
      </c>
      <c r="K191" s="11">
        <v>6</v>
      </c>
      <c r="L191" s="11"/>
      <c r="M191" s="11"/>
      <c r="N191" s="11"/>
      <c r="O191" s="11"/>
      <c r="P191" s="23"/>
      <c r="Q191" s="11"/>
      <c r="R191" s="11"/>
      <c r="S191" s="11"/>
      <c r="T191" s="11"/>
      <c r="U191" s="11"/>
      <c r="V191" s="11"/>
      <c r="W191" s="11"/>
    </row>
    <row r="192" ht="18.75" customHeight="1" spans="1:23">
      <c r="A192" s="9" t="s">
        <v>535</v>
      </c>
      <c r="B192" s="9" t="s">
        <v>586</v>
      </c>
      <c r="C192" s="10" t="s">
        <v>585</v>
      </c>
      <c r="D192" s="9" t="s">
        <v>81</v>
      </c>
      <c r="E192" s="9" t="s">
        <v>206</v>
      </c>
      <c r="F192" s="9" t="s">
        <v>140</v>
      </c>
      <c r="G192" s="9" t="s">
        <v>265</v>
      </c>
      <c r="H192" s="9" t="s">
        <v>266</v>
      </c>
      <c r="I192" s="11">
        <v>4</v>
      </c>
      <c r="J192" s="11">
        <v>4</v>
      </c>
      <c r="K192" s="11">
        <v>4</v>
      </c>
      <c r="L192" s="11"/>
      <c r="M192" s="11"/>
      <c r="N192" s="11"/>
      <c r="O192" s="11"/>
      <c r="P192" s="23"/>
      <c r="Q192" s="11"/>
      <c r="R192" s="11"/>
      <c r="S192" s="11"/>
      <c r="T192" s="11"/>
      <c r="U192" s="11"/>
      <c r="V192" s="11"/>
      <c r="W192" s="11"/>
    </row>
    <row r="193" ht="18.75" customHeight="1" spans="1:23">
      <c r="A193" s="9" t="s">
        <v>535</v>
      </c>
      <c r="B193" s="9" t="s">
        <v>586</v>
      </c>
      <c r="C193" s="10" t="s">
        <v>585</v>
      </c>
      <c r="D193" s="9" t="s">
        <v>81</v>
      </c>
      <c r="E193" s="9" t="s">
        <v>206</v>
      </c>
      <c r="F193" s="9" t="s">
        <v>140</v>
      </c>
      <c r="G193" s="9" t="s">
        <v>587</v>
      </c>
      <c r="H193" s="9" t="s">
        <v>588</v>
      </c>
      <c r="I193" s="11">
        <v>2</v>
      </c>
      <c r="J193" s="11">
        <v>2</v>
      </c>
      <c r="K193" s="11">
        <v>2</v>
      </c>
      <c r="L193" s="11"/>
      <c r="M193" s="11"/>
      <c r="N193" s="11"/>
      <c r="O193" s="11"/>
      <c r="P193" s="23"/>
      <c r="Q193" s="11"/>
      <c r="R193" s="11"/>
      <c r="S193" s="11"/>
      <c r="T193" s="11"/>
      <c r="U193" s="11"/>
      <c r="V193" s="11"/>
      <c r="W193" s="11"/>
    </row>
    <row r="194" ht="18.75" customHeight="1" spans="1:23">
      <c r="A194" s="23"/>
      <c r="B194" s="23"/>
      <c r="C194" s="10" t="s">
        <v>589</v>
      </c>
      <c r="D194" s="23"/>
      <c r="E194" s="23"/>
      <c r="F194" s="23"/>
      <c r="G194" s="23"/>
      <c r="H194" s="23"/>
      <c r="I194" s="11">
        <v>50.636</v>
      </c>
      <c r="J194" s="11"/>
      <c r="K194" s="11"/>
      <c r="L194" s="11"/>
      <c r="M194" s="11"/>
      <c r="N194" s="11"/>
      <c r="O194" s="11"/>
      <c r="P194" s="23"/>
      <c r="Q194" s="11"/>
      <c r="R194" s="11">
        <v>50.636</v>
      </c>
      <c r="S194" s="11"/>
      <c r="T194" s="11"/>
      <c r="U194" s="11"/>
      <c r="V194" s="11"/>
      <c r="W194" s="11">
        <v>50.636</v>
      </c>
    </row>
    <row r="195" ht="18.75" customHeight="1" spans="1:23">
      <c r="A195" s="9" t="s">
        <v>508</v>
      </c>
      <c r="B195" s="9" t="s">
        <v>590</v>
      </c>
      <c r="C195" s="10" t="s">
        <v>589</v>
      </c>
      <c r="D195" s="9" t="s">
        <v>81</v>
      </c>
      <c r="E195" s="9" t="s">
        <v>113</v>
      </c>
      <c r="F195" s="9" t="s">
        <v>114</v>
      </c>
      <c r="G195" s="9" t="s">
        <v>587</v>
      </c>
      <c r="H195" s="9" t="s">
        <v>588</v>
      </c>
      <c r="I195" s="11">
        <v>7.636</v>
      </c>
      <c r="J195" s="11"/>
      <c r="K195" s="11"/>
      <c r="L195" s="11"/>
      <c r="M195" s="11"/>
      <c r="N195" s="11"/>
      <c r="O195" s="11"/>
      <c r="P195" s="23"/>
      <c r="Q195" s="11"/>
      <c r="R195" s="11">
        <v>7.636</v>
      </c>
      <c r="S195" s="11"/>
      <c r="T195" s="11"/>
      <c r="U195" s="11"/>
      <c r="V195" s="11"/>
      <c r="W195" s="11">
        <v>7.636</v>
      </c>
    </row>
    <row r="196" ht="18.75" customHeight="1" spans="1:23">
      <c r="A196" s="9" t="s">
        <v>508</v>
      </c>
      <c r="B196" s="9" t="s">
        <v>590</v>
      </c>
      <c r="C196" s="10" t="s">
        <v>589</v>
      </c>
      <c r="D196" s="9" t="s">
        <v>81</v>
      </c>
      <c r="E196" s="9" t="s">
        <v>206</v>
      </c>
      <c r="F196" s="9" t="s">
        <v>140</v>
      </c>
      <c r="G196" s="9" t="s">
        <v>265</v>
      </c>
      <c r="H196" s="9" t="s">
        <v>266</v>
      </c>
      <c r="I196" s="11">
        <v>43</v>
      </c>
      <c r="J196" s="11"/>
      <c r="K196" s="11"/>
      <c r="L196" s="11"/>
      <c r="M196" s="11"/>
      <c r="N196" s="11"/>
      <c r="O196" s="11"/>
      <c r="P196" s="23"/>
      <c r="Q196" s="11"/>
      <c r="R196" s="11">
        <v>43</v>
      </c>
      <c r="S196" s="11"/>
      <c r="T196" s="11"/>
      <c r="U196" s="11"/>
      <c r="V196" s="11"/>
      <c r="W196" s="11">
        <v>43</v>
      </c>
    </row>
    <row r="197" ht="18.75" customHeight="1" spans="1:23">
      <c r="A197" s="23"/>
      <c r="B197" s="23"/>
      <c r="C197" s="10" t="s">
        <v>591</v>
      </c>
      <c r="D197" s="23"/>
      <c r="E197" s="23"/>
      <c r="F197" s="23"/>
      <c r="G197" s="23"/>
      <c r="H197" s="23"/>
      <c r="I197" s="11">
        <v>26.6388</v>
      </c>
      <c r="J197" s="11">
        <v>26.6388</v>
      </c>
      <c r="K197" s="11">
        <v>26.6388</v>
      </c>
      <c r="L197" s="11"/>
      <c r="M197" s="11"/>
      <c r="N197" s="11"/>
      <c r="O197" s="11"/>
      <c r="P197" s="23"/>
      <c r="Q197" s="11"/>
      <c r="R197" s="11"/>
      <c r="S197" s="11"/>
      <c r="T197" s="11"/>
      <c r="U197" s="11"/>
      <c r="V197" s="11"/>
      <c r="W197" s="11"/>
    </row>
    <row r="198" ht="18.75" customHeight="1" spans="1:23">
      <c r="A198" s="9" t="s">
        <v>540</v>
      </c>
      <c r="B198" s="9" t="s">
        <v>592</v>
      </c>
      <c r="C198" s="10" t="s">
        <v>591</v>
      </c>
      <c r="D198" s="9" t="s">
        <v>71</v>
      </c>
      <c r="E198" s="9" t="s">
        <v>121</v>
      </c>
      <c r="F198" s="9" t="s">
        <v>122</v>
      </c>
      <c r="G198" s="9" t="s">
        <v>265</v>
      </c>
      <c r="H198" s="9" t="s">
        <v>266</v>
      </c>
      <c r="I198" s="11">
        <v>1.0994</v>
      </c>
      <c r="J198" s="11">
        <v>1.0994</v>
      </c>
      <c r="K198" s="11">
        <v>1.0994</v>
      </c>
      <c r="L198" s="11"/>
      <c r="M198" s="11"/>
      <c r="N198" s="11"/>
      <c r="O198" s="11"/>
      <c r="P198" s="23"/>
      <c r="Q198" s="11"/>
      <c r="R198" s="11"/>
      <c r="S198" s="11"/>
      <c r="T198" s="11"/>
      <c r="U198" s="11"/>
      <c r="V198" s="11"/>
      <c r="W198" s="11"/>
    </row>
    <row r="199" ht="18.75" customHeight="1" spans="1:23">
      <c r="A199" s="9" t="s">
        <v>540</v>
      </c>
      <c r="B199" s="9" t="s">
        <v>592</v>
      </c>
      <c r="C199" s="10" t="s">
        <v>591</v>
      </c>
      <c r="D199" s="9" t="s">
        <v>71</v>
      </c>
      <c r="E199" s="9" t="s">
        <v>121</v>
      </c>
      <c r="F199" s="9" t="s">
        <v>122</v>
      </c>
      <c r="G199" s="9" t="s">
        <v>265</v>
      </c>
      <c r="H199" s="9" t="s">
        <v>266</v>
      </c>
      <c r="I199" s="11">
        <v>3.4449</v>
      </c>
      <c r="J199" s="11">
        <v>3.4449</v>
      </c>
      <c r="K199" s="11">
        <v>3.4449</v>
      </c>
      <c r="L199" s="11"/>
      <c r="M199" s="11"/>
      <c r="N199" s="11"/>
      <c r="O199" s="11"/>
      <c r="P199" s="23"/>
      <c r="Q199" s="11"/>
      <c r="R199" s="11"/>
      <c r="S199" s="11"/>
      <c r="T199" s="11"/>
      <c r="U199" s="11"/>
      <c r="V199" s="11"/>
      <c r="W199" s="11"/>
    </row>
    <row r="200" ht="18.75" customHeight="1" spans="1:23">
      <c r="A200" s="9" t="s">
        <v>540</v>
      </c>
      <c r="B200" s="9" t="s">
        <v>592</v>
      </c>
      <c r="C200" s="10" t="s">
        <v>591</v>
      </c>
      <c r="D200" s="9" t="s">
        <v>71</v>
      </c>
      <c r="E200" s="9" t="s">
        <v>121</v>
      </c>
      <c r="F200" s="9" t="s">
        <v>122</v>
      </c>
      <c r="G200" s="9" t="s">
        <v>532</v>
      </c>
      <c r="H200" s="9" t="s">
        <v>533</v>
      </c>
      <c r="I200" s="11">
        <v>1.2216</v>
      </c>
      <c r="J200" s="11">
        <v>1.2216</v>
      </c>
      <c r="K200" s="11">
        <v>1.2216</v>
      </c>
      <c r="L200" s="11"/>
      <c r="M200" s="11"/>
      <c r="N200" s="11"/>
      <c r="O200" s="11"/>
      <c r="P200" s="23"/>
      <c r="Q200" s="11"/>
      <c r="R200" s="11"/>
      <c r="S200" s="11"/>
      <c r="T200" s="11"/>
      <c r="U200" s="11"/>
      <c r="V200" s="11"/>
      <c r="W200" s="11"/>
    </row>
    <row r="201" ht="18.75" customHeight="1" spans="1:23">
      <c r="A201" s="9" t="s">
        <v>540</v>
      </c>
      <c r="B201" s="9" t="s">
        <v>592</v>
      </c>
      <c r="C201" s="10" t="s">
        <v>591</v>
      </c>
      <c r="D201" s="9" t="s">
        <v>71</v>
      </c>
      <c r="E201" s="9" t="s">
        <v>121</v>
      </c>
      <c r="F201" s="9" t="s">
        <v>122</v>
      </c>
      <c r="G201" s="9" t="s">
        <v>532</v>
      </c>
      <c r="H201" s="9" t="s">
        <v>533</v>
      </c>
      <c r="I201" s="11">
        <v>18.324</v>
      </c>
      <c r="J201" s="11">
        <v>18.324</v>
      </c>
      <c r="K201" s="11">
        <v>18.324</v>
      </c>
      <c r="L201" s="11"/>
      <c r="M201" s="11"/>
      <c r="N201" s="11"/>
      <c r="O201" s="11"/>
      <c r="P201" s="23"/>
      <c r="Q201" s="11"/>
      <c r="R201" s="11"/>
      <c r="S201" s="11"/>
      <c r="T201" s="11"/>
      <c r="U201" s="11"/>
      <c r="V201" s="11"/>
      <c r="W201" s="11"/>
    </row>
    <row r="202" ht="18.75" customHeight="1" spans="1:23">
      <c r="A202" s="9" t="s">
        <v>540</v>
      </c>
      <c r="B202" s="9" t="s">
        <v>592</v>
      </c>
      <c r="C202" s="10" t="s">
        <v>591</v>
      </c>
      <c r="D202" s="9" t="s">
        <v>71</v>
      </c>
      <c r="E202" s="9" t="s">
        <v>121</v>
      </c>
      <c r="F202" s="9" t="s">
        <v>122</v>
      </c>
      <c r="G202" s="9" t="s">
        <v>532</v>
      </c>
      <c r="H202" s="9" t="s">
        <v>533</v>
      </c>
      <c r="I202" s="11">
        <v>2.3761</v>
      </c>
      <c r="J202" s="11">
        <v>2.3761</v>
      </c>
      <c r="K202" s="11">
        <v>2.3761</v>
      </c>
      <c r="L202" s="11"/>
      <c r="M202" s="11"/>
      <c r="N202" s="11"/>
      <c r="O202" s="11"/>
      <c r="P202" s="23"/>
      <c r="Q202" s="11"/>
      <c r="R202" s="11"/>
      <c r="S202" s="11"/>
      <c r="T202" s="11"/>
      <c r="U202" s="11"/>
      <c r="V202" s="11"/>
      <c r="W202" s="11"/>
    </row>
    <row r="203" ht="18.75" customHeight="1" spans="1:23">
      <c r="A203" s="9" t="s">
        <v>540</v>
      </c>
      <c r="B203" s="9" t="s">
        <v>592</v>
      </c>
      <c r="C203" s="10" t="s">
        <v>591</v>
      </c>
      <c r="D203" s="9" t="s">
        <v>71</v>
      </c>
      <c r="E203" s="9" t="s">
        <v>133</v>
      </c>
      <c r="F203" s="9" t="s">
        <v>134</v>
      </c>
      <c r="G203" s="9" t="s">
        <v>265</v>
      </c>
      <c r="H203" s="9" t="s">
        <v>266</v>
      </c>
      <c r="I203" s="11">
        <v>0.1728</v>
      </c>
      <c r="J203" s="11">
        <v>0.1728</v>
      </c>
      <c r="K203" s="11">
        <v>0.1728</v>
      </c>
      <c r="L203" s="11"/>
      <c r="M203" s="11"/>
      <c r="N203" s="11"/>
      <c r="O203" s="11"/>
      <c r="P203" s="23"/>
      <c r="Q203" s="11"/>
      <c r="R203" s="11"/>
      <c r="S203" s="11"/>
      <c r="T203" s="11"/>
      <c r="U203" s="11"/>
      <c r="V203" s="11"/>
      <c r="W203" s="11"/>
    </row>
    <row r="204" ht="18.75" customHeight="1" spans="1:23">
      <c r="A204" s="23"/>
      <c r="B204" s="23"/>
      <c r="C204" s="10" t="s">
        <v>593</v>
      </c>
      <c r="D204" s="23"/>
      <c r="E204" s="23"/>
      <c r="F204" s="23"/>
      <c r="G204" s="23"/>
      <c r="H204" s="23"/>
      <c r="I204" s="11">
        <v>200</v>
      </c>
      <c r="J204" s="11"/>
      <c r="K204" s="11"/>
      <c r="L204" s="11"/>
      <c r="M204" s="11"/>
      <c r="N204" s="11"/>
      <c r="O204" s="11"/>
      <c r="P204" s="23"/>
      <c r="Q204" s="11"/>
      <c r="R204" s="11">
        <v>200</v>
      </c>
      <c r="S204" s="11"/>
      <c r="T204" s="11"/>
      <c r="U204" s="11">
        <v>200</v>
      </c>
      <c r="V204" s="11"/>
      <c r="W204" s="11"/>
    </row>
    <row r="205" ht="18.75" customHeight="1" spans="1:23">
      <c r="A205" s="9" t="s">
        <v>508</v>
      </c>
      <c r="B205" s="9" t="s">
        <v>594</v>
      </c>
      <c r="C205" s="10" t="s">
        <v>593</v>
      </c>
      <c r="D205" s="9" t="s">
        <v>71</v>
      </c>
      <c r="E205" s="9" t="s">
        <v>121</v>
      </c>
      <c r="F205" s="9" t="s">
        <v>122</v>
      </c>
      <c r="G205" s="9" t="s">
        <v>265</v>
      </c>
      <c r="H205" s="9" t="s">
        <v>266</v>
      </c>
      <c r="I205" s="11">
        <v>200</v>
      </c>
      <c r="J205" s="11"/>
      <c r="K205" s="11"/>
      <c r="L205" s="11"/>
      <c r="M205" s="11"/>
      <c r="N205" s="11"/>
      <c r="O205" s="11"/>
      <c r="P205" s="23"/>
      <c r="Q205" s="11"/>
      <c r="R205" s="11">
        <v>200</v>
      </c>
      <c r="S205" s="11"/>
      <c r="T205" s="11"/>
      <c r="U205" s="11">
        <v>200</v>
      </c>
      <c r="V205" s="11"/>
      <c r="W205" s="11"/>
    </row>
    <row r="206" ht="18.75" customHeight="1" spans="1:23">
      <c r="A206" s="23"/>
      <c r="B206" s="23"/>
      <c r="C206" s="10" t="s">
        <v>595</v>
      </c>
      <c r="D206" s="23"/>
      <c r="E206" s="23"/>
      <c r="F206" s="23"/>
      <c r="G206" s="23"/>
      <c r="H206" s="23"/>
      <c r="I206" s="11">
        <v>10</v>
      </c>
      <c r="J206" s="11"/>
      <c r="K206" s="11"/>
      <c r="L206" s="11"/>
      <c r="M206" s="11"/>
      <c r="N206" s="11"/>
      <c r="O206" s="11"/>
      <c r="P206" s="23"/>
      <c r="Q206" s="11"/>
      <c r="R206" s="11">
        <v>10</v>
      </c>
      <c r="S206" s="11"/>
      <c r="T206" s="11"/>
      <c r="U206" s="11"/>
      <c r="V206" s="11"/>
      <c r="W206" s="11">
        <v>10</v>
      </c>
    </row>
    <row r="207" ht="18.75" customHeight="1" spans="1:23">
      <c r="A207" s="9" t="s">
        <v>508</v>
      </c>
      <c r="B207" s="9" t="s">
        <v>596</v>
      </c>
      <c r="C207" s="10" t="s">
        <v>595</v>
      </c>
      <c r="D207" s="9" t="s">
        <v>89</v>
      </c>
      <c r="E207" s="9" t="s">
        <v>121</v>
      </c>
      <c r="F207" s="9" t="s">
        <v>122</v>
      </c>
      <c r="G207" s="9" t="s">
        <v>265</v>
      </c>
      <c r="H207" s="9" t="s">
        <v>266</v>
      </c>
      <c r="I207" s="11">
        <v>10</v>
      </c>
      <c r="J207" s="11"/>
      <c r="K207" s="11"/>
      <c r="L207" s="11"/>
      <c r="M207" s="11"/>
      <c r="N207" s="11"/>
      <c r="O207" s="11"/>
      <c r="P207" s="23"/>
      <c r="Q207" s="11"/>
      <c r="R207" s="11">
        <v>10</v>
      </c>
      <c r="S207" s="11"/>
      <c r="T207" s="11"/>
      <c r="U207" s="11"/>
      <c r="V207" s="11"/>
      <c r="W207" s="11">
        <v>10</v>
      </c>
    </row>
    <row r="208" ht="18.75" customHeight="1" spans="1:23">
      <c r="A208" s="23"/>
      <c r="B208" s="23"/>
      <c r="C208" s="10" t="s">
        <v>597</v>
      </c>
      <c r="D208" s="23"/>
      <c r="E208" s="23"/>
      <c r="F208" s="23"/>
      <c r="G208" s="23"/>
      <c r="H208" s="23"/>
      <c r="I208" s="11">
        <v>13.463</v>
      </c>
      <c r="J208" s="11">
        <v>13.463</v>
      </c>
      <c r="K208" s="11">
        <v>13.463</v>
      </c>
      <c r="L208" s="11"/>
      <c r="M208" s="11"/>
      <c r="N208" s="11"/>
      <c r="O208" s="11"/>
      <c r="P208" s="23"/>
      <c r="Q208" s="11"/>
      <c r="R208" s="11"/>
      <c r="S208" s="11"/>
      <c r="T208" s="11"/>
      <c r="U208" s="11"/>
      <c r="V208" s="11"/>
      <c r="W208" s="11"/>
    </row>
    <row r="209" ht="18.75" customHeight="1" spans="1:23">
      <c r="A209" s="9" t="s">
        <v>540</v>
      </c>
      <c r="B209" s="9" t="s">
        <v>598</v>
      </c>
      <c r="C209" s="10" t="s">
        <v>597</v>
      </c>
      <c r="D209" s="9" t="s">
        <v>89</v>
      </c>
      <c r="E209" s="9" t="s">
        <v>121</v>
      </c>
      <c r="F209" s="9" t="s">
        <v>122</v>
      </c>
      <c r="G209" s="9" t="s">
        <v>265</v>
      </c>
      <c r="H209" s="9" t="s">
        <v>266</v>
      </c>
      <c r="I209" s="11">
        <v>2.105</v>
      </c>
      <c r="J209" s="11">
        <v>2.105</v>
      </c>
      <c r="K209" s="11">
        <v>2.105</v>
      </c>
      <c r="L209" s="11"/>
      <c r="M209" s="11"/>
      <c r="N209" s="11"/>
      <c r="O209" s="11"/>
      <c r="P209" s="23"/>
      <c r="Q209" s="11"/>
      <c r="R209" s="11"/>
      <c r="S209" s="11"/>
      <c r="T209" s="11"/>
      <c r="U209" s="11"/>
      <c r="V209" s="11"/>
      <c r="W209" s="11"/>
    </row>
    <row r="210" ht="18.75" customHeight="1" spans="1:23">
      <c r="A210" s="9" t="s">
        <v>540</v>
      </c>
      <c r="B210" s="9" t="s">
        <v>598</v>
      </c>
      <c r="C210" s="10" t="s">
        <v>597</v>
      </c>
      <c r="D210" s="9" t="s">
        <v>89</v>
      </c>
      <c r="E210" s="9" t="s">
        <v>121</v>
      </c>
      <c r="F210" s="9" t="s">
        <v>122</v>
      </c>
      <c r="G210" s="9" t="s">
        <v>532</v>
      </c>
      <c r="H210" s="9" t="s">
        <v>533</v>
      </c>
      <c r="I210" s="11">
        <v>9.198</v>
      </c>
      <c r="J210" s="11">
        <v>9.198</v>
      </c>
      <c r="K210" s="11">
        <v>9.198</v>
      </c>
      <c r="L210" s="11"/>
      <c r="M210" s="11"/>
      <c r="N210" s="11"/>
      <c r="O210" s="11"/>
      <c r="P210" s="23"/>
      <c r="Q210" s="11"/>
      <c r="R210" s="11"/>
      <c r="S210" s="11"/>
      <c r="T210" s="11"/>
      <c r="U210" s="11"/>
      <c r="V210" s="11"/>
      <c r="W210" s="11"/>
    </row>
    <row r="211" ht="18.75" customHeight="1" spans="1:23">
      <c r="A211" s="9" t="s">
        <v>540</v>
      </c>
      <c r="B211" s="9" t="s">
        <v>598</v>
      </c>
      <c r="C211" s="10" t="s">
        <v>597</v>
      </c>
      <c r="D211" s="9" t="s">
        <v>89</v>
      </c>
      <c r="E211" s="9" t="s">
        <v>121</v>
      </c>
      <c r="F211" s="9" t="s">
        <v>122</v>
      </c>
      <c r="G211" s="9" t="s">
        <v>532</v>
      </c>
      <c r="H211" s="9" t="s">
        <v>533</v>
      </c>
      <c r="I211" s="11">
        <v>2.16</v>
      </c>
      <c r="J211" s="11">
        <v>2.16</v>
      </c>
      <c r="K211" s="11">
        <v>2.16</v>
      </c>
      <c r="L211" s="11"/>
      <c r="M211" s="11"/>
      <c r="N211" s="11"/>
      <c r="O211" s="11"/>
      <c r="P211" s="23"/>
      <c r="Q211" s="11"/>
      <c r="R211" s="11"/>
      <c r="S211" s="11"/>
      <c r="T211" s="11"/>
      <c r="U211" s="11"/>
      <c r="V211" s="11"/>
      <c r="W211" s="11"/>
    </row>
    <row r="212" ht="18.75" customHeight="1" spans="1:23">
      <c r="A212" s="23"/>
      <c r="B212" s="23"/>
      <c r="C212" s="10" t="s">
        <v>599</v>
      </c>
      <c r="D212" s="23"/>
      <c r="E212" s="23"/>
      <c r="F212" s="23"/>
      <c r="G212" s="23"/>
      <c r="H212" s="23"/>
      <c r="I212" s="11">
        <v>15.98</v>
      </c>
      <c r="J212" s="11">
        <v>15.98</v>
      </c>
      <c r="K212" s="11">
        <v>15.98</v>
      </c>
      <c r="L212" s="11"/>
      <c r="M212" s="11"/>
      <c r="N212" s="11"/>
      <c r="O212" s="11"/>
      <c r="P212" s="23"/>
      <c r="Q212" s="11"/>
      <c r="R212" s="11"/>
      <c r="S212" s="11"/>
      <c r="T212" s="11"/>
      <c r="U212" s="11"/>
      <c r="V212" s="11"/>
      <c r="W212" s="11"/>
    </row>
    <row r="213" ht="18.75" customHeight="1" spans="1:23">
      <c r="A213" s="9" t="s">
        <v>508</v>
      </c>
      <c r="B213" s="9" t="s">
        <v>600</v>
      </c>
      <c r="C213" s="10" t="s">
        <v>599</v>
      </c>
      <c r="D213" s="9" t="s">
        <v>91</v>
      </c>
      <c r="E213" s="9" t="s">
        <v>119</v>
      </c>
      <c r="F213" s="9" t="s">
        <v>120</v>
      </c>
      <c r="G213" s="9" t="s">
        <v>265</v>
      </c>
      <c r="H213" s="9" t="s">
        <v>266</v>
      </c>
      <c r="I213" s="11">
        <v>5</v>
      </c>
      <c r="J213" s="11">
        <v>5</v>
      </c>
      <c r="K213" s="11">
        <v>5</v>
      </c>
      <c r="L213" s="11"/>
      <c r="M213" s="11"/>
      <c r="N213" s="11"/>
      <c r="O213" s="11"/>
      <c r="P213" s="23"/>
      <c r="Q213" s="11"/>
      <c r="R213" s="11"/>
      <c r="S213" s="11"/>
      <c r="T213" s="11"/>
      <c r="U213" s="11"/>
      <c r="V213" s="11"/>
      <c r="W213" s="11"/>
    </row>
    <row r="214" ht="18.75" customHeight="1" spans="1:23">
      <c r="A214" s="9" t="s">
        <v>508</v>
      </c>
      <c r="B214" s="9" t="s">
        <v>600</v>
      </c>
      <c r="C214" s="10" t="s">
        <v>599</v>
      </c>
      <c r="D214" s="9" t="s">
        <v>91</v>
      </c>
      <c r="E214" s="9" t="s">
        <v>119</v>
      </c>
      <c r="F214" s="9" t="s">
        <v>120</v>
      </c>
      <c r="G214" s="9" t="s">
        <v>532</v>
      </c>
      <c r="H214" s="9" t="s">
        <v>533</v>
      </c>
      <c r="I214" s="11">
        <v>8.88</v>
      </c>
      <c r="J214" s="11">
        <v>8.88</v>
      </c>
      <c r="K214" s="11">
        <v>8.88</v>
      </c>
      <c r="L214" s="11"/>
      <c r="M214" s="11"/>
      <c r="N214" s="11"/>
      <c r="O214" s="11"/>
      <c r="P214" s="23"/>
      <c r="Q214" s="11"/>
      <c r="R214" s="11"/>
      <c r="S214" s="11"/>
      <c r="T214" s="11"/>
      <c r="U214" s="11"/>
      <c r="V214" s="11"/>
      <c r="W214" s="11"/>
    </row>
    <row r="215" ht="18.75" customHeight="1" spans="1:23">
      <c r="A215" s="9" t="s">
        <v>508</v>
      </c>
      <c r="B215" s="9" t="s">
        <v>600</v>
      </c>
      <c r="C215" s="10" t="s">
        <v>599</v>
      </c>
      <c r="D215" s="9" t="s">
        <v>91</v>
      </c>
      <c r="E215" s="9" t="s">
        <v>119</v>
      </c>
      <c r="F215" s="9" t="s">
        <v>120</v>
      </c>
      <c r="G215" s="9" t="s">
        <v>532</v>
      </c>
      <c r="H215" s="9" t="s">
        <v>533</v>
      </c>
      <c r="I215" s="11">
        <v>2.1</v>
      </c>
      <c r="J215" s="11">
        <v>2.1</v>
      </c>
      <c r="K215" s="11">
        <v>2.1</v>
      </c>
      <c r="L215" s="11"/>
      <c r="M215" s="11"/>
      <c r="N215" s="11"/>
      <c r="O215" s="11"/>
      <c r="P215" s="23"/>
      <c r="Q215" s="11"/>
      <c r="R215" s="11"/>
      <c r="S215" s="11"/>
      <c r="T215" s="11"/>
      <c r="U215" s="11"/>
      <c r="V215" s="11"/>
      <c r="W215" s="11"/>
    </row>
    <row r="216" ht="18.75" customHeight="1" spans="1:23">
      <c r="A216" s="23"/>
      <c r="B216" s="23"/>
      <c r="C216" s="10" t="s">
        <v>601</v>
      </c>
      <c r="D216" s="23"/>
      <c r="E216" s="23"/>
      <c r="F216" s="23"/>
      <c r="G216" s="23"/>
      <c r="H216" s="23"/>
      <c r="I216" s="11">
        <v>297</v>
      </c>
      <c r="J216" s="11"/>
      <c r="K216" s="11"/>
      <c r="L216" s="11"/>
      <c r="M216" s="11"/>
      <c r="N216" s="11"/>
      <c r="O216" s="11"/>
      <c r="P216" s="23"/>
      <c r="Q216" s="11"/>
      <c r="R216" s="11">
        <v>297</v>
      </c>
      <c r="S216" s="11"/>
      <c r="T216" s="11"/>
      <c r="U216" s="11"/>
      <c r="V216" s="11"/>
      <c r="W216" s="11">
        <v>297</v>
      </c>
    </row>
    <row r="217" ht="18.75" customHeight="1" spans="1:23">
      <c r="A217" s="9" t="s">
        <v>508</v>
      </c>
      <c r="B217" s="9" t="s">
        <v>602</v>
      </c>
      <c r="C217" s="10" t="s">
        <v>601</v>
      </c>
      <c r="D217" s="9" t="s">
        <v>91</v>
      </c>
      <c r="E217" s="9" t="s">
        <v>119</v>
      </c>
      <c r="F217" s="9" t="s">
        <v>120</v>
      </c>
      <c r="G217" s="9" t="s">
        <v>265</v>
      </c>
      <c r="H217" s="9" t="s">
        <v>266</v>
      </c>
      <c r="I217" s="11">
        <v>8</v>
      </c>
      <c r="J217" s="11"/>
      <c r="K217" s="11"/>
      <c r="L217" s="11"/>
      <c r="M217" s="11"/>
      <c r="N217" s="11"/>
      <c r="O217" s="11"/>
      <c r="P217" s="23"/>
      <c r="Q217" s="11"/>
      <c r="R217" s="11">
        <v>8</v>
      </c>
      <c r="S217" s="11"/>
      <c r="T217" s="11"/>
      <c r="U217" s="11"/>
      <c r="V217" s="11"/>
      <c r="W217" s="11">
        <v>8</v>
      </c>
    </row>
    <row r="218" ht="18.75" customHeight="1" spans="1:23">
      <c r="A218" s="9" t="s">
        <v>508</v>
      </c>
      <c r="B218" s="9" t="s">
        <v>602</v>
      </c>
      <c r="C218" s="10" t="s">
        <v>601</v>
      </c>
      <c r="D218" s="9" t="s">
        <v>91</v>
      </c>
      <c r="E218" s="9" t="s">
        <v>119</v>
      </c>
      <c r="F218" s="9" t="s">
        <v>120</v>
      </c>
      <c r="G218" s="9" t="s">
        <v>265</v>
      </c>
      <c r="H218" s="9" t="s">
        <v>266</v>
      </c>
      <c r="I218" s="11">
        <v>177</v>
      </c>
      <c r="J218" s="11"/>
      <c r="K218" s="11"/>
      <c r="L218" s="11"/>
      <c r="M218" s="11"/>
      <c r="N218" s="11"/>
      <c r="O218" s="11"/>
      <c r="P218" s="23"/>
      <c r="Q218" s="11"/>
      <c r="R218" s="11">
        <v>177</v>
      </c>
      <c r="S218" s="11"/>
      <c r="T218" s="11"/>
      <c r="U218" s="11"/>
      <c r="V218" s="11"/>
      <c r="W218" s="11">
        <v>177</v>
      </c>
    </row>
    <row r="219" ht="18.75" customHeight="1" spans="1:23">
      <c r="A219" s="9" t="s">
        <v>508</v>
      </c>
      <c r="B219" s="9" t="s">
        <v>602</v>
      </c>
      <c r="C219" s="10" t="s">
        <v>601</v>
      </c>
      <c r="D219" s="9" t="s">
        <v>91</v>
      </c>
      <c r="E219" s="9" t="s">
        <v>119</v>
      </c>
      <c r="F219" s="9" t="s">
        <v>120</v>
      </c>
      <c r="G219" s="9" t="s">
        <v>265</v>
      </c>
      <c r="H219" s="9" t="s">
        <v>266</v>
      </c>
      <c r="I219" s="11">
        <v>112</v>
      </c>
      <c r="J219" s="11"/>
      <c r="K219" s="11"/>
      <c r="L219" s="11"/>
      <c r="M219" s="11"/>
      <c r="N219" s="11"/>
      <c r="O219" s="11"/>
      <c r="P219" s="23"/>
      <c r="Q219" s="11"/>
      <c r="R219" s="11">
        <v>112</v>
      </c>
      <c r="S219" s="11"/>
      <c r="T219" s="11"/>
      <c r="U219" s="11"/>
      <c r="V219" s="11"/>
      <c r="W219" s="11">
        <v>112</v>
      </c>
    </row>
    <row r="220" ht="18.75" customHeight="1" spans="1:23">
      <c r="A220" s="23"/>
      <c r="B220" s="23"/>
      <c r="C220" s="10" t="s">
        <v>603</v>
      </c>
      <c r="D220" s="23"/>
      <c r="E220" s="23"/>
      <c r="F220" s="23"/>
      <c r="G220" s="23"/>
      <c r="H220" s="23"/>
      <c r="I220" s="11">
        <v>14</v>
      </c>
      <c r="J220" s="11">
        <v>14</v>
      </c>
      <c r="K220" s="11">
        <v>14</v>
      </c>
      <c r="L220" s="11"/>
      <c r="M220" s="11"/>
      <c r="N220" s="11"/>
      <c r="O220" s="11"/>
      <c r="P220" s="23"/>
      <c r="Q220" s="11"/>
      <c r="R220" s="11"/>
      <c r="S220" s="11"/>
      <c r="T220" s="11"/>
      <c r="U220" s="11"/>
      <c r="V220" s="11"/>
      <c r="W220" s="11"/>
    </row>
    <row r="221" ht="18.75" customHeight="1" spans="1:23">
      <c r="A221" s="9" t="s">
        <v>508</v>
      </c>
      <c r="B221" s="9" t="s">
        <v>604</v>
      </c>
      <c r="C221" s="10" t="s">
        <v>603</v>
      </c>
      <c r="D221" s="9" t="s">
        <v>85</v>
      </c>
      <c r="E221" s="9" t="s">
        <v>206</v>
      </c>
      <c r="F221" s="9" t="s">
        <v>140</v>
      </c>
      <c r="G221" s="9" t="s">
        <v>265</v>
      </c>
      <c r="H221" s="9" t="s">
        <v>266</v>
      </c>
      <c r="I221" s="11">
        <v>14</v>
      </c>
      <c r="J221" s="11">
        <v>14</v>
      </c>
      <c r="K221" s="11">
        <v>14</v>
      </c>
      <c r="L221" s="11"/>
      <c r="M221" s="11"/>
      <c r="N221" s="11"/>
      <c r="O221" s="11"/>
      <c r="P221" s="23"/>
      <c r="Q221" s="11"/>
      <c r="R221" s="11"/>
      <c r="S221" s="11"/>
      <c r="T221" s="11"/>
      <c r="U221" s="11"/>
      <c r="V221" s="11"/>
      <c r="W221" s="11"/>
    </row>
    <row r="222" ht="18.75" customHeight="1" spans="1:23">
      <c r="A222" s="23"/>
      <c r="B222" s="23"/>
      <c r="C222" s="10" t="s">
        <v>605</v>
      </c>
      <c r="D222" s="23"/>
      <c r="E222" s="23"/>
      <c r="F222" s="23"/>
      <c r="G222" s="23"/>
      <c r="H222" s="23"/>
      <c r="I222" s="11">
        <v>2215.7</v>
      </c>
      <c r="J222" s="11"/>
      <c r="K222" s="11"/>
      <c r="L222" s="11"/>
      <c r="M222" s="11"/>
      <c r="N222" s="11"/>
      <c r="O222" s="11"/>
      <c r="P222" s="23"/>
      <c r="Q222" s="11"/>
      <c r="R222" s="11">
        <v>2215.7</v>
      </c>
      <c r="S222" s="11"/>
      <c r="T222" s="11"/>
      <c r="U222" s="11"/>
      <c r="V222" s="11"/>
      <c r="W222" s="11">
        <v>2215.7</v>
      </c>
    </row>
    <row r="223" ht="18.75" customHeight="1" spans="1:23">
      <c r="A223" s="9" t="s">
        <v>508</v>
      </c>
      <c r="B223" s="9" t="s">
        <v>606</v>
      </c>
      <c r="C223" s="10" t="s">
        <v>605</v>
      </c>
      <c r="D223" s="9" t="s">
        <v>85</v>
      </c>
      <c r="E223" s="9" t="s">
        <v>125</v>
      </c>
      <c r="F223" s="9" t="s">
        <v>126</v>
      </c>
      <c r="G223" s="9" t="s">
        <v>265</v>
      </c>
      <c r="H223" s="9" t="s">
        <v>266</v>
      </c>
      <c r="I223" s="11">
        <v>5</v>
      </c>
      <c r="J223" s="11"/>
      <c r="K223" s="11"/>
      <c r="L223" s="11"/>
      <c r="M223" s="11"/>
      <c r="N223" s="11"/>
      <c r="O223" s="11"/>
      <c r="P223" s="23"/>
      <c r="Q223" s="11"/>
      <c r="R223" s="11">
        <v>5</v>
      </c>
      <c r="S223" s="11"/>
      <c r="T223" s="11"/>
      <c r="U223" s="11"/>
      <c r="V223" s="11"/>
      <c r="W223" s="11">
        <v>5</v>
      </c>
    </row>
    <row r="224" ht="18.75" customHeight="1" spans="1:23">
      <c r="A224" s="9" t="s">
        <v>508</v>
      </c>
      <c r="B224" s="9" t="s">
        <v>606</v>
      </c>
      <c r="C224" s="10" t="s">
        <v>605</v>
      </c>
      <c r="D224" s="9" t="s">
        <v>85</v>
      </c>
      <c r="E224" s="9" t="s">
        <v>125</v>
      </c>
      <c r="F224" s="9" t="s">
        <v>126</v>
      </c>
      <c r="G224" s="9" t="s">
        <v>275</v>
      </c>
      <c r="H224" s="9" t="s">
        <v>276</v>
      </c>
      <c r="I224" s="11">
        <v>242</v>
      </c>
      <c r="J224" s="11"/>
      <c r="K224" s="11"/>
      <c r="L224" s="11"/>
      <c r="M224" s="11"/>
      <c r="N224" s="11"/>
      <c r="O224" s="11"/>
      <c r="P224" s="23"/>
      <c r="Q224" s="11"/>
      <c r="R224" s="11">
        <v>242</v>
      </c>
      <c r="S224" s="11"/>
      <c r="T224" s="11"/>
      <c r="U224" s="11"/>
      <c r="V224" s="11"/>
      <c r="W224" s="11">
        <v>242</v>
      </c>
    </row>
    <row r="225" ht="18.75" customHeight="1" spans="1:23">
      <c r="A225" s="9" t="s">
        <v>508</v>
      </c>
      <c r="B225" s="9" t="s">
        <v>606</v>
      </c>
      <c r="C225" s="10" t="s">
        <v>605</v>
      </c>
      <c r="D225" s="9" t="s">
        <v>85</v>
      </c>
      <c r="E225" s="9" t="s">
        <v>125</v>
      </c>
      <c r="F225" s="9" t="s">
        <v>126</v>
      </c>
      <c r="G225" s="9" t="s">
        <v>275</v>
      </c>
      <c r="H225" s="9" t="s">
        <v>276</v>
      </c>
      <c r="I225" s="11">
        <v>626</v>
      </c>
      <c r="J225" s="11"/>
      <c r="K225" s="11"/>
      <c r="L225" s="11"/>
      <c r="M225" s="11"/>
      <c r="N225" s="11"/>
      <c r="O225" s="11"/>
      <c r="P225" s="23"/>
      <c r="Q225" s="11"/>
      <c r="R225" s="11">
        <v>626</v>
      </c>
      <c r="S225" s="11"/>
      <c r="T225" s="11"/>
      <c r="U225" s="11"/>
      <c r="V225" s="11"/>
      <c r="W225" s="11">
        <v>626</v>
      </c>
    </row>
    <row r="226" ht="18.75" customHeight="1" spans="1:23">
      <c r="A226" s="9" t="s">
        <v>508</v>
      </c>
      <c r="B226" s="9" t="s">
        <v>606</v>
      </c>
      <c r="C226" s="10" t="s">
        <v>605</v>
      </c>
      <c r="D226" s="9" t="s">
        <v>85</v>
      </c>
      <c r="E226" s="9" t="s">
        <v>125</v>
      </c>
      <c r="F226" s="9" t="s">
        <v>126</v>
      </c>
      <c r="G226" s="9" t="s">
        <v>275</v>
      </c>
      <c r="H226" s="9" t="s">
        <v>276</v>
      </c>
      <c r="I226" s="11">
        <v>127</v>
      </c>
      <c r="J226" s="11"/>
      <c r="K226" s="11"/>
      <c r="L226" s="11"/>
      <c r="M226" s="11"/>
      <c r="N226" s="11"/>
      <c r="O226" s="11"/>
      <c r="P226" s="23"/>
      <c r="Q226" s="11"/>
      <c r="R226" s="11">
        <v>127</v>
      </c>
      <c r="S226" s="11"/>
      <c r="T226" s="11"/>
      <c r="U226" s="11"/>
      <c r="V226" s="11"/>
      <c r="W226" s="11">
        <v>127</v>
      </c>
    </row>
    <row r="227" ht="18.75" customHeight="1" spans="1:23">
      <c r="A227" s="9" t="s">
        <v>508</v>
      </c>
      <c r="B227" s="9" t="s">
        <v>606</v>
      </c>
      <c r="C227" s="10" t="s">
        <v>605</v>
      </c>
      <c r="D227" s="9" t="s">
        <v>85</v>
      </c>
      <c r="E227" s="9" t="s">
        <v>125</v>
      </c>
      <c r="F227" s="9" t="s">
        <v>126</v>
      </c>
      <c r="G227" s="9" t="s">
        <v>275</v>
      </c>
      <c r="H227" s="9" t="s">
        <v>276</v>
      </c>
      <c r="I227" s="11">
        <v>74</v>
      </c>
      <c r="J227" s="11"/>
      <c r="K227" s="11"/>
      <c r="L227" s="11"/>
      <c r="M227" s="11"/>
      <c r="N227" s="11"/>
      <c r="O227" s="11"/>
      <c r="P227" s="23"/>
      <c r="Q227" s="11"/>
      <c r="R227" s="11">
        <v>74</v>
      </c>
      <c r="S227" s="11"/>
      <c r="T227" s="11"/>
      <c r="U227" s="11"/>
      <c r="V227" s="11"/>
      <c r="W227" s="11">
        <v>74</v>
      </c>
    </row>
    <row r="228" ht="18.75" customHeight="1" spans="1:23">
      <c r="A228" s="9" t="s">
        <v>508</v>
      </c>
      <c r="B228" s="9" t="s">
        <v>606</v>
      </c>
      <c r="C228" s="10" t="s">
        <v>605</v>
      </c>
      <c r="D228" s="9" t="s">
        <v>85</v>
      </c>
      <c r="E228" s="9" t="s">
        <v>125</v>
      </c>
      <c r="F228" s="9" t="s">
        <v>126</v>
      </c>
      <c r="G228" s="9" t="s">
        <v>275</v>
      </c>
      <c r="H228" s="9" t="s">
        <v>276</v>
      </c>
      <c r="I228" s="11">
        <v>112</v>
      </c>
      <c r="J228" s="11"/>
      <c r="K228" s="11"/>
      <c r="L228" s="11"/>
      <c r="M228" s="11"/>
      <c r="N228" s="11"/>
      <c r="O228" s="11"/>
      <c r="P228" s="23"/>
      <c r="Q228" s="11"/>
      <c r="R228" s="11">
        <v>112</v>
      </c>
      <c r="S228" s="11"/>
      <c r="T228" s="11"/>
      <c r="U228" s="11"/>
      <c r="V228" s="11"/>
      <c r="W228" s="11">
        <v>112</v>
      </c>
    </row>
    <row r="229" ht="18.75" customHeight="1" spans="1:23">
      <c r="A229" s="9" t="s">
        <v>508</v>
      </c>
      <c r="B229" s="9" t="s">
        <v>606</v>
      </c>
      <c r="C229" s="10" t="s">
        <v>605</v>
      </c>
      <c r="D229" s="9" t="s">
        <v>85</v>
      </c>
      <c r="E229" s="9" t="s">
        <v>125</v>
      </c>
      <c r="F229" s="9" t="s">
        <v>126</v>
      </c>
      <c r="G229" s="9" t="s">
        <v>275</v>
      </c>
      <c r="H229" s="9" t="s">
        <v>276</v>
      </c>
      <c r="I229" s="11">
        <v>30</v>
      </c>
      <c r="J229" s="11"/>
      <c r="K229" s="11"/>
      <c r="L229" s="11"/>
      <c r="M229" s="11"/>
      <c r="N229" s="11"/>
      <c r="O229" s="11"/>
      <c r="P229" s="23"/>
      <c r="Q229" s="11"/>
      <c r="R229" s="11">
        <v>30</v>
      </c>
      <c r="S229" s="11"/>
      <c r="T229" s="11"/>
      <c r="U229" s="11"/>
      <c r="V229" s="11"/>
      <c r="W229" s="11">
        <v>30</v>
      </c>
    </row>
    <row r="230" ht="18.75" customHeight="1" spans="1:23">
      <c r="A230" s="9" t="s">
        <v>508</v>
      </c>
      <c r="B230" s="9" t="s">
        <v>606</v>
      </c>
      <c r="C230" s="10" t="s">
        <v>605</v>
      </c>
      <c r="D230" s="9" t="s">
        <v>85</v>
      </c>
      <c r="E230" s="9" t="s">
        <v>125</v>
      </c>
      <c r="F230" s="9" t="s">
        <v>126</v>
      </c>
      <c r="G230" s="9" t="s">
        <v>275</v>
      </c>
      <c r="H230" s="9" t="s">
        <v>276</v>
      </c>
      <c r="I230" s="11">
        <v>880</v>
      </c>
      <c r="J230" s="11"/>
      <c r="K230" s="11"/>
      <c r="L230" s="11"/>
      <c r="M230" s="11"/>
      <c r="N230" s="11"/>
      <c r="O230" s="11"/>
      <c r="P230" s="23"/>
      <c r="Q230" s="11"/>
      <c r="R230" s="11">
        <v>880</v>
      </c>
      <c r="S230" s="11"/>
      <c r="T230" s="11"/>
      <c r="U230" s="11"/>
      <c r="V230" s="11"/>
      <c r="W230" s="11">
        <v>880</v>
      </c>
    </row>
    <row r="231" ht="18.75" customHeight="1" spans="1:23">
      <c r="A231" s="9" t="s">
        <v>508</v>
      </c>
      <c r="B231" s="9" t="s">
        <v>606</v>
      </c>
      <c r="C231" s="10" t="s">
        <v>605</v>
      </c>
      <c r="D231" s="9" t="s">
        <v>85</v>
      </c>
      <c r="E231" s="9" t="s">
        <v>125</v>
      </c>
      <c r="F231" s="9" t="s">
        <v>126</v>
      </c>
      <c r="G231" s="9" t="s">
        <v>275</v>
      </c>
      <c r="H231" s="9" t="s">
        <v>276</v>
      </c>
      <c r="I231" s="11">
        <v>2.7</v>
      </c>
      <c r="J231" s="11"/>
      <c r="K231" s="11"/>
      <c r="L231" s="11"/>
      <c r="M231" s="11"/>
      <c r="N231" s="11"/>
      <c r="O231" s="11"/>
      <c r="P231" s="23"/>
      <c r="Q231" s="11"/>
      <c r="R231" s="11">
        <v>2.7</v>
      </c>
      <c r="S231" s="11"/>
      <c r="T231" s="11"/>
      <c r="U231" s="11"/>
      <c r="V231" s="11"/>
      <c r="W231" s="11">
        <v>2.7</v>
      </c>
    </row>
    <row r="232" ht="18.75" customHeight="1" spans="1:23">
      <c r="A232" s="9" t="s">
        <v>508</v>
      </c>
      <c r="B232" s="9" t="s">
        <v>606</v>
      </c>
      <c r="C232" s="10" t="s">
        <v>605</v>
      </c>
      <c r="D232" s="9" t="s">
        <v>85</v>
      </c>
      <c r="E232" s="9" t="s">
        <v>125</v>
      </c>
      <c r="F232" s="9" t="s">
        <v>126</v>
      </c>
      <c r="G232" s="9" t="s">
        <v>275</v>
      </c>
      <c r="H232" s="9" t="s">
        <v>276</v>
      </c>
      <c r="I232" s="11">
        <v>117</v>
      </c>
      <c r="J232" s="11"/>
      <c r="K232" s="11"/>
      <c r="L232" s="11"/>
      <c r="M232" s="11"/>
      <c r="N232" s="11"/>
      <c r="O232" s="11"/>
      <c r="P232" s="23"/>
      <c r="Q232" s="11"/>
      <c r="R232" s="11">
        <v>117</v>
      </c>
      <c r="S232" s="11"/>
      <c r="T232" s="11"/>
      <c r="U232" s="11"/>
      <c r="V232" s="11"/>
      <c r="W232" s="11">
        <v>117</v>
      </c>
    </row>
    <row r="233" ht="18.75" customHeight="1" spans="1:23">
      <c r="A233" s="23"/>
      <c r="B233" s="23"/>
      <c r="C233" s="10" t="s">
        <v>607</v>
      </c>
      <c r="D233" s="23"/>
      <c r="E233" s="23"/>
      <c r="F233" s="23"/>
      <c r="G233" s="23"/>
      <c r="H233" s="23"/>
      <c r="I233" s="11">
        <v>10</v>
      </c>
      <c r="J233" s="11">
        <v>10</v>
      </c>
      <c r="K233" s="11">
        <v>10</v>
      </c>
      <c r="L233" s="11"/>
      <c r="M233" s="11"/>
      <c r="N233" s="11"/>
      <c r="O233" s="11"/>
      <c r="P233" s="23"/>
      <c r="Q233" s="11"/>
      <c r="R233" s="11"/>
      <c r="S233" s="11"/>
      <c r="T233" s="11"/>
      <c r="U233" s="11"/>
      <c r="V233" s="11"/>
      <c r="W233" s="11"/>
    </row>
    <row r="234" ht="18.75" customHeight="1" spans="1:23">
      <c r="A234" s="9" t="s">
        <v>508</v>
      </c>
      <c r="B234" s="9" t="s">
        <v>608</v>
      </c>
      <c r="C234" s="10" t="s">
        <v>607</v>
      </c>
      <c r="D234" s="9" t="s">
        <v>87</v>
      </c>
      <c r="E234" s="9" t="s">
        <v>125</v>
      </c>
      <c r="F234" s="9" t="s">
        <v>126</v>
      </c>
      <c r="G234" s="9" t="s">
        <v>609</v>
      </c>
      <c r="H234" s="9" t="s">
        <v>610</v>
      </c>
      <c r="I234" s="11">
        <v>7.8</v>
      </c>
      <c r="J234" s="11">
        <v>7.8</v>
      </c>
      <c r="K234" s="11">
        <v>7.8</v>
      </c>
      <c r="L234" s="11"/>
      <c r="M234" s="11"/>
      <c r="N234" s="11"/>
      <c r="O234" s="11"/>
      <c r="P234" s="23"/>
      <c r="Q234" s="11"/>
      <c r="R234" s="11"/>
      <c r="S234" s="11"/>
      <c r="T234" s="11"/>
      <c r="U234" s="11"/>
      <c r="V234" s="11"/>
      <c r="W234" s="11"/>
    </row>
    <row r="235" ht="18.75" customHeight="1" spans="1:23">
      <c r="A235" s="9" t="s">
        <v>508</v>
      </c>
      <c r="B235" s="9" t="s">
        <v>608</v>
      </c>
      <c r="C235" s="10" t="s">
        <v>607</v>
      </c>
      <c r="D235" s="9" t="s">
        <v>87</v>
      </c>
      <c r="E235" s="9" t="s">
        <v>125</v>
      </c>
      <c r="F235" s="9" t="s">
        <v>126</v>
      </c>
      <c r="G235" s="9" t="s">
        <v>275</v>
      </c>
      <c r="H235" s="9" t="s">
        <v>276</v>
      </c>
      <c r="I235" s="11">
        <v>2.2</v>
      </c>
      <c r="J235" s="11">
        <v>2.2</v>
      </c>
      <c r="K235" s="11">
        <v>2.2</v>
      </c>
      <c r="L235" s="11"/>
      <c r="M235" s="11"/>
      <c r="N235" s="11"/>
      <c r="O235" s="11"/>
      <c r="P235" s="23"/>
      <c r="Q235" s="11"/>
      <c r="R235" s="11"/>
      <c r="S235" s="11"/>
      <c r="T235" s="11"/>
      <c r="U235" s="11"/>
      <c r="V235" s="11"/>
      <c r="W235" s="11"/>
    </row>
    <row r="236" ht="18.75" customHeight="1" spans="1:23">
      <c r="A236" s="12" t="s">
        <v>29</v>
      </c>
      <c r="B236" s="12"/>
      <c r="C236" s="12"/>
      <c r="D236" s="12"/>
      <c r="E236" s="12"/>
      <c r="F236" s="12"/>
      <c r="G236" s="12"/>
      <c r="H236" s="12"/>
      <c r="I236" s="11">
        <v>8436.672815</v>
      </c>
      <c r="J236" s="11">
        <v>2790.428815</v>
      </c>
      <c r="K236" s="11">
        <v>2790.428815</v>
      </c>
      <c r="L236" s="11">
        <v>300</v>
      </c>
      <c r="M236" s="11"/>
      <c r="N236" s="11"/>
      <c r="O236" s="11"/>
      <c r="P236" s="11"/>
      <c r="Q236" s="11"/>
      <c r="R236" s="11">
        <v>5346.244</v>
      </c>
      <c r="S236" s="11"/>
      <c r="T236" s="11"/>
      <c r="U236" s="11">
        <v>200</v>
      </c>
      <c r="V236" s="11"/>
      <c r="W236" s="11">
        <v>5146.244</v>
      </c>
    </row>
  </sheetData>
  <mergeCells count="28">
    <mergeCell ref="A3:W3"/>
    <mergeCell ref="A4:H4"/>
    <mergeCell ref="J5:M5"/>
    <mergeCell ref="N5:P5"/>
    <mergeCell ref="R5:W5"/>
    <mergeCell ref="A236:H236"/>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307"/>
  <sheetViews>
    <sheetView showZeros="0" workbookViewId="0">
      <pane ySplit="1" topLeftCell="A42" activePane="bottomLeft" state="frozen"/>
      <selection/>
      <selection pane="bottomLeft" activeCell="E55" sqref="E55"/>
    </sheetView>
  </sheetViews>
  <sheetFormatPr defaultColWidth="8.85185185185185" defaultRowHeight="15" customHeight="1"/>
  <cols>
    <col min="1" max="1" width="44.4166666666667" customWidth="1"/>
    <col min="2" max="2" width="41.5462962962963" customWidth="1"/>
    <col min="3" max="3" width="10.7777777777778" customWidth="1"/>
    <col min="4" max="4" width="13.8425925925926" customWidth="1"/>
    <col min="5" max="5" width="26.8425925925926" customWidth="1"/>
    <col min="6" max="8" width="10" customWidth="1"/>
    <col min="9" max="9" width="13.7037037037037" customWidth="1"/>
    <col min="10" max="10" width="32.2222222222222" customWidth="1"/>
  </cols>
  <sheetData>
    <row r="1" customHeight="1" spans="1:10">
      <c r="A1" s="58"/>
      <c r="B1" s="58"/>
      <c r="C1" s="58"/>
      <c r="D1" s="58"/>
      <c r="E1" s="58"/>
      <c r="F1" s="58"/>
      <c r="G1" s="58"/>
      <c r="H1" s="58"/>
      <c r="I1" s="58"/>
      <c r="J1" s="58"/>
    </row>
    <row r="2" customHeight="1" spans="1:10">
      <c r="A2" s="20" t="s">
        <v>611</v>
      </c>
      <c r="B2" s="20"/>
      <c r="C2" s="20"/>
      <c r="D2" s="20"/>
      <c r="E2" s="20"/>
      <c r="F2" s="20"/>
      <c r="G2" s="20"/>
      <c r="H2" s="20"/>
      <c r="I2" s="20"/>
      <c r="J2" s="20"/>
    </row>
    <row r="3" ht="45" customHeight="1" spans="1:10">
      <c r="A3" s="59" t="s">
        <v>612</v>
      </c>
      <c r="B3" s="59"/>
      <c r="C3" s="59"/>
      <c r="D3" s="59"/>
      <c r="E3" s="59"/>
      <c r="F3" s="59"/>
      <c r="G3" s="59"/>
      <c r="H3" s="59"/>
      <c r="I3" s="59"/>
      <c r="J3" s="59"/>
    </row>
    <row r="4" ht="20.25" customHeight="1" spans="1:10">
      <c r="A4" s="19" t="str">
        <f>"单位名称："&amp;"澄江市教育体育局"</f>
        <v>单位名称：澄江市教育体育局</v>
      </c>
      <c r="B4" s="19"/>
      <c r="C4" s="19"/>
      <c r="D4" s="19"/>
      <c r="E4" s="19"/>
      <c r="F4" s="19"/>
      <c r="G4" s="19"/>
      <c r="H4" s="19"/>
      <c r="I4" s="19"/>
      <c r="J4" s="19"/>
    </row>
    <row r="5" ht="20.25" customHeight="1" spans="1:10">
      <c r="A5" s="60" t="s">
        <v>613</v>
      </c>
      <c r="B5" s="60" t="s">
        <v>614</v>
      </c>
      <c r="C5" s="60" t="s">
        <v>615</v>
      </c>
      <c r="D5" s="60" t="s">
        <v>616</v>
      </c>
      <c r="E5" s="60" t="s">
        <v>617</v>
      </c>
      <c r="F5" s="60" t="s">
        <v>618</v>
      </c>
      <c r="G5" s="60" t="s">
        <v>619</v>
      </c>
      <c r="H5" s="60" t="s">
        <v>620</v>
      </c>
      <c r="I5" s="60" t="s">
        <v>621</v>
      </c>
      <c r="J5" s="60" t="s">
        <v>622</v>
      </c>
    </row>
    <row r="6" ht="46.5" customHeight="1" spans="1:10">
      <c r="A6" s="60"/>
      <c r="B6" s="60"/>
      <c r="C6" s="60"/>
      <c r="D6" s="60"/>
      <c r="E6" s="60"/>
      <c r="F6" s="60"/>
      <c r="G6" s="60"/>
      <c r="H6" s="60"/>
      <c r="I6" s="60"/>
      <c r="J6" s="60"/>
    </row>
    <row r="7" ht="20.25" customHeight="1" spans="1:10">
      <c r="A7" s="61">
        <v>1</v>
      </c>
      <c r="B7" s="61">
        <v>2</v>
      </c>
      <c r="C7" s="61">
        <v>3</v>
      </c>
      <c r="D7" s="61">
        <v>4</v>
      </c>
      <c r="E7" s="61">
        <v>5</v>
      </c>
      <c r="F7" s="61">
        <v>6</v>
      </c>
      <c r="G7" s="61">
        <v>7</v>
      </c>
      <c r="H7" s="61">
        <v>8</v>
      </c>
      <c r="I7" s="61">
        <v>9</v>
      </c>
      <c r="J7" s="61">
        <v>10</v>
      </c>
    </row>
    <row r="8" ht="20.25" customHeight="1" spans="1:10">
      <c r="A8" t="s">
        <v>52</v>
      </c>
      <c r="B8" s="23"/>
      <c r="C8" s="23"/>
      <c r="E8" s="62"/>
      <c r="F8" s="62"/>
      <c r="G8" s="62"/>
      <c r="H8" s="62"/>
      <c r="I8" s="62"/>
      <c r="J8" s="62"/>
    </row>
    <row r="9" ht="21.6" spans="1:10">
      <c r="A9" s="25" t="s">
        <v>510</v>
      </c>
      <c r="B9" s="23" t="s">
        <v>623</v>
      </c>
      <c r="C9" s="24"/>
      <c r="D9" s="24"/>
      <c r="E9" s="62"/>
      <c r="F9" s="62"/>
      <c r="G9" s="62"/>
      <c r="H9" s="62"/>
      <c r="I9" s="62"/>
      <c r="J9" s="62"/>
    </row>
    <row r="10" ht="43.2" spans="1:10">
      <c r="A10" s="23"/>
      <c r="B10" s="23"/>
      <c r="C10" s="23" t="s">
        <v>624</v>
      </c>
      <c r="D10" s="79" t="s">
        <v>625</v>
      </c>
      <c r="E10" s="80" t="s">
        <v>626</v>
      </c>
      <c r="F10" s="67" t="s">
        <v>627</v>
      </c>
      <c r="G10" s="24" t="s">
        <v>628</v>
      </c>
      <c r="H10" s="67" t="s">
        <v>629</v>
      </c>
      <c r="I10" s="67" t="s">
        <v>630</v>
      </c>
      <c r="J10" s="80" t="s">
        <v>631</v>
      </c>
    </row>
    <row r="11" ht="14.4" spans="1:10">
      <c r="A11" s="23"/>
      <c r="B11" s="23"/>
      <c r="C11" s="23" t="s">
        <v>624</v>
      </c>
      <c r="D11" s="79" t="s">
        <v>625</v>
      </c>
      <c r="E11" s="80" t="s">
        <v>632</v>
      </c>
      <c r="F11" s="67" t="s">
        <v>633</v>
      </c>
      <c r="G11" s="24" t="s">
        <v>45</v>
      </c>
      <c r="H11" s="67" t="s">
        <v>634</v>
      </c>
      <c r="I11" s="67" t="s">
        <v>630</v>
      </c>
      <c r="J11" s="80" t="s">
        <v>635</v>
      </c>
    </row>
    <row r="12" ht="21.6" spans="1:10">
      <c r="A12" s="23"/>
      <c r="B12" s="23"/>
      <c r="C12" s="23" t="s">
        <v>624</v>
      </c>
      <c r="D12" s="79" t="s">
        <v>625</v>
      </c>
      <c r="E12" s="80" t="s">
        <v>636</v>
      </c>
      <c r="F12" s="67" t="s">
        <v>633</v>
      </c>
      <c r="G12" s="24" t="s">
        <v>637</v>
      </c>
      <c r="H12" s="67" t="s">
        <v>629</v>
      </c>
      <c r="I12" s="67" t="s">
        <v>630</v>
      </c>
      <c r="J12" s="80" t="s">
        <v>638</v>
      </c>
    </row>
    <row r="13" ht="21.6" spans="1:10">
      <c r="A13" s="23"/>
      <c r="B13" s="23"/>
      <c r="C13" s="23" t="s">
        <v>624</v>
      </c>
      <c r="D13" s="79" t="s">
        <v>639</v>
      </c>
      <c r="E13" s="80" t="s">
        <v>640</v>
      </c>
      <c r="F13" s="67" t="s">
        <v>627</v>
      </c>
      <c r="G13" s="24" t="s">
        <v>637</v>
      </c>
      <c r="H13" s="67" t="s">
        <v>641</v>
      </c>
      <c r="I13" s="67" t="s">
        <v>630</v>
      </c>
      <c r="J13" s="80" t="s">
        <v>642</v>
      </c>
    </row>
    <row r="14" ht="21.6" spans="1:10">
      <c r="A14" s="23"/>
      <c r="B14" s="23"/>
      <c r="C14" s="23" t="s">
        <v>624</v>
      </c>
      <c r="D14" s="79" t="s">
        <v>643</v>
      </c>
      <c r="E14" s="80" t="s">
        <v>644</v>
      </c>
      <c r="F14" s="67" t="s">
        <v>627</v>
      </c>
      <c r="G14" s="24" t="s">
        <v>637</v>
      </c>
      <c r="H14" s="67" t="s">
        <v>641</v>
      </c>
      <c r="I14" s="67" t="s">
        <v>630</v>
      </c>
      <c r="J14" s="80" t="s">
        <v>645</v>
      </c>
    </row>
    <row r="15" ht="21.6" spans="1:10">
      <c r="A15" s="23"/>
      <c r="B15" s="23"/>
      <c r="C15" s="23" t="s">
        <v>646</v>
      </c>
      <c r="D15" s="79" t="s">
        <v>647</v>
      </c>
      <c r="E15" s="80" t="s">
        <v>648</v>
      </c>
      <c r="F15" s="67" t="s">
        <v>627</v>
      </c>
      <c r="G15" s="24" t="s">
        <v>637</v>
      </c>
      <c r="H15" s="67" t="s">
        <v>641</v>
      </c>
      <c r="I15" s="67" t="s">
        <v>630</v>
      </c>
      <c r="J15" s="80" t="s">
        <v>649</v>
      </c>
    </row>
    <row r="16" ht="21.6" spans="1:10">
      <c r="A16" s="23"/>
      <c r="B16" s="23"/>
      <c r="C16" s="23" t="s">
        <v>650</v>
      </c>
      <c r="D16" s="79" t="s">
        <v>651</v>
      </c>
      <c r="E16" s="80" t="s">
        <v>652</v>
      </c>
      <c r="F16" s="67" t="s">
        <v>627</v>
      </c>
      <c r="G16" s="24" t="s">
        <v>637</v>
      </c>
      <c r="H16" s="67" t="s">
        <v>641</v>
      </c>
      <c r="I16" s="67" t="s">
        <v>630</v>
      </c>
      <c r="J16" s="80" t="s">
        <v>653</v>
      </c>
    </row>
    <row r="17" ht="172.8" spans="1:10">
      <c r="A17" s="25" t="s">
        <v>512</v>
      </c>
      <c r="B17" s="81" t="s">
        <v>654</v>
      </c>
      <c r="C17" s="23"/>
      <c r="D17" s="23"/>
      <c r="E17" s="23"/>
      <c r="F17" s="23"/>
      <c r="G17" s="23"/>
      <c r="H17" s="23"/>
      <c r="I17" s="23"/>
      <c r="J17" s="23"/>
    </row>
    <row r="18" ht="20.25" customHeight="1" spans="1:10">
      <c r="A18" s="23"/>
      <c r="B18" s="23"/>
      <c r="C18" s="23" t="s">
        <v>624</v>
      </c>
      <c r="D18" s="79" t="s">
        <v>625</v>
      </c>
      <c r="E18" s="80" t="s">
        <v>655</v>
      </c>
      <c r="F18" s="67" t="s">
        <v>633</v>
      </c>
      <c r="G18" s="24" t="s">
        <v>656</v>
      </c>
      <c r="H18" s="67" t="s">
        <v>641</v>
      </c>
      <c r="I18" s="67" t="s">
        <v>630</v>
      </c>
      <c r="J18" s="80" t="s">
        <v>657</v>
      </c>
    </row>
    <row r="19" ht="20.25" customHeight="1" spans="1:10">
      <c r="A19" s="23"/>
      <c r="B19" s="23"/>
      <c r="C19" s="23" t="s">
        <v>624</v>
      </c>
      <c r="D19" s="79" t="s">
        <v>625</v>
      </c>
      <c r="E19" s="80" t="s">
        <v>658</v>
      </c>
      <c r="F19" s="67" t="s">
        <v>633</v>
      </c>
      <c r="G19" s="24" t="s">
        <v>656</v>
      </c>
      <c r="H19" s="67" t="s">
        <v>641</v>
      </c>
      <c r="I19" s="67" t="s">
        <v>630</v>
      </c>
      <c r="J19" s="80" t="s">
        <v>659</v>
      </c>
    </row>
    <row r="20" ht="20.25" customHeight="1" spans="1:10">
      <c r="A20" s="23"/>
      <c r="B20" s="23"/>
      <c r="C20" s="23" t="s">
        <v>624</v>
      </c>
      <c r="D20" s="79" t="s">
        <v>639</v>
      </c>
      <c r="E20" s="80" t="s">
        <v>660</v>
      </c>
      <c r="F20" s="67" t="s">
        <v>633</v>
      </c>
      <c r="G20" s="24" t="s">
        <v>661</v>
      </c>
      <c r="H20" s="67" t="s">
        <v>641</v>
      </c>
      <c r="I20" s="67" t="s">
        <v>630</v>
      </c>
      <c r="J20" s="80" t="s">
        <v>662</v>
      </c>
    </row>
    <row r="21" ht="20.25" customHeight="1" spans="1:10">
      <c r="A21" s="23"/>
      <c r="B21" s="23"/>
      <c r="C21" s="23" t="s">
        <v>646</v>
      </c>
      <c r="D21" s="79" t="s">
        <v>663</v>
      </c>
      <c r="E21" s="80" t="s">
        <v>664</v>
      </c>
      <c r="F21" s="67" t="s">
        <v>633</v>
      </c>
      <c r="G21" s="24" t="s">
        <v>665</v>
      </c>
      <c r="H21" s="67" t="s">
        <v>666</v>
      </c>
      <c r="I21" s="67" t="s">
        <v>630</v>
      </c>
      <c r="J21" s="80" t="s">
        <v>667</v>
      </c>
    </row>
    <row r="22" ht="20.25" customHeight="1" spans="1:10">
      <c r="A22" s="23"/>
      <c r="B22" s="23"/>
      <c r="C22" s="23" t="s">
        <v>650</v>
      </c>
      <c r="D22" s="79" t="s">
        <v>651</v>
      </c>
      <c r="E22" s="80" t="s">
        <v>668</v>
      </c>
      <c r="F22" s="67" t="s">
        <v>633</v>
      </c>
      <c r="G22" s="24" t="s">
        <v>669</v>
      </c>
      <c r="H22" s="67" t="s">
        <v>641</v>
      </c>
      <c r="I22" s="67" t="s">
        <v>630</v>
      </c>
      <c r="J22" s="80" t="s">
        <v>670</v>
      </c>
    </row>
    <row r="23" ht="151.2" spans="1:10">
      <c r="A23" s="25" t="s">
        <v>507</v>
      </c>
      <c r="B23" s="81" t="s">
        <v>671</v>
      </c>
      <c r="C23" s="23"/>
      <c r="D23" s="23"/>
      <c r="E23" s="23"/>
      <c r="F23" s="23"/>
      <c r="G23" s="23"/>
      <c r="H23" s="23"/>
      <c r="I23" s="23"/>
      <c r="J23" s="23"/>
    </row>
    <row r="24" ht="20.25" customHeight="1" spans="1:10">
      <c r="A24" s="23"/>
      <c r="B24" s="23"/>
      <c r="C24" s="23" t="s">
        <v>624</v>
      </c>
      <c r="D24" s="79" t="s">
        <v>625</v>
      </c>
      <c r="E24" s="80" t="s">
        <v>672</v>
      </c>
      <c r="F24" s="67" t="s">
        <v>633</v>
      </c>
      <c r="G24" s="24" t="s">
        <v>49</v>
      </c>
      <c r="H24" s="67" t="s">
        <v>634</v>
      </c>
      <c r="I24" s="67" t="s">
        <v>630</v>
      </c>
      <c r="J24" s="80" t="s">
        <v>673</v>
      </c>
    </row>
    <row r="25" ht="20.25" customHeight="1" spans="1:10">
      <c r="A25" s="23"/>
      <c r="B25" s="23"/>
      <c r="C25" s="23" t="s">
        <v>624</v>
      </c>
      <c r="D25" s="79" t="s">
        <v>625</v>
      </c>
      <c r="E25" s="80" t="s">
        <v>674</v>
      </c>
      <c r="F25" s="67" t="s">
        <v>627</v>
      </c>
      <c r="G25" s="24" t="s">
        <v>637</v>
      </c>
      <c r="H25" s="67" t="s">
        <v>641</v>
      </c>
      <c r="I25" s="67" t="s">
        <v>630</v>
      </c>
      <c r="J25" s="80" t="s">
        <v>675</v>
      </c>
    </row>
    <row r="26" ht="20.25" customHeight="1" spans="1:10">
      <c r="A26" s="23"/>
      <c r="B26" s="23"/>
      <c r="C26" s="23" t="s">
        <v>624</v>
      </c>
      <c r="D26" s="79" t="s">
        <v>639</v>
      </c>
      <c r="E26" s="80" t="s">
        <v>676</v>
      </c>
      <c r="F26" s="67" t="s">
        <v>633</v>
      </c>
      <c r="G26" s="24" t="s">
        <v>677</v>
      </c>
      <c r="H26" s="67" t="s">
        <v>678</v>
      </c>
      <c r="I26" s="67" t="s">
        <v>630</v>
      </c>
      <c r="J26" s="80" t="s">
        <v>679</v>
      </c>
    </row>
    <row r="27" ht="20.25" customHeight="1" spans="1:10">
      <c r="A27" s="23"/>
      <c r="B27" s="23"/>
      <c r="C27" s="23" t="s">
        <v>646</v>
      </c>
      <c r="D27" s="79" t="s">
        <v>647</v>
      </c>
      <c r="E27" s="80" t="s">
        <v>648</v>
      </c>
      <c r="F27" s="67" t="s">
        <v>633</v>
      </c>
      <c r="G27" s="24" t="s">
        <v>661</v>
      </c>
      <c r="H27" s="67" t="s">
        <v>641</v>
      </c>
      <c r="I27" s="67" t="s">
        <v>630</v>
      </c>
      <c r="J27" s="80" t="s">
        <v>680</v>
      </c>
    </row>
    <row r="28" ht="20.25" customHeight="1" spans="1:10">
      <c r="A28" s="23"/>
      <c r="B28" s="23"/>
      <c r="C28" s="23" t="s">
        <v>650</v>
      </c>
      <c r="D28" s="79" t="s">
        <v>651</v>
      </c>
      <c r="E28" s="80" t="s">
        <v>668</v>
      </c>
      <c r="F28" s="67" t="s">
        <v>633</v>
      </c>
      <c r="G28" s="24" t="s">
        <v>681</v>
      </c>
      <c r="H28" s="67" t="s">
        <v>641</v>
      </c>
      <c r="I28" s="67" t="s">
        <v>630</v>
      </c>
      <c r="J28" s="80" t="s">
        <v>682</v>
      </c>
    </row>
    <row r="29" ht="20.25" customHeight="1" spans="1:10">
      <c r="A29" s="23" t="s">
        <v>55</v>
      </c>
      <c r="B29" s="23"/>
      <c r="C29" s="23"/>
      <c r="D29" s="23"/>
      <c r="E29" s="23"/>
      <c r="F29" s="23"/>
      <c r="G29" s="23"/>
      <c r="H29" s="23"/>
      <c r="I29" s="23"/>
      <c r="J29" s="23"/>
    </row>
    <row r="30" ht="86.4" spans="1:10">
      <c r="A30" s="25" t="s">
        <v>534</v>
      </c>
      <c r="B30" s="23" t="s">
        <v>683</v>
      </c>
      <c r="C30" s="23"/>
      <c r="D30" s="23"/>
      <c r="E30" s="23"/>
      <c r="F30" s="23"/>
      <c r="G30" s="23"/>
      <c r="H30" s="23"/>
      <c r="I30" s="23"/>
      <c r="J30" s="23"/>
    </row>
    <row r="31" ht="54" spans="1:10">
      <c r="A31" s="23"/>
      <c r="B31" s="23"/>
      <c r="C31" s="23" t="s">
        <v>624</v>
      </c>
      <c r="D31" s="79" t="s">
        <v>625</v>
      </c>
      <c r="E31" s="80" t="s">
        <v>684</v>
      </c>
      <c r="F31" s="67" t="s">
        <v>627</v>
      </c>
      <c r="G31" s="24" t="s">
        <v>637</v>
      </c>
      <c r="H31" s="67" t="s">
        <v>641</v>
      </c>
      <c r="I31" s="67" t="s">
        <v>630</v>
      </c>
      <c r="J31" s="80" t="s">
        <v>685</v>
      </c>
    </row>
    <row r="32" ht="32.4" spans="1:10">
      <c r="A32" s="23"/>
      <c r="B32" s="23"/>
      <c r="C32" s="23" t="s">
        <v>624</v>
      </c>
      <c r="D32" s="79" t="s">
        <v>639</v>
      </c>
      <c r="E32" s="80" t="s">
        <v>686</v>
      </c>
      <c r="F32" s="67" t="s">
        <v>633</v>
      </c>
      <c r="G32" s="24" t="s">
        <v>637</v>
      </c>
      <c r="H32" s="67" t="s">
        <v>641</v>
      </c>
      <c r="I32" s="67" t="s">
        <v>630</v>
      </c>
      <c r="J32" s="80" t="s">
        <v>687</v>
      </c>
    </row>
    <row r="33" ht="32.4" spans="1:10">
      <c r="A33" s="23"/>
      <c r="B33" s="23"/>
      <c r="C33" s="23" t="s">
        <v>624</v>
      </c>
      <c r="D33" s="79" t="s">
        <v>643</v>
      </c>
      <c r="E33" s="80" t="s">
        <v>688</v>
      </c>
      <c r="F33" s="67" t="s">
        <v>627</v>
      </c>
      <c r="G33" s="24" t="s">
        <v>637</v>
      </c>
      <c r="H33" s="67" t="s">
        <v>641</v>
      </c>
      <c r="I33" s="67" t="s">
        <v>630</v>
      </c>
      <c r="J33" s="80" t="s">
        <v>689</v>
      </c>
    </row>
    <row r="34" ht="21.6" spans="1:10">
      <c r="A34" s="23"/>
      <c r="B34" s="23"/>
      <c r="C34" s="23" t="s">
        <v>646</v>
      </c>
      <c r="D34" s="79" t="s">
        <v>690</v>
      </c>
      <c r="E34" s="80" t="s">
        <v>691</v>
      </c>
      <c r="F34" s="67" t="s">
        <v>627</v>
      </c>
      <c r="G34" s="24" t="s">
        <v>692</v>
      </c>
      <c r="H34" s="67" t="s">
        <v>693</v>
      </c>
      <c r="I34" s="67" t="s">
        <v>630</v>
      </c>
      <c r="J34" s="80" t="s">
        <v>694</v>
      </c>
    </row>
    <row r="35" ht="43.2" spans="1:10">
      <c r="A35" s="23"/>
      <c r="B35" s="23"/>
      <c r="C35" s="23" t="s">
        <v>650</v>
      </c>
      <c r="D35" s="79" t="s">
        <v>651</v>
      </c>
      <c r="E35" s="80" t="s">
        <v>695</v>
      </c>
      <c r="F35" s="67" t="s">
        <v>633</v>
      </c>
      <c r="G35" s="24" t="s">
        <v>669</v>
      </c>
      <c r="H35" s="67" t="s">
        <v>641</v>
      </c>
      <c r="I35" s="67" t="s">
        <v>630</v>
      </c>
      <c r="J35" s="80" t="s">
        <v>696</v>
      </c>
    </row>
    <row r="36" ht="118.8" spans="1:10">
      <c r="A36" s="25" t="s">
        <v>530</v>
      </c>
      <c r="B36" s="23" t="s">
        <v>697</v>
      </c>
      <c r="C36" s="23"/>
      <c r="D36" s="23"/>
      <c r="E36" s="23"/>
      <c r="F36" s="23"/>
      <c r="G36" s="23"/>
      <c r="H36" s="23"/>
      <c r="I36" s="23"/>
      <c r="J36" s="23"/>
    </row>
    <row r="37" ht="21.6" spans="1:10">
      <c r="A37" s="23"/>
      <c r="B37" s="23"/>
      <c r="C37" s="23" t="s">
        <v>624</v>
      </c>
      <c r="D37" s="79" t="s">
        <v>625</v>
      </c>
      <c r="E37" s="80" t="s">
        <v>626</v>
      </c>
      <c r="F37" s="67" t="s">
        <v>627</v>
      </c>
      <c r="G37" s="24" t="s">
        <v>698</v>
      </c>
      <c r="H37" s="67" t="s">
        <v>699</v>
      </c>
      <c r="I37" s="67" t="s">
        <v>630</v>
      </c>
      <c r="J37" s="80" t="s">
        <v>700</v>
      </c>
    </row>
    <row r="38" ht="43.2" spans="1:10">
      <c r="A38" s="23"/>
      <c r="B38" s="23"/>
      <c r="C38" s="23" t="s">
        <v>624</v>
      </c>
      <c r="D38" s="79" t="s">
        <v>625</v>
      </c>
      <c r="E38" s="80" t="s">
        <v>632</v>
      </c>
      <c r="F38" s="67" t="s">
        <v>633</v>
      </c>
      <c r="G38" s="24" t="s">
        <v>106</v>
      </c>
      <c r="H38" s="67" t="s">
        <v>634</v>
      </c>
      <c r="I38" s="67" t="s">
        <v>630</v>
      </c>
      <c r="J38" s="80" t="s">
        <v>701</v>
      </c>
    </row>
    <row r="39" ht="21.6" spans="1:10">
      <c r="A39" s="23"/>
      <c r="B39" s="23"/>
      <c r="C39" s="23" t="s">
        <v>624</v>
      </c>
      <c r="D39" s="79" t="s">
        <v>625</v>
      </c>
      <c r="E39" s="80" t="s">
        <v>702</v>
      </c>
      <c r="F39" s="67" t="s">
        <v>627</v>
      </c>
      <c r="G39" s="24" t="s">
        <v>703</v>
      </c>
      <c r="H39" s="67" t="s">
        <v>699</v>
      </c>
      <c r="I39" s="67" t="s">
        <v>630</v>
      </c>
      <c r="J39" s="80" t="s">
        <v>704</v>
      </c>
    </row>
    <row r="40" ht="32.4" spans="1:10">
      <c r="A40" s="23"/>
      <c r="B40" s="23"/>
      <c r="C40" s="23" t="s">
        <v>624</v>
      </c>
      <c r="D40" s="79" t="s">
        <v>639</v>
      </c>
      <c r="E40" s="80" t="s">
        <v>705</v>
      </c>
      <c r="F40" s="67" t="s">
        <v>627</v>
      </c>
      <c r="G40" s="24" t="s">
        <v>637</v>
      </c>
      <c r="H40" s="67" t="s">
        <v>641</v>
      </c>
      <c r="I40" s="67" t="s">
        <v>630</v>
      </c>
      <c r="J40" s="80" t="s">
        <v>706</v>
      </c>
    </row>
    <row r="41" ht="32.4" spans="1:10">
      <c r="A41" s="23"/>
      <c r="B41" s="23"/>
      <c r="C41" s="23" t="s">
        <v>624</v>
      </c>
      <c r="D41" s="79" t="s">
        <v>639</v>
      </c>
      <c r="E41" s="80" t="s">
        <v>707</v>
      </c>
      <c r="F41" s="67" t="s">
        <v>633</v>
      </c>
      <c r="G41" s="24" t="s">
        <v>637</v>
      </c>
      <c r="H41" s="67" t="s">
        <v>641</v>
      </c>
      <c r="I41" s="67" t="s">
        <v>630</v>
      </c>
      <c r="J41" s="80" t="s">
        <v>708</v>
      </c>
    </row>
    <row r="42" ht="43.2" spans="1:10">
      <c r="A42" s="23"/>
      <c r="B42" s="23"/>
      <c r="C42" s="23" t="s">
        <v>624</v>
      </c>
      <c r="D42" s="79" t="s">
        <v>643</v>
      </c>
      <c r="E42" s="80" t="s">
        <v>644</v>
      </c>
      <c r="F42" s="67" t="s">
        <v>627</v>
      </c>
      <c r="G42" s="24" t="s">
        <v>637</v>
      </c>
      <c r="H42" s="67" t="s">
        <v>641</v>
      </c>
      <c r="I42" s="67" t="s">
        <v>630</v>
      </c>
      <c r="J42" s="80" t="s">
        <v>709</v>
      </c>
    </row>
    <row r="43" ht="32.4" spans="1:10">
      <c r="A43" s="23"/>
      <c r="B43" s="23"/>
      <c r="C43" s="23" t="s">
        <v>646</v>
      </c>
      <c r="D43" s="79" t="s">
        <v>647</v>
      </c>
      <c r="E43" s="80" t="s">
        <v>648</v>
      </c>
      <c r="F43" s="67" t="s">
        <v>633</v>
      </c>
      <c r="G43" s="24" t="s">
        <v>661</v>
      </c>
      <c r="H43" s="67" t="s">
        <v>641</v>
      </c>
      <c r="I43" s="67" t="s">
        <v>630</v>
      </c>
      <c r="J43" s="80" t="s">
        <v>710</v>
      </c>
    </row>
    <row r="44" ht="14.4" spans="1:10">
      <c r="A44" s="23"/>
      <c r="B44" s="23"/>
      <c r="C44" s="23" t="s">
        <v>650</v>
      </c>
      <c r="D44" s="79" t="s">
        <v>651</v>
      </c>
      <c r="E44" s="80" t="s">
        <v>652</v>
      </c>
      <c r="F44" s="67" t="s">
        <v>633</v>
      </c>
      <c r="G44" s="24" t="s">
        <v>661</v>
      </c>
      <c r="H44" s="67" t="s">
        <v>641</v>
      </c>
      <c r="I44" s="67" t="s">
        <v>630</v>
      </c>
      <c r="J44" s="80" t="s">
        <v>711</v>
      </c>
    </row>
    <row r="45" ht="97.2" spans="1:10">
      <c r="A45" s="25" t="s">
        <v>516</v>
      </c>
      <c r="B45" s="23" t="s">
        <v>712</v>
      </c>
      <c r="C45" s="23"/>
      <c r="D45" s="23"/>
      <c r="E45" s="23"/>
      <c r="F45" s="23"/>
      <c r="G45" s="23"/>
      <c r="H45" s="23"/>
      <c r="I45" s="23"/>
      <c r="J45" s="23"/>
    </row>
    <row r="46" ht="14.4" spans="1:10">
      <c r="A46" s="23"/>
      <c r="B46" s="23"/>
      <c r="C46" s="23" t="s">
        <v>624</v>
      </c>
      <c r="D46" s="79" t="s">
        <v>625</v>
      </c>
      <c r="E46" s="80" t="s">
        <v>713</v>
      </c>
      <c r="F46" s="67" t="s">
        <v>633</v>
      </c>
      <c r="G46" s="24" t="s">
        <v>703</v>
      </c>
      <c r="H46" s="67" t="s">
        <v>714</v>
      </c>
      <c r="I46" s="67" t="s">
        <v>630</v>
      </c>
      <c r="J46" s="80" t="s">
        <v>715</v>
      </c>
    </row>
    <row r="47" ht="54" spans="1:10">
      <c r="A47" s="23"/>
      <c r="B47" s="23"/>
      <c r="C47" s="23" t="s">
        <v>624</v>
      </c>
      <c r="D47" s="79" t="s">
        <v>625</v>
      </c>
      <c r="E47" s="80" t="s">
        <v>716</v>
      </c>
      <c r="F47" s="67" t="s">
        <v>627</v>
      </c>
      <c r="G47" s="24" t="s">
        <v>717</v>
      </c>
      <c r="H47" s="67" t="s">
        <v>718</v>
      </c>
      <c r="I47" s="67" t="s">
        <v>630</v>
      </c>
      <c r="J47" s="80" t="s">
        <v>685</v>
      </c>
    </row>
    <row r="48" ht="32.4" spans="1:10">
      <c r="A48" s="23"/>
      <c r="B48" s="23"/>
      <c r="C48" s="23" t="s">
        <v>624</v>
      </c>
      <c r="D48" s="79" t="s">
        <v>639</v>
      </c>
      <c r="E48" s="80" t="s">
        <v>686</v>
      </c>
      <c r="F48" s="67" t="s">
        <v>633</v>
      </c>
      <c r="G48" s="24" t="s">
        <v>637</v>
      </c>
      <c r="H48" s="67" t="s">
        <v>641</v>
      </c>
      <c r="I48" s="67" t="s">
        <v>630</v>
      </c>
      <c r="J48" s="80" t="s">
        <v>687</v>
      </c>
    </row>
    <row r="49" ht="32.4" spans="1:10">
      <c r="A49" s="23"/>
      <c r="B49" s="23"/>
      <c r="C49" s="23" t="s">
        <v>624</v>
      </c>
      <c r="D49" s="79" t="s">
        <v>643</v>
      </c>
      <c r="E49" s="80" t="s">
        <v>688</v>
      </c>
      <c r="F49" s="67" t="s">
        <v>627</v>
      </c>
      <c r="G49" s="24" t="s">
        <v>637</v>
      </c>
      <c r="H49" s="67" t="s">
        <v>641</v>
      </c>
      <c r="I49" s="67" t="s">
        <v>630</v>
      </c>
      <c r="J49" s="80" t="s">
        <v>689</v>
      </c>
    </row>
    <row r="50" ht="14.4" spans="1:10">
      <c r="A50" s="23"/>
      <c r="B50" s="23"/>
      <c r="C50" s="23" t="s">
        <v>646</v>
      </c>
      <c r="D50" s="79" t="s">
        <v>663</v>
      </c>
      <c r="E50" s="80" t="s">
        <v>719</v>
      </c>
      <c r="F50" s="67" t="s">
        <v>633</v>
      </c>
      <c r="G50" s="24" t="s">
        <v>717</v>
      </c>
      <c r="H50" s="67" t="s">
        <v>718</v>
      </c>
      <c r="I50" s="67" t="s">
        <v>630</v>
      </c>
      <c r="J50" s="80" t="s">
        <v>720</v>
      </c>
    </row>
    <row r="51" ht="43.2" spans="1:10">
      <c r="A51" s="23"/>
      <c r="B51" s="23"/>
      <c r="C51" s="23" t="s">
        <v>650</v>
      </c>
      <c r="D51" s="79" t="s">
        <v>651</v>
      </c>
      <c r="E51" s="80" t="s">
        <v>695</v>
      </c>
      <c r="F51" s="67" t="s">
        <v>633</v>
      </c>
      <c r="G51" s="24" t="s">
        <v>661</v>
      </c>
      <c r="H51" s="67" t="s">
        <v>641</v>
      </c>
      <c r="I51" s="67" t="s">
        <v>630</v>
      </c>
      <c r="J51" s="80" t="s">
        <v>696</v>
      </c>
    </row>
    <row r="52" ht="14.4" spans="1:10">
      <c r="A52" s="23" t="s">
        <v>57</v>
      </c>
      <c r="B52" s="23"/>
      <c r="C52" s="23"/>
      <c r="D52" s="23"/>
      <c r="E52" s="23"/>
      <c r="F52" s="23"/>
      <c r="G52" s="23"/>
      <c r="H52" s="23"/>
      <c r="I52" s="23"/>
      <c r="J52" s="23"/>
    </row>
    <row r="53" ht="98.4" spans="1:10">
      <c r="A53" s="25" t="s">
        <v>537</v>
      </c>
      <c r="B53" s="81" t="s">
        <v>721</v>
      </c>
      <c r="C53" s="23"/>
      <c r="D53" s="23"/>
      <c r="E53" s="23"/>
      <c r="F53" s="23"/>
      <c r="G53" s="23"/>
      <c r="H53" s="23"/>
      <c r="I53" s="23"/>
      <c r="J53" s="23"/>
    </row>
    <row r="54" ht="32.4" spans="1:10">
      <c r="A54" s="23"/>
      <c r="B54" s="23"/>
      <c r="C54" s="23" t="s">
        <v>624</v>
      </c>
      <c r="D54" s="79" t="s">
        <v>625</v>
      </c>
      <c r="E54" s="80" t="s">
        <v>722</v>
      </c>
      <c r="F54" s="67" t="s">
        <v>627</v>
      </c>
      <c r="G54" s="24" t="s">
        <v>723</v>
      </c>
      <c r="H54" s="67" t="s">
        <v>724</v>
      </c>
      <c r="I54" s="67" t="s">
        <v>630</v>
      </c>
      <c r="J54" s="80" t="s">
        <v>725</v>
      </c>
    </row>
    <row r="55" ht="32.4" spans="1:10">
      <c r="A55" s="23"/>
      <c r="B55" s="23"/>
      <c r="C55" s="23" t="s">
        <v>624</v>
      </c>
      <c r="D55" s="79" t="s">
        <v>625</v>
      </c>
      <c r="E55" s="80" t="s">
        <v>726</v>
      </c>
      <c r="F55" s="67" t="s">
        <v>627</v>
      </c>
      <c r="G55" s="24" t="s">
        <v>46</v>
      </c>
      <c r="H55" s="67" t="s">
        <v>727</v>
      </c>
      <c r="I55" s="67" t="s">
        <v>630</v>
      </c>
      <c r="J55" s="80" t="s">
        <v>725</v>
      </c>
    </row>
    <row r="56" ht="32.4" spans="1:10">
      <c r="A56" s="23"/>
      <c r="B56" s="23"/>
      <c r="C56" s="23" t="s">
        <v>624</v>
      </c>
      <c r="D56" s="79" t="s">
        <v>625</v>
      </c>
      <c r="E56" s="80" t="s">
        <v>728</v>
      </c>
      <c r="F56" s="67" t="s">
        <v>627</v>
      </c>
      <c r="G56" s="24" t="s">
        <v>729</v>
      </c>
      <c r="H56" s="67" t="s">
        <v>727</v>
      </c>
      <c r="I56" s="67" t="s">
        <v>630</v>
      </c>
      <c r="J56" s="80" t="s">
        <v>725</v>
      </c>
    </row>
    <row r="57" ht="32.4" spans="1:10">
      <c r="A57" s="23"/>
      <c r="B57" s="23"/>
      <c r="C57" s="23" t="s">
        <v>624</v>
      </c>
      <c r="D57" s="79" t="s">
        <v>625</v>
      </c>
      <c r="E57" s="80" t="s">
        <v>730</v>
      </c>
      <c r="F57" s="67" t="s">
        <v>627</v>
      </c>
      <c r="G57" s="24" t="s">
        <v>106</v>
      </c>
      <c r="H57" s="67" t="s">
        <v>731</v>
      </c>
      <c r="I57" s="67" t="s">
        <v>630</v>
      </c>
      <c r="J57" s="80" t="s">
        <v>725</v>
      </c>
    </row>
    <row r="58" ht="32.4" spans="1:10">
      <c r="A58" s="23"/>
      <c r="B58" s="23"/>
      <c r="C58" s="23" t="s">
        <v>624</v>
      </c>
      <c r="D58" s="79" t="s">
        <v>625</v>
      </c>
      <c r="E58" s="80" t="s">
        <v>732</v>
      </c>
      <c r="F58" s="67" t="s">
        <v>627</v>
      </c>
      <c r="G58" s="24" t="s">
        <v>733</v>
      </c>
      <c r="H58" s="67" t="s">
        <v>731</v>
      </c>
      <c r="I58" s="67" t="s">
        <v>630</v>
      </c>
      <c r="J58" s="80" t="s">
        <v>725</v>
      </c>
    </row>
    <row r="59" ht="32.4" spans="1:10">
      <c r="A59" s="23"/>
      <c r="B59" s="23"/>
      <c r="C59" s="23" t="s">
        <v>624</v>
      </c>
      <c r="D59" s="79" t="s">
        <v>625</v>
      </c>
      <c r="E59" s="80" t="s">
        <v>734</v>
      </c>
      <c r="F59" s="67" t="s">
        <v>627</v>
      </c>
      <c r="G59" s="24" t="s">
        <v>42</v>
      </c>
      <c r="H59" s="67" t="s">
        <v>735</v>
      </c>
      <c r="I59" s="67" t="s">
        <v>630</v>
      </c>
      <c r="J59" s="80" t="s">
        <v>725</v>
      </c>
    </row>
    <row r="60" ht="32.4" spans="1:10">
      <c r="A60" s="23"/>
      <c r="B60" s="23"/>
      <c r="C60" s="23" t="s">
        <v>624</v>
      </c>
      <c r="D60" s="79" t="s">
        <v>625</v>
      </c>
      <c r="E60" s="80" t="s">
        <v>736</v>
      </c>
      <c r="F60" s="67" t="s">
        <v>627</v>
      </c>
      <c r="G60" s="24" t="s">
        <v>729</v>
      </c>
      <c r="H60" s="67" t="s">
        <v>731</v>
      </c>
      <c r="I60" s="67" t="s">
        <v>630</v>
      </c>
      <c r="J60" s="80" t="s">
        <v>725</v>
      </c>
    </row>
    <row r="61" ht="32.4" spans="1:10">
      <c r="A61" s="23"/>
      <c r="B61" s="23"/>
      <c r="C61" s="23" t="s">
        <v>624</v>
      </c>
      <c r="D61" s="79" t="s">
        <v>625</v>
      </c>
      <c r="E61" s="80" t="s">
        <v>737</v>
      </c>
      <c r="F61" s="67" t="s">
        <v>627</v>
      </c>
      <c r="G61" s="24" t="s">
        <v>729</v>
      </c>
      <c r="H61" s="67" t="s">
        <v>738</v>
      </c>
      <c r="I61" s="67" t="s">
        <v>630</v>
      </c>
      <c r="J61" s="80" t="s">
        <v>725</v>
      </c>
    </row>
    <row r="62" ht="32.4" spans="1:10">
      <c r="A62" s="23"/>
      <c r="B62" s="23"/>
      <c r="C62" s="23" t="s">
        <v>624</v>
      </c>
      <c r="D62" s="79" t="s">
        <v>625</v>
      </c>
      <c r="E62" s="80" t="s">
        <v>739</v>
      </c>
      <c r="F62" s="67" t="s">
        <v>627</v>
      </c>
      <c r="G62" s="24" t="s">
        <v>42</v>
      </c>
      <c r="H62" s="67" t="s">
        <v>727</v>
      </c>
      <c r="I62" s="67" t="s">
        <v>630</v>
      </c>
      <c r="J62" s="80" t="s">
        <v>725</v>
      </c>
    </row>
    <row r="63" ht="14.4" spans="1:10">
      <c r="A63" s="23"/>
      <c r="B63" s="23"/>
      <c r="C63" s="23" t="s">
        <v>624</v>
      </c>
      <c r="D63" s="79" t="s">
        <v>639</v>
      </c>
      <c r="E63" s="80" t="s">
        <v>740</v>
      </c>
      <c r="F63" s="67" t="s">
        <v>627</v>
      </c>
      <c r="G63" s="24" t="s">
        <v>637</v>
      </c>
      <c r="H63" s="67" t="s">
        <v>641</v>
      </c>
      <c r="I63" s="67" t="s">
        <v>630</v>
      </c>
      <c r="J63" s="80" t="s">
        <v>741</v>
      </c>
    </row>
    <row r="64" ht="14.4" spans="1:10">
      <c r="A64" s="23"/>
      <c r="B64" s="23"/>
      <c r="C64" s="23" t="s">
        <v>624</v>
      </c>
      <c r="D64" s="79" t="s">
        <v>639</v>
      </c>
      <c r="E64" s="80" t="s">
        <v>742</v>
      </c>
      <c r="F64" s="67" t="s">
        <v>627</v>
      </c>
      <c r="G64" s="24" t="s">
        <v>637</v>
      </c>
      <c r="H64" s="67" t="s">
        <v>641</v>
      </c>
      <c r="I64" s="67" t="s">
        <v>630</v>
      </c>
      <c r="J64" s="80" t="s">
        <v>743</v>
      </c>
    </row>
    <row r="65" ht="14.4" spans="1:10">
      <c r="A65" s="23"/>
      <c r="B65" s="23"/>
      <c r="C65" s="23" t="s">
        <v>624</v>
      </c>
      <c r="D65" s="79" t="s">
        <v>639</v>
      </c>
      <c r="E65" s="80" t="s">
        <v>744</v>
      </c>
      <c r="F65" s="67" t="s">
        <v>627</v>
      </c>
      <c r="G65" s="24" t="s">
        <v>637</v>
      </c>
      <c r="H65" s="67" t="s">
        <v>641</v>
      </c>
      <c r="I65" s="67" t="s">
        <v>630</v>
      </c>
      <c r="J65" s="80" t="s">
        <v>745</v>
      </c>
    </row>
    <row r="66" ht="14.4" spans="1:10">
      <c r="A66" s="23"/>
      <c r="B66" s="23"/>
      <c r="C66" s="23" t="s">
        <v>646</v>
      </c>
      <c r="D66" s="79" t="s">
        <v>647</v>
      </c>
      <c r="E66" s="80" t="s">
        <v>746</v>
      </c>
      <c r="F66" s="67" t="s">
        <v>627</v>
      </c>
      <c r="G66" s="24" t="s">
        <v>747</v>
      </c>
      <c r="H66" s="67" t="s">
        <v>666</v>
      </c>
      <c r="I66" s="67" t="s">
        <v>630</v>
      </c>
      <c r="J66" s="80" t="s">
        <v>746</v>
      </c>
    </row>
    <row r="67" ht="21.6" spans="1:10">
      <c r="A67" s="23"/>
      <c r="B67" s="23"/>
      <c r="C67" s="23" t="s">
        <v>646</v>
      </c>
      <c r="D67" s="79" t="s">
        <v>647</v>
      </c>
      <c r="E67" s="80" t="s">
        <v>748</v>
      </c>
      <c r="F67" s="67" t="s">
        <v>633</v>
      </c>
      <c r="G67" s="24" t="s">
        <v>661</v>
      </c>
      <c r="H67" s="67" t="s">
        <v>641</v>
      </c>
      <c r="I67" s="67" t="s">
        <v>630</v>
      </c>
      <c r="J67" s="80" t="s">
        <v>749</v>
      </c>
    </row>
    <row r="68" ht="14.4" spans="1:10">
      <c r="A68" s="23"/>
      <c r="B68" s="23"/>
      <c r="C68" s="23" t="s">
        <v>650</v>
      </c>
      <c r="D68" s="79" t="s">
        <v>651</v>
      </c>
      <c r="E68" s="80" t="s">
        <v>750</v>
      </c>
      <c r="F68" s="67" t="s">
        <v>633</v>
      </c>
      <c r="G68" s="24" t="s">
        <v>661</v>
      </c>
      <c r="H68" s="67" t="s">
        <v>641</v>
      </c>
      <c r="I68" s="67" t="s">
        <v>630</v>
      </c>
      <c r="J68" s="80" t="s">
        <v>750</v>
      </c>
    </row>
    <row r="69" ht="183.6" spans="1:10">
      <c r="A69" s="25" t="s">
        <v>539</v>
      </c>
      <c r="B69" s="23" t="s">
        <v>751</v>
      </c>
      <c r="C69" s="23"/>
      <c r="D69" s="23"/>
      <c r="E69" s="23"/>
      <c r="F69" s="23"/>
      <c r="G69" s="23"/>
      <c r="H69" s="23"/>
      <c r="I69" s="23"/>
      <c r="J69" s="23"/>
    </row>
    <row r="70" ht="32.4" spans="1:10">
      <c r="A70" s="23"/>
      <c r="B70" s="23"/>
      <c r="C70" s="23" t="s">
        <v>624</v>
      </c>
      <c r="D70" s="79" t="s">
        <v>625</v>
      </c>
      <c r="E70" s="80" t="s">
        <v>752</v>
      </c>
      <c r="F70" s="67" t="s">
        <v>627</v>
      </c>
      <c r="G70" s="24" t="s">
        <v>753</v>
      </c>
      <c r="H70" s="67" t="s">
        <v>754</v>
      </c>
      <c r="I70" s="67" t="s">
        <v>630</v>
      </c>
      <c r="J70" s="80" t="s">
        <v>755</v>
      </c>
    </row>
    <row r="71" ht="54" spans="1:10">
      <c r="A71" s="23"/>
      <c r="B71" s="23"/>
      <c r="C71" s="23" t="s">
        <v>624</v>
      </c>
      <c r="D71" s="79" t="s">
        <v>625</v>
      </c>
      <c r="E71" s="80" t="s">
        <v>632</v>
      </c>
      <c r="F71" s="67" t="s">
        <v>633</v>
      </c>
      <c r="G71" s="24" t="s">
        <v>756</v>
      </c>
      <c r="H71" s="67" t="s">
        <v>754</v>
      </c>
      <c r="I71" s="67" t="s">
        <v>630</v>
      </c>
      <c r="J71" s="80" t="s">
        <v>757</v>
      </c>
    </row>
    <row r="72" ht="64.8" spans="1:10">
      <c r="A72" s="23"/>
      <c r="B72" s="23"/>
      <c r="C72" s="23" t="s">
        <v>624</v>
      </c>
      <c r="D72" s="79" t="s">
        <v>639</v>
      </c>
      <c r="E72" s="80" t="s">
        <v>705</v>
      </c>
      <c r="F72" s="67" t="s">
        <v>627</v>
      </c>
      <c r="G72" s="24" t="s">
        <v>637</v>
      </c>
      <c r="H72" s="67" t="s">
        <v>641</v>
      </c>
      <c r="I72" s="67" t="s">
        <v>630</v>
      </c>
      <c r="J72" s="80" t="s">
        <v>758</v>
      </c>
    </row>
    <row r="73" ht="43.2" spans="1:10">
      <c r="A73" s="23"/>
      <c r="B73" s="23"/>
      <c r="C73" s="23" t="s">
        <v>624</v>
      </c>
      <c r="D73" s="79" t="s">
        <v>639</v>
      </c>
      <c r="E73" s="80" t="s">
        <v>759</v>
      </c>
      <c r="F73" s="67" t="s">
        <v>633</v>
      </c>
      <c r="G73" s="24" t="s">
        <v>661</v>
      </c>
      <c r="H73" s="67" t="s">
        <v>641</v>
      </c>
      <c r="I73" s="67" t="s">
        <v>630</v>
      </c>
      <c r="J73" s="80" t="s">
        <v>760</v>
      </c>
    </row>
    <row r="74" ht="54" spans="1:10">
      <c r="A74" s="23"/>
      <c r="B74" s="23"/>
      <c r="C74" s="23" t="s">
        <v>624</v>
      </c>
      <c r="D74" s="79" t="s">
        <v>643</v>
      </c>
      <c r="E74" s="80" t="s">
        <v>644</v>
      </c>
      <c r="F74" s="67" t="s">
        <v>627</v>
      </c>
      <c r="G74" s="24" t="s">
        <v>637</v>
      </c>
      <c r="H74" s="67" t="s">
        <v>641</v>
      </c>
      <c r="I74" s="67" t="s">
        <v>630</v>
      </c>
      <c r="J74" s="80" t="s">
        <v>761</v>
      </c>
    </row>
    <row r="75" ht="43.2" spans="1:10">
      <c r="A75" s="23"/>
      <c r="B75" s="23"/>
      <c r="C75" s="23" t="s">
        <v>646</v>
      </c>
      <c r="D75" s="79" t="s">
        <v>647</v>
      </c>
      <c r="E75" s="80" t="s">
        <v>648</v>
      </c>
      <c r="F75" s="67" t="s">
        <v>633</v>
      </c>
      <c r="G75" s="24" t="s">
        <v>669</v>
      </c>
      <c r="H75" s="67" t="s">
        <v>641</v>
      </c>
      <c r="I75" s="67" t="s">
        <v>630</v>
      </c>
      <c r="J75" s="80" t="s">
        <v>762</v>
      </c>
    </row>
    <row r="76" ht="21.6" spans="1:10">
      <c r="A76" s="23"/>
      <c r="B76" s="23"/>
      <c r="C76" s="23" t="s">
        <v>650</v>
      </c>
      <c r="D76" s="79" t="s">
        <v>651</v>
      </c>
      <c r="E76" s="80" t="s">
        <v>652</v>
      </c>
      <c r="F76" s="67" t="s">
        <v>633</v>
      </c>
      <c r="G76" s="24" t="s">
        <v>661</v>
      </c>
      <c r="H76" s="67" t="s">
        <v>641</v>
      </c>
      <c r="I76" s="67" t="s">
        <v>630</v>
      </c>
      <c r="J76" s="80" t="s">
        <v>763</v>
      </c>
    </row>
    <row r="77" ht="14.4" spans="1:10">
      <c r="A77" s="23" t="s">
        <v>59</v>
      </c>
      <c r="B77" s="23"/>
      <c r="C77" s="23"/>
      <c r="D77" s="23"/>
      <c r="E77" s="23"/>
      <c r="F77" s="23"/>
      <c r="G77" s="23"/>
      <c r="H77" s="23"/>
      <c r="I77" s="23"/>
      <c r="J77" s="23"/>
    </row>
    <row r="78" ht="86.4" spans="1:10">
      <c r="A78" s="25" t="s">
        <v>542</v>
      </c>
      <c r="B78" s="23" t="s">
        <v>764</v>
      </c>
      <c r="C78" s="23"/>
      <c r="D78" s="23"/>
      <c r="E78" s="23"/>
      <c r="F78" s="23"/>
      <c r="G78" s="23"/>
      <c r="H78" s="23"/>
      <c r="I78" s="23"/>
      <c r="J78" s="23"/>
    </row>
    <row r="79" ht="43.2" spans="1:10">
      <c r="A79" s="23"/>
      <c r="B79" s="23"/>
      <c r="C79" s="23" t="s">
        <v>624</v>
      </c>
      <c r="D79" s="79" t="s">
        <v>625</v>
      </c>
      <c r="E79" s="80" t="s">
        <v>632</v>
      </c>
      <c r="F79" s="67" t="s">
        <v>633</v>
      </c>
      <c r="G79" s="24" t="s">
        <v>106</v>
      </c>
      <c r="H79" s="67" t="s">
        <v>634</v>
      </c>
      <c r="I79" s="67" t="s">
        <v>630</v>
      </c>
      <c r="J79" s="80" t="s">
        <v>701</v>
      </c>
    </row>
    <row r="80" ht="32.4" spans="1:10">
      <c r="A80" s="23"/>
      <c r="B80" s="23"/>
      <c r="C80" s="23" t="s">
        <v>624</v>
      </c>
      <c r="D80" s="79" t="s">
        <v>639</v>
      </c>
      <c r="E80" s="80" t="s">
        <v>705</v>
      </c>
      <c r="F80" s="67" t="s">
        <v>765</v>
      </c>
      <c r="G80" s="24" t="s">
        <v>637</v>
      </c>
      <c r="H80" s="67" t="s">
        <v>641</v>
      </c>
      <c r="I80" s="67" t="s">
        <v>630</v>
      </c>
      <c r="J80" s="80" t="s">
        <v>706</v>
      </c>
    </row>
    <row r="81" ht="43.2" spans="1:10">
      <c r="A81" s="23"/>
      <c r="B81" s="23"/>
      <c r="C81" s="23" t="s">
        <v>624</v>
      </c>
      <c r="D81" s="79" t="s">
        <v>643</v>
      </c>
      <c r="E81" s="80" t="s">
        <v>644</v>
      </c>
      <c r="F81" s="67" t="s">
        <v>765</v>
      </c>
      <c r="G81" s="24" t="s">
        <v>637</v>
      </c>
      <c r="H81" s="67" t="s">
        <v>641</v>
      </c>
      <c r="I81" s="67" t="s">
        <v>630</v>
      </c>
      <c r="J81" s="80" t="s">
        <v>709</v>
      </c>
    </row>
    <row r="82" ht="32.4" spans="1:10">
      <c r="A82" s="23"/>
      <c r="B82" s="23"/>
      <c r="C82" s="23" t="s">
        <v>646</v>
      </c>
      <c r="D82" s="79" t="s">
        <v>647</v>
      </c>
      <c r="E82" s="80" t="s">
        <v>648</v>
      </c>
      <c r="F82" s="67" t="s">
        <v>765</v>
      </c>
      <c r="G82" s="24" t="s">
        <v>637</v>
      </c>
      <c r="H82" s="67" t="s">
        <v>641</v>
      </c>
      <c r="I82" s="67" t="s">
        <v>630</v>
      </c>
      <c r="J82" s="80" t="s">
        <v>710</v>
      </c>
    </row>
    <row r="83" ht="14.4" spans="1:10">
      <c r="A83" s="23"/>
      <c r="B83" s="23"/>
      <c r="C83" s="23" t="s">
        <v>650</v>
      </c>
      <c r="D83" s="79" t="s">
        <v>651</v>
      </c>
      <c r="E83" s="80" t="s">
        <v>652</v>
      </c>
      <c r="F83" s="67" t="s">
        <v>765</v>
      </c>
      <c r="G83" s="24" t="s">
        <v>637</v>
      </c>
      <c r="H83" s="67" t="s">
        <v>641</v>
      </c>
      <c r="I83" s="67" t="s">
        <v>630</v>
      </c>
      <c r="J83" s="80" t="s">
        <v>711</v>
      </c>
    </row>
    <row r="84" ht="75.6" spans="1:10">
      <c r="A84" s="25" t="s">
        <v>544</v>
      </c>
      <c r="B84" s="23" t="s">
        <v>766</v>
      </c>
      <c r="C84" s="23"/>
      <c r="D84" s="23"/>
      <c r="E84" s="23"/>
      <c r="F84" s="23"/>
      <c r="G84" s="23"/>
      <c r="H84" s="23"/>
      <c r="I84" s="23"/>
      <c r="J84" s="23"/>
    </row>
    <row r="85" ht="21.6" spans="1:10">
      <c r="A85" s="23"/>
      <c r="B85" s="23"/>
      <c r="C85" s="23" t="s">
        <v>624</v>
      </c>
      <c r="D85" s="79" t="s">
        <v>625</v>
      </c>
      <c r="E85" s="80" t="s">
        <v>626</v>
      </c>
      <c r="F85" s="67" t="s">
        <v>627</v>
      </c>
      <c r="G85" s="24" t="s">
        <v>767</v>
      </c>
      <c r="H85" s="67" t="s">
        <v>714</v>
      </c>
      <c r="I85" s="67" t="s">
        <v>630</v>
      </c>
      <c r="J85" s="80" t="s">
        <v>700</v>
      </c>
    </row>
    <row r="86" ht="32.4" spans="1:10">
      <c r="A86" s="23"/>
      <c r="B86" s="23"/>
      <c r="C86" s="23" t="s">
        <v>624</v>
      </c>
      <c r="D86" s="79" t="s">
        <v>639</v>
      </c>
      <c r="E86" s="80" t="s">
        <v>705</v>
      </c>
      <c r="F86" s="67" t="s">
        <v>765</v>
      </c>
      <c r="G86" s="24" t="s">
        <v>637</v>
      </c>
      <c r="H86" s="67" t="s">
        <v>641</v>
      </c>
      <c r="I86" s="67" t="s">
        <v>630</v>
      </c>
      <c r="J86" s="80" t="s">
        <v>706</v>
      </c>
    </row>
    <row r="87" ht="43.2" spans="1:10">
      <c r="A87" s="23"/>
      <c r="B87" s="23"/>
      <c r="C87" s="23" t="s">
        <v>624</v>
      </c>
      <c r="D87" s="79" t="s">
        <v>643</v>
      </c>
      <c r="E87" s="80" t="s">
        <v>644</v>
      </c>
      <c r="F87" s="67" t="s">
        <v>765</v>
      </c>
      <c r="G87" s="24" t="s">
        <v>637</v>
      </c>
      <c r="H87" s="67" t="s">
        <v>641</v>
      </c>
      <c r="I87" s="67" t="s">
        <v>630</v>
      </c>
      <c r="J87" s="80" t="s">
        <v>709</v>
      </c>
    </row>
    <row r="88" ht="32.4" spans="1:10">
      <c r="A88" s="23"/>
      <c r="B88" s="23"/>
      <c r="C88" s="23" t="s">
        <v>646</v>
      </c>
      <c r="D88" s="79" t="s">
        <v>647</v>
      </c>
      <c r="E88" s="80" t="s">
        <v>648</v>
      </c>
      <c r="F88" s="67" t="s">
        <v>765</v>
      </c>
      <c r="G88" s="24" t="s">
        <v>637</v>
      </c>
      <c r="H88" s="67" t="s">
        <v>641</v>
      </c>
      <c r="I88" s="67" t="s">
        <v>630</v>
      </c>
      <c r="J88" s="80" t="s">
        <v>710</v>
      </c>
    </row>
    <row r="89" ht="14.4" spans="1:10">
      <c r="A89" s="23"/>
      <c r="B89" s="23"/>
      <c r="C89" s="23" t="s">
        <v>650</v>
      </c>
      <c r="D89" s="79" t="s">
        <v>651</v>
      </c>
      <c r="E89" s="80" t="s">
        <v>652</v>
      </c>
      <c r="F89" s="67" t="s">
        <v>765</v>
      </c>
      <c r="G89" s="24" t="s">
        <v>637</v>
      </c>
      <c r="H89" s="67" t="s">
        <v>641</v>
      </c>
      <c r="I89" s="67" t="s">
        <v>630</v>
      </c>
      <c r="J89" s="80" t="s">
        <v>711</v>
      </c>
    </row>
    <row r="90" ht="14.4" spans="1:10">
      <c r="A90" s="23" t="s">
        <v>61</v>
      </c>
      <c r="B90" s="23"/>
      <c r="C90" s="23"/>
      <c r="D90" s="23"/>
      <c r="E90" s="23"/>
      <c r="F90" s="23"/>
      <c r="G90" s="23"/>
      <c r="H90" s="23"/>
      <c r="I90" s="23"/>
      <c r="J90" s="23"/>
    </row>
    <row r="91" ht="75.6" spans="1:10">
      <c r="A91" s="25" t="s">
        <v>548</v>
      </c>
      <c r="B91" s="23" t="s">
        <v>768</v>
      </c>
      <c r="C91" s="23"/>
      <c r="D91" s="23"/>
      <c r="E91" s="23"/>
      <c r="F91" s="23"/>
      <c r="G91" s="23"/>
      <c r="H91" s="23"/>
      <c r="I91" s="23"/>
      <c r="J91" s="23"/>
    </row>
    <row r="92" ht="14.4" spans="1:10">
      <c r="A92" s="23"/>
      <c r="B92" s="23"/>
      <c r="C92" s="23" t="s">
        <v>624</v>
      </c>
      <c r="D92" s="79" t="s">
        <v>625</v>
      </c>
      <c r="E92" s="80" t="s">
        <v>769</v>
      </c>
      <c r="F92" s="67" t="s">
        <v>627</v>
      </c>
      <c r="G92" s="24" t="s">
        <v>770</v>
      </c>
      <c r="H92" s="67" t="s">
        <v>629</v>
      </c>
      <c r="I92" s="67" t="s">
        <v>630</v>
      </c>
      <c r="J92" s="80" t="s">
        <v>771</v>
      </c>
    </row>
    <row r="93" ht="14.4" spans="1:10">
      <c r="A93" s="23"/>
      <c r="B93" s="23"/>
      <c r="C93" s="23" t="s">
        <v>624</v>
      </c>
      <c r="D93" s="79" t="s">
        <v>625</v>
      </c>
      <c r="E93" s="80" t="s">
        <v>674</v>
      </c>
      <c r="F93" s="67" t="s">
        <v>627</v>
      </c>
      <c r="G93" s="24" t="s">
        <v>637</v>
      </c>
      <c r="H93" s="67" t="s">
        <v>641</v>
      </c>
      <c r="I93" s="67" t="s">
        <v>630</v>
      </c>
      <c r="J93" s="80" t="s">
        <v>772</v>
      </c>
    </row>
    <row r="94" ht="14.4" spans="1:10">
      <c r="A94" s="23"/>
      <c r="B94" s="23"/>
      <c r="C94" s="23" t="s">
        <v>624</v>
      </c>
      <c r="D94" s="79" t="s">
        <v>639</v>
      </c>
      <c r="E94" s="80" t="s">
        <v>773</v>
      </c>
      <c r="F94" s="67" t="s">
        <v>633</v>
      </c>
      <c r="G94" s="24" t="s">
        <v>729</v>
      </c>
      <c r="H94" s="67" t="s">
        <v>641</v>
      </c>
      <c r="I94" s="67" t="s">
        <v>630</v>
      </c>
      <c r="J94" s="80" t="s">
        <v>772</v>
      </c>
    </row>
    <row r="95" ht="14.4" spans="1:10">
      <c r="A95" s="23"/>
      <c r="B95" s="23"/>
      <c r="C95" s="23" t="s">
        <v>646</v>
      </c>
      <c r="D95" s="79" t="s">
        <v>647</v>
      </c>
      <c r="E95" s="80" t="s">
        <v>648</v>
      </c>
      <c r="F95" s="67" t="s">
        <v>633</v>
      </c>
      <c r="G95" s="24" t="s">
        <v>661</v>
      </c>
      <c r="H95" s="67" t="s">
        <v>641</v>
      </c>
      <c r="I95" s="67" t="s">
        <v>630</v>
      </c>
      <c r="J95" s="80" t="s">
        <v>680</v>
      </c>
    </row>
    <row r="96" ht="14.4" spans="1:10">
      <c r="A96" s="23"/>
      <c r="B96" s="23"/>
      <c r="C96" s="23" t="s">
        <v>650</v>
      </c>
      <c r="D96" s="79" t="s">
        <v>651</v>
      </c>
      <c r="E96" s="80" t="s">
        <v>774</v>
      </c>
      <c r="F96" s="67" t="s">
        <v>633</v>
      </c>
      <c r="G96" s="24" t="s">
        <v>661</v>
      </c>
      <c r="H96" s="67" t="s">
        <v>641</v>
      </c>
      <c r="I96" s="67" t="s">
        <v>630</v>
      </c>
      <c r="J96" s="80" t="s">
        <v>775</v>
      </c>
    </row>
    <row r="97" ht="151.2" spans="1:10">
      <c r="A97" s="25" t="s">
        <v>546</v>
      </c>
      <c r="B97" s="23" t="s">
        <v>776</v>
      </c>
      <c r="C97" s="23"/>
      <c r="D97" s="23"/>
      <c r="E97" s="23"/>
      <c r="F97" s="23"/>
      <c r="G97" s="23"/>
      <c r="H97" s="23"/>
      <c r="I97" s="23"/>
      <c r="J97" s="23"/>
    </row>
    <row r="98" ht="14.4" spans="1:10">
      <c r="A98" s="23"/>
      <c r="B98" s="23"/>
      <c r="C98" s="23" t="s">
        <v>624</v>
      </c>
      <c r="D98" s="79" t="s">
        <v>625</v>
      </c>
      <c r="E98" s="80" t="s">
        <v>759</v>
      </c>
      <c r="F98" s="67" t="s">
        <v>633</v>
      </c>
      <c r="G98" s="24" t="s">
        <v>637</v>
      </c>
      <c r="H98" s="67" t="s">
        <v>641</v>
      </c>
      <c r="I98" s="67" t="s">
        <v>630</v>
      </c>
      <c r="J98" s="80" t="s">
        <v>777</v>
      </c>
    </row>
    <row r="99" ht="43.2" spans="1:10">
      <c r="A99" s="23"/>
      <c r="B99" s="23"/>
      <c r="C99" s="23" t="s">
        <v>624</v>
      </c>
      <c r="D99" s="79" t="s">
        <v>625</v>
      </c>
      <c r="E99" s="80" t="s">
        <v>632</v>
      </c>
      <c r="F99" s="67" t="s">
        <v>633</v>
      </c>
      <c r="G99" s="24" t="s">
        <v>637</v>
      </c>
      <c r="H99" s="67" t="s">
        <v>641</v>
      </c>
      <c r="I99" s="67" t="s">
        <v>630</v>
      </c>
      <c r="J99" s="80" t="s">
        <v>701</v>
      </c>
    </row>
    <row r="100" ht="140.4" spans="1:10">
      <c r="A100" s="23"/>
      <c r="B100" s="23"/>
      <c r="C100" s="23" t="s">
        <v>624</v>
      </c>
      <c r="D100" s="79" t="s">
        <v>625</v>
      </c>
      <c r="E100" s="80" t="s">
        <v>778</v>
      </c>
      <c r="F100" s="67" t="s">
        <v>627</v>
      </c>
      <c r="G100" s="24" t="s">
        <v>46</v>
      </c>
      <c r="H100" s="67" t="s">
        <v>779</v>
      </c>
      <c r="I100" s="67" t="s">
        <v>630</v>
      </c>
      <c r="J100" s="80" t="s">
        <v>780</v>
      </c>
    </row>
    <row r="101" ht="32.4" spans="1:10">
      <c r="A101" s="23"/>
      <c r="B101" s="23"/>
      <c r="C101" s="23" t="s">
        <v>624</v>
      </c>
      <c r="D101" s="79" t="s">
        <v>639</v>
      </c>
      <c r="E101" s="80" t="s">
        <v>781</v>
      </c>
      <c r="F101" s="67" t="s">
        <v>633</v>
      </c>
      <c r="G101" s="24" t="s">
        <v>637</v>
      </c>
      <c r="H101" s="67" t="s">
        <v>641</v>
      </c>
      <c r="I101" s="67" t="s">
        <v>630</v>
      </c>
      <c r="J101" s="80" t="s">
        <v>706</v>
      </c>
    </row>
    <row r="102" ht="32.4" spans="1:10">
      <c r="A102" s="23"/>
      <c r="B102" s="23"/>
      <c r="C102" s="23" t="s">
        <v>646</v>
      </c>
      <c r="D102" s="79" t="s">
        <v>647</v>
      </c>
      <c r="E102" s="80" t="s">
        <v>782</v>
      </c>
      <c r="F102" s="67" t="s">
        <v>633</v>
      </c>
      <c r="G102" s="24" t="s">
        <v>637</v>
      </c>
      <c r="H102" s="67" t="s">
        <v>641</v>
      </c>
      <c r="I102" s="67" t="s">
        <v>630</v>
      </c>
      <c r="J102" s="80" t="s">
        <v>710</v>
      </c>
    </row>
    <row r="103" ht="14.4" spans="1:10">
      <c r="A103" s="23"/>
      <c r="B103" s="23"/>
      <c r="C103" s="23" t="s">
        <v>650</v>
      </c>
      <c r="D103" s="79" t="s">
        <v>651</v>
      </c>
      <c r="E103" s="80" t="s">
        <v>783</v>
      </c>
      <c r="F103" s="67" t="s">
        <v>633</v>
      </c>
      <c r="G103" s="24" t="s">
        <v>661</v>
      </c>
      <c r="H103" s="67" t="s">
        <v>641</v>
      </c>
      <c r="I103" s="67" t="s">
        <v>630</v>
      </c>
      <c r="J103" s="80" t="s">
        <v>711</v>
      </c>
    </row>
    <row r="104" ht="14.4" spans="1:10">
      <c r="A104" s="23" t="s">
        <v>63</v>
      </c>
      <c r="B104" s="23"/>
      <c r="C104" s="23"/>
      <c r="D104" s="23"/>
      <c r="E104" s="23"/>
      <c r="F104" s="23"/>
      <c r="G104" s="23"/>
      <c r="H104" s="23"/>
      <c r="I104" s="23"/>
      <c r="J104" s="23"/>
    </row>
    <row r="105" ht="54" spans="1:10">
      <c r="A105" s="25" t="s">
        <v>551</v>
      </c>
      <c r="B105" s="23" t="s">
        <v>784</v>
      </c>
      <c r="C105" s="23"/>
      <c r="D105" s="23"/>
      <c r="E105" s="23"/>
      <c r="F105" s="23"/>
      <c r="G105" s="23"/>
      <c r="H105" s="23"/>
      <c r="I105" s="23"/>
      <c r="J105" s="23"/>
    </row>
    <row r="106" ht="14.4" spans="1:10">
      <c r="A106" s="23"/>
      <c r="B106" s="23"/>
      <c r="C106" s="23" t="s">
        <v>624</v>
      </c>
      <c r="D106" s="79" t="s">
        <v>625</v>
      </c>
      <c r="E106" s="80" t="s">
        <v>769</v>
      </c>
      <c r="F106" s="67" t="s">
        <v>627</v>
      </c>
      <c r="G106" s="24" t="s">
        <v>785</v>
      </c>
      <c r="H106" s="67" t="s">
        <v>714</v>
      </c>
      <c r="I106" s="67" t="s">
        <v>630</v>
      </c>
      <c r="J106" s="80" t="s">
        <v>786</v>
      </c>
    </row>
    <row r="107" ht="54" spans="1:10">
      <c r="A107" s="23"/>
      <c r="B107" s="23"/>
      <c r="C107" s="23" t="s">
        <v>624</v>
      </c>
      <c r="D107" s="79" t="s">
        <v>625</v>
      </c>
      <c r="E107" s="80" t="s">
        <v>674</v>
      </c>
      <c r="F107" s="67" t="s">
        <v>627</v>
      </c>
      <c r="G107" s="24" t="s">
        <v>637</v>
      </c>
      <c r="H107" s="67" t="s">
        <v>641</v>
      </c>
      <c r="I107" s="67" t="s">
        <v>630</v>
      </c>
      <c r="J107" s="80" t="s">
        <v>787</v>
      </c>
    </row>
    <row r="108" ht="14.4" spans="1:10">
      <c r="A108" s="23"/>
      <c r="B108" s="23"/>
      <c r="C108" s="23" t="s">
        <v>624</v>
      </c>
      <c r="D108" s="79" t="s">
        <v>639</v>
      </c>
      <c r="E108" s="80" t="s">
        <v>773</v>
      </c>
      <c r="F108" s="67" t="s">
        <v>633</v>
      </c>
      <c r="G108" s="24" t="s">
        <v>729</v>
      </c>
      <c r="H108" s="67" t="s">
        <v>641</v>
      </c>
      <c r="I108" s="67" t="s">
        <v>630</v>
      </c>
      <c r="J108" s="80" t="s">
        <v>788</v>
      </c>
    </row>
    <row r="109" ht="14.4" spans="1:10">
      <c r="A109" s="23"/>
      <c r="B109" s="23"/>
      <c r="C109" s="23" t="s">
        <v>646</v>
      </c>
      <c r="D109" s="79" t="s">
        <v>647</v>
      </c>
      <c r="E109" s="80" t="s">
        <v>648</v>
      </c>
      <c r="F109" s="67" t="s">
        <v>633</v>
      </c>
      <c r="G109" s="24" t="s">
        <v>661</v>
      </c>
      <c r="H109" s="67" t="s">
        <v>641</v>
      </c>
      <c r="I109" s="67" t="s">
        <v>630</v>
      </c>
      <c r="J109" s="80" t="s">
        <v>789</v>
      </c>
    </row>
    <row r="110" ht="14.4" spans="1:10">
      <c r="A110" s="23"/>
      <c r="B110" s="23"/>
      <c r="C110" s="23" t="s">
        <v>650</v>
      </c>
      <c r="D110" s="79" t="s">
        <v>651</v>
      </c>
      <c r="E110" s="80" t="s">
        <v>774</v>
      </c>
      <c r="F110" s="67" t="s">
        <v>633</v>
      </c>
      <c r="G110" s="24" t="s">
        <v>661</v>
      </c>
      <c r="H110" s="67" t="s">
        <v>641</v>
      </c>
      <c r="I110" s="67" t="s">
        <v>630</v>
      </c>
      <c r="J110" s="80" t="s">
        <v>790</v>
      </c>
    </row>
    <row r="111" ht="97.2" spans="1:10">
      <c r="A111" s="25" t="s">
        <v>553</v>
      </c>
      <c r="B111" s="23" t="s">
        <v>791</v>
      </c>
      <c r="C111" s="23"/>
      <c r="D111" s="23"/>
      <c r="E111" s="23"/>
      <c r="F111" s="23"/>
      <c r="G111" s="23"/>
      <c r="H111" s="23"/>
      <c r="I111" s="23"/>
      <c r="J111" s="23"/>
    </row>
    <row r="112" ht="14.4" spans="1:10">
      <c r="A112" s="23"/>
      <c r="B112" s="23"/>
      <c r="C112" s="23" t="s">
        <v>624</v>
      </c>
      <c r="D112" s="79" t="s">
        <v>625</v>
      </c>
      <c r="E112" s="80" t="s">
        <v>626</v>
      </c>
      <c r="F112" s="67" t="s">
        <v>627</v>
      </c>
      <c r="G112" s="24" t="s">
        <v>785</v>
      </c>
      <c r="H112" s="67" t="s">
        <v>629</v>
      </c>
      <c r="I112" s="67" t="s">
        <v>630</v>
      </c>
      <c r="J112" s="80" t="s">
        <v>792</v>
      </c>
    </row>
    <row r="113" ht="14.4" spans="1:10">
      <c r="A113" s="23"/>
      <c r="B113" s="23"/>
      <c r="C113" s="23" t="s">
        <v>624</v>
      </c>
      <c r="D113" s="79" t="s">
        <v>625</v>
      </c>
      <c r="E113" s="80" t="s">
        <v>632</v>
      </c>
      <c r="F113" s="67" t="s">
        <v>627</v>
      </c>
      <c r="G113" s="24" t="s">
        <v>47</v>
      </c>
      <c r="H113" s="67" t="s">
        <v>634</v>
      </c>
      <c r="I113" s="67" t="s">
        <v>630</v>
      </c>
      <c r="J113" s="80" t="s">
        <v>793</v>
      </c>
    </row>
    <row r="114" ht="14.4" spans="1:10">
      <c r="A114" s="23"/>
      <c r="B114" s="23"/>
      <c r="C114" s="23" t="s">
        <v>624</v>
      </c>
      <c r="D114" s="79" t="s">
        <v>639</v>
      </c>
      <c r="E114" s="80" t="s">
        <v>705</v>
      </c>
      <c r="F114" s="67" t="s">
        <v>627</v>
      </c>
      <c r="G114" s="24" t="s">
        <v>637</v>
      </c>
      <c r="H114" s="67" t="s">
        <v>641</v>
      </c>
      <c r="I114" s="67" t="s">
        <v>630</v>
      </c>
      <c r="J114" s="80" t="s">
        <v>794</v>
      </c>
    </row>
    <row r="115" ht="14.4" spans="1:10">
      <c r="A115" s="23"/>
      <c r="B115" s="23"/>
      <c r="C115" s="23" t="s">
        <v>646</v>
      </c>
      <c r="D115" s="79" t="s">
        <v>647</v>
      </c>
      <c r="E115" s="80" t="s">
        <v>648</v>
      </c>
      <c r="F115" s="67" t="s">
        <v>633</v>
      </c>
      <c r="G115" s="24" t="s">
        <v>661</v>
      </c>
      <c r="H115" s="67" t="s">
        <v>641</v>
      </c>
      <c r="I115" s="67" t="s">
        <v>630</v>
      </c>
      <c r="J115" s="80" t="s">
        <v>789</v>
      </c>
    </row>
    <row r="116" ht="21.6" spans="1:10">
      <c r="A116" s="23"/>
      <c r="B116" s="23"/>
      <c r="C116" s="23" t="s">
        <v>650</v>
      </c>
      <c r="D116" s="79" t="s">
        <v>651</v>
      </c>
      <c r="E116" s="80" t="s">
        <v>652</v>
      </c>
      <c r="F116" s="67" t="s">
        <v>633</v>
      </c>
      <c r="G116" s="24" t="s">
        <v>661</v>
      </c>
      <c r="H116" s="67" t="s">
        <v>641</v>
      </c>
      <c r="I116" s="67" t="s">
        <v>630</v>
      </c>
      <c r="J116" s="80" t="s">
        <v>795</v>
      </c>
    </row>
    <row r="117" ht="14.4" spans="1:10">
      <c r="A117" s="23" t="s">
        <v>65</v>
      </c>
      <c r="B117" s="23"/>
      <c r="C117" s="23"/>
      <c r="D117" s="23"/>
      <c r="E117" s="23"/>
      <c r="F117" s="23"/>
      <c r="G117" s="23"/>
      <c r="H117" s="23"/>
      <c r="I117" s="23"/>
      <c r="J117" s="23"/>
    </row>
    <row r="118" ht="97.2" spans="1:10">
      <c r="A118" s="25" t="s">
        <v>555</v>
      </c>
      <c r="B118" s="23" t="s">
        <v>796</v>
      </c>
      <c r="C118" s="23"/>
      <c r="D118" s="23"/>
      <c r="E118" s="23"/>
      <c r="F118" s="23"/>
      <c r="G118" s="23"/>
      <c r="H118" s="23"/>
      <c r="I118" s="23"/>
      <c r="J118" s="23"/>
    </row>
    <row r="119" ht="14.4" spans="1:10">
      <c r="A119" s="23"/>
      <c r="B119" s="23"/>
      <c r="C119" s="23" t="s">
        <v>624</v>
      </c>
      <c r="D119" s="79" t="s">
        <v>625</v>
      </c>
      <c r="E119" s="80" t="s">
        <v>797</v>
      </c>
      <c r="F119" s="67" t="s">
        <v>627</v>
      </c>
      <c r="G119" s="24" t="s">
        <v>798</v>
      </c>
      <c r="H119" s="67" t="s">
        <v>629</v>
      </c>
      <c r="I119" s="67" t="s">
        <v>630</v>
      </c>
      <c r="J119" s="80" t="s">
        <v>792</v>
      </c>
    </row>
    <row r="120" ht="14.4" spans="1:10">
      <c r="A120" s="23"/>
      <c r="B120" s="23"/>
      <c r="C120" s="23" t="s">
        <v>624</v>
      </c>
      <c r="D120" s="79" t="s">
        <v>625</v>
      </c>
      <c r="E120" s="80" t="s">
        <v>632</v>
      </c>
      <c r="F120" s="67" t="s">
        <v>627</v>
      </c>
      <c r="G120" s="24" t="s">
        <v>46</v>
      </c>
      <c r="H120" s="67" t="s">
        <v>634</v>
      </c>
      <c r="I120" s="67" t="s">
        <v>630</v>
      </c>
      <c r="J120" s="80" t="s">
        <v>793</v>
      </c>
    </row>
    <row r="121" ht="14.4" spans="1:10">
      <c r="A121" s="23"/>
      <c r="B121" s="23"/>
      <c r="C121" s="23" t="s">
        <v>624</v>
      </c>
      <c r="D121" s="79" t="s">
        <v>639</v>
      </c>
      <c r="E121" s="80" t="s">
        <v>799</v>
      </c>
      <c r="F121" s="67" t="s">
        <v>627</v>
      </c>
      <c r="G121" s="24" t="s">
        <v>637</v>
      </c>
      <c r="H121" s="67" t="s">
        <v>641</v>
      </c>
      <c r="I121" s="67" t="s">
        <v>630</v>
      </c>
      <c r="J121" s="80" t="s">
        <v>794</v>
      </c>
    </row>
    <row r="122" ht="14.4" spans="1:10">
      <c r="A122" s="23"/>
      <c r="B122" s="23"/>
      <c r="C122" s="23" t="s">
        <v>646</v>
      </c>
      <c r="D122" s="79" t="s">
        <v>647</v>
      </c>
      <c r="E122" s="80" t="s">
        <v>648</v>
      </c>
      <c r="F122" s="67" t="s">
        <v>633</v>
      </c>
      <c r="G122" s="24" t="s">
        <v>661</v>
      </c>
      <c r="H122" s="67" t="s">
        <v>641</v>
      </c>
      <c r="I122" s="67" t="s">
        <v>630</v>
      </c>
      <c r="J122" s="80" t="s">
        <v>789</v>
      </c>
    </row>
    <row r="123" ht="21.6" spans="1:10">
      <c r="A123" s="23"/>
      <c r="B123" s="23"/>
      <c r="C123" s="23" t="s">
        <v>650</v>
      </c>
      <c r="D123" s="79" t="s">
        <v>651</v>
      </c>
      <c r="E123" s="80" t="s">
        <v>800</v>
      </c>
      <c r="F123" s="67" t="s">
        <v>633</v>
      </c>
      <c r="G123" s="24" t="s">
        <v>661</v>
      </c>
      <c r="H123" s="67" t="s">
        <v>641</v>
      </c>
      <c r="I123" s="67" t="s">
        <v>630</v>
      </c>
      <c r="J123" s="80" t="s">
        <v>795</v>
      </c>
    </row>
    <row r="124" ht="183.6" spans="1:10">
      <c r="A124" s="25" t="s">
        <v>557</v>
      </c>
      <c r="B124" s="23" t="s">
        <v>801</v>
      </c>
      <c r="C124" s="23"/>
      <c r="D124" s="23"/>
      <c r="E124" s="23"/>
      <c r="F124" s="23"/>
      <c r="G124" s="23"/>
      <c r="H124" s="23"/>
      <c r="I124" s="23"/>
      <c r="J124" s="23"/>
    </row>
    <row r="125" ht="14.4" spans="1:10">
      <c r="A125" s="23"/>
      <c r="B125" s="23"/>
      <c r="C125" s="23" t="s">
        <v>624</v>
      </c>
      <c r="D125" s="79" t="s">
        <v>625</v>
      </c>
      <c r="E125" s="80" t="s">
        <v>769</v>
      </c>
      <c r="F125" s="67" t="s">
        <v>627</v>
      </c>
      <c r="G125" s="24" t="s">
        <v>798</v>
      </c>
      <c r="H125" s="67" t="s">
        <v>629</v>
      </c>
      <c r="I125" s="67" t="s">
        <v>630</v>
      </c>
      <c r="J125" s="80" t="s">
        <v>802</v>
      </c>
    </row>
    <row r="126" ht="14.4" spans="1:10">
      <c r="A126" s="23"/>
      <c r="B126" s="23"/>
      <c r="C126" s="23" t="s">
        <v>624</v>
      </c>
      <c r="D126" s="79" t="s">
        <v>639</v>
      </c>
      <c r="E126" s="80" t="s">
        <v>803</v>
      </c>
      <c r="F126" s="67" t="s">
        <v>627</v>
      </c>
      <c r="G126" s="24" t="s">
        <v>637</v>
      </c>
      <c r="H126" s="67" t="s">
        <v>641</v>
      </c>
      <c r="I126" s="67" t="s">
        <v>630</v>
      </c>
      <c r="J126" s="80" t="s">
        <v>804</v>
      </c>
    </row>
    <row r="127" ht="14.4" spans="1:10">
      <c r="A127" s="23"/>
      <c r="B127" s="23"/>
      <c r="C127" s="23" t="s">
        <v>646</v>
      </c>
      <c r="D127" s="79" t="s">
        <v>647</v>
      </c>
      <c r="E127" s="80" t="s">
        <v>805</v>
      </c>
      <c r="F127" s="67" t="s">
        <v>627</v>
      </c>
      <c r="G127" s="24" t="s">
        <v>637</v>
      </c>
      <c r="H127" s="67" t="s">
        <v>641</v>
      </c>
      <c r="I127" s="67" t="s">
        <v>630</v>
      </c>
      <c r="J127" s="80" t="s">
        <v>806</v>
      </c>
    </row>
    <row r="128" ht="14.4" spans="1:10">
      <c r="A128" s="23"/>
      <c r="B128" s="23"/>
      <c r="C128" s="23" t="s">
        <v>646</v>
      </c>
      <c r="D128" s="79" t="s">
        <v>647</v>
      </c>
      <c r="E128" s="80" t="s">
        <v>807</v>
      </c>
      <c r="F128" s="67" t="s">
        <v>633</v>
      </c>
      <c r="G128" s="24" t="s">
        <v>661</v>
      </c>
      <c r="H128" s="67" t="s">
        <v>641</v>
      </c>
      <c r="I128" s="67" t="s">
        <v>630</v>
      </c>
      <c r="J128" s="80" t="s">
        <v>808</v>
      </c>
    </row>
    <row r="129" ht="14.4" spans="1:10">
      <c r="A129" s="23"/>
      <c r="B129" s="23"/>
      <c r="C129" s="23" t="s">
        <v>650</v>
      </c>
      <c r="D129" s="79" t="s">
        <v>651</v>
      </c>
      <c r="E129" s="80" t="s">
        <v>652</v>
      </c>
      <c r="F129" s="67" t="s">
        <v>633</v>
      </c>
      <c r="G129" s="24" t="s">
        <v>661</v>
      </c>
      <c r="H129" s="67" t="s">
        <v>641</v>
      </c>
      <c r="I129" s="67" t="s">
        <v>630</v>
      </c>
      <c r="J129" s="80" t="s">
        <v>809</v>
      </c>
    </row>
    <row r="130" ht="14.4" spans="1:10">
      <c r="A130" s="23" t="s">
        <v>67</v>
      </c>
      <c r="B130" s="23"/>
      <c r="C130" s="23"/>
      <c r="D130" s="23"/>
      <c r="E130" s="23"/>
      <c r="F130" s="23"/>
      <c r="G130" s="23"/>
      <c r="H130" s="23"/>
      <c r="I130" s="23"/>
      <c r="J130" s="23"/>
    </row>
    <row r="131" ht="21.6" spans="1:10">
      <c r="A131" s="25" t="s">
        <v>565</v>
      </c>
      <c r="B131" s="23" t="s">
        <v>810</v>
      </c>
      <c r="C131" s="23"/>
      <c r="D131" s="23"/>
      <c r="E131" s="23"/>
      <c r="F131" s="23"/>
      <c r="G131" s="23"/>
      <c r="H131" s="23"/>
      <c r="I131" s="23"/>
      <c r="J131" s="23"/>
    </row>
    <row r="132" ht="14.4" spans="1:10">
      <c r="A132" s="23"/>
      <c r="B132" s="23"/>
      <c r="C132" s="23" t="s">
        <v>624</v>
      </c>
      <c r="D132" s="79" t="s">
        <v>625</v>
      </c>
      <c r="E132" s="80" t="s">
        <v>655</v>
      </c>
      <c r="F132" s="67" t="s">
        <v>633</v>
      </c>
      <c r="G132" s="24" t="s">
        <v>656</v>
      </c>
      <c r="H132" s="67" t="s">
        <v>641</v>
      </c>
      <c r="I132" s="67" t="s">
        <v>630</v>
      </c>
      <c r="J132" s="80" t="s">
        <v>811</v>
      </c>
    </row>
    <row r="133" ht="14.4" spans="1:10">
      <c r="A133" s="23"/>
      <c r="B133" s="23"/>
      <c r="C133" s="23" t="s">
        <v>624</v>
      </c>
      <c r="D133" s="79" t="s">
        <v>625</v>
      </c>
      <c r="E133" s="80" t="s">
        <v>658</v>
      </c>
      <c r="F133" s="67" t="s">
        <v>633</v>
      </c>
      <c r="G133" s="24" t="s">
        <v>656</v>
      </c>
      <c r="H133" s="67" t="s">
        <v>641</v>
      </c>
      <c r="I133" s="67" t="s">
        <v>630</v>
      </c>
      <c r="J133" s="80" t="s">
        <v>812</v>
      </c>
    </row>
    <row r="134" ht="14.4" spans="1:10">
      <c r="A134" s="23"/>
      <c r="B134" s="23"/>
      <c r="C134" s="23" t="s">
        <v>624</v>
      </c>
      <c r="D134" s="79" t="s">
        <v>639</v>
      </c>
      <c r="E134" s="80" t="s">
        <v>660</v>
      </c>
      <c r="F134" s="67" t="s">
        <v>633</v>
      </c>
      <c r="G134" s="24" t="s">
        <v>661</v>
      </c>
      <c r="H134" s="67" t="s">
        <v>641</v>
      </c>
      <c r="I134" s="67" t="s">
        <v>630</v>
      </c>
      <c r="J134" s="80" t="s">
        <v>662</v>
      </c>
    </row>
    <row r="135" ht="64.8" spans="1:10">
      <c r="A135" s="23"/>
      <c r="B135" s="23"/>
      <c r="C135" s="23" t="s">
        <v>646</v>
      </c>
      <c r="D135" s="79" t="s">
        <v>663</v>
      </c>
      <c r="E135" s="80" t="s">
        <v>664</v>
      </c>
      <c r="F135" s="67" t="s">
        <v>633</v>
      </c>
      <c r="G135" s="24" t="s">
        <v>665</v>
      </c>
      <c r="H135" s="67" t="s">
        <v>666</v>
      </c>
      <c r="I135" s="67" t="s">
        <v>630</v>
      </c>
      <c r="J135" s="80" t="s">
        <v>813</v>
      </c>
    </row>
    <row r="136" ht="21.6" spans="1:10">
      <c r="A136" s="23"/>
      <c r="B136" s="23"/>
      <c r="C136" s="23" t="s">
        <v>650</v>
      </c>
      <c r="D136" s="79" t="s">
        <v>651</v>
      </c>
      <c r="E136" s="80" t="s">
        <v>814</v>
      </c>
      <c r="F136" s="67" t="s">
        <v>633</v>
      </c>
      <c r="G136" s="24" t="s">
        <v>661</v>
      </c>
      <c r="H136" s="67" t="s">
        <v>641</v>
      </c>
      <c r="I136" s="67" t="s">
        <v>630</v>
      </c>
      <c r="J136" s="80" t="s">
        <v>815</v>
      </c>
    </row>
    <row r="137" ht="172.8" spans="1:10">
      <c r="A137" s="25" t="s">
        <v>563</v>
      </c>
      <c r="B137" s="23" t="s">
        <v>816</v>
      </c>
      <c r="C137" s="23"/>
      <c r="D137" s="23"/>
      <c r="E137" s="23"/>
      <c r="F137" s="23"/>
      <c r="G137" s="23"/>
      <c r="H137" s="23"/>
      <c r="I137" s="23"/>
      <c r="J137" s="23"/>
    </row>
    <row r="138" ht="21.6" spans="1:10">
      <c r="A138" s="23"/>
      <c r="B138" s="23"/>
      <c r="C138" s="23" t="s">
        <v>624</v>
      </c>
      <c r="D138" s="79" t="s">
        <v>625</v>
      </c>
      <c r="E138" s="80" t="s">
        <v>626</v>
      </c>
      <c r="F138" s="67" t="s">
        <v>627</v>
      </c>
      <c r="G138" s="24" t="s">
        <v>817</v>
      </c>
      <c r="H138" s="67" t="s">
        <v>818</v>
      </c>
      <c r="I138" s="67" t="s">
        <v>630</v>
      </c>
      <c r="J138" s="80" t="s">
        <v>700</v>
      </c>
    </row>
    <row r="139" ht="43.2" spans="1:10">
      <c r="A139" s="23"/>
      <c r="B139" s="23"/>
      <c r="C139" s="23" t="s">
        <v>624</v>
      </c>
      <c r="D139" s="79" t="s">
        <v>625</v>
      </c>
      <c r="E139" s="80" t="s">
        <v>632</v>
      </c>
      <c r="F139" s="67" t="s">
        <v>819</v>
      </c>
      <c r="G139" s="24" t="s">
        <v>820</v>
      </c>
      <c r="H139" s="67" t="s">
        <v>754</v>
      </c>
      <c r="I139" s="67" t="s">
        <v>630</v>
      </c>
      <c r="J139" s="80" t="s">
        <v>701</v>
      </c>
    </row>
    <row r="140" ht="32.4" spans="1:10">
      <c r="A140" s="23"/>
      <c r="B140" s="23"/>
      <c r="C140" s="23" t="s">
        <v>624</v>
      </c>
      <c r="D140" s="79" t="s">
        <v>639</v>
      </c>
      <c r="E140" s="80" t="s">
        <v>705</v>
      </c>
      <c r="F140" s="67" t="s">
        <v>627</v>
      </c>
      <c r="G140" s="24" t="s">
        <v>637</v>
      </c>
      <c r="H140" s="67" t="s">
        <v>641</v>
      </c>
      <c r="I140" s="67" t="s">
        <v>630</v>
      </c>
      <c r="J140" s="80" t="s">
        <v>706</v>
      </c>
    </row>
    <row r="141" ht="32.4" spans="1:10">
      <c r="A141" s="23"/>
      <c r="B141" s="23"/>
      <c r="C141" s="23" t="s">
        <v>624</v>
      </c>
      <c r="D141" s="79" t="s">
        <v>639</v>
      </c>
      <c r="E141" s="80" t="s">
        <v>707</v>
      </c>
      <c r="F141" s="67" t="s">
        <v>633</v>
      </c>
      <c r="G141" s="24" t="s">
        <v>661</v>
      </c>
      <c r="H141" s="67" t="s">
        <v>641</v>
      </c>
      <c r="I141" s="67" t="s">
        <v>630</v>
      </c>
      <c r="J141" s="80" t="s">
        <v>708</v>
      </c>
    </row>
    <row r="142" ht="43.2" spans="1:10">
      <c r="A142" s="23"/>
      <c r="B142" s="23"/>
      <c r="C142" s="23" t="s">
        <v>624</v>
      </c>
      <c r="D142" s="79" t="s">
        <v>639</v>
      </c>
      <c r="E142" s="80" t="s">
        <v>644</v>
      </c>
      <c r="F142" s="67" t="s">
        <v>627</v>
      </c>
      <c r="G142" s="24" t="s">
        <v>637</v>
      </c>
      <c r="H142" s="67" t="s">
        <v>641</v>
      </c>
      <c r="I142" s="67" t="s">
        <v>630</v>
      </c>
      <c r="J142" s="80" t="s">
        <v>709</v>
      </c>
    </row>
    <row r="143" ht="32.4" spans="1:10">
      <c r="A143" s="23"/>
      <c r="B143" s="23"/>
      <c r="C143" s="23" t="s">
        <v>646</v>
      </c>
      <c r="D143" s="79" t="s">
        <v>647</v>
      </c>
      <c r="E143" s="80" t="s">
        <v>648</v>
      </c>
      <c r="F143" s="67" t="s">
        <v>633</v>
      </c>
      <c r="G143" s="24" t="s">
        <v>661</v>
      </c>
      <c r="H143" s="67" t="s">
        <v>641</v>
      </c>
      <c r="I143" s="67" t="s">
        <v>630</v>
      </c>
      <c r="J143" s="80" t="s">
        <v>710</v>
      </c>
    </row>
    <row r="144" ht="14.4" spans="1:10">
      <c r="A144" s="23"/>
      <c r="B144" s="23"/>
      <c r="C144" s="23" t="s">
        <v>650</v>
      </c>
      <c r="D144" s="79" t="s">
        <v>651</v>
      </c>
      <c r="E144" s="80" t="s">
        <v>652</v>
      </c>
      <c r="F144" s="67" t="s">
        <v>633</v>
      </c>
      <c r="G144" s="24" t="s">
        <v>661</v>
      </c>
      <c r="H144" s="67" t="s">
        <v>641</v>
      </c>
      <c r="I144" s="67" t="s">
        <v>630</v>
      </c>
      <c r="J144" s="80" t="s">
        <v>711</v>
      </c>
    </row>
    <row r="145" ht="97.2" spans="1:10">
      <c r="A145" s="25" t="s">
        <v>567</v>
      </c>
      <c r="B145" s="23" t="s">
        <v>821</v>
      </c>
      <c r="C145" s="23"/>
      <c r="D145" s="23"/>
      <c r="E145" s="23"/>
      <c r="F145" s="23"/>
      <c r="G145" s="23"/>
      <c r="H145" s="23"/>
      <c r="I145" s="23"/>
      <c r="J145" s="23"/>
    </row>
    <row r="146" ht="43.2" spans="1:10">
      <c r="A146" s="23"/>
      <c r="B146" s="23"/>
      <c r="C146" s="23" t="s">
        <v>624</v>
      </c>
      <c r="D146" s="79" t="s">
        <v>625</v>
      </c>
      <c r="E146" s="80" t="s">
        <v>744</v>
      </c>
      <c r="F146" s="67" t="s">
        <v>633</v>
      </c>
      <c r="G146" s="24" t="s">
        <v>661</v>
      </c>
      <c r="H146" s="67" t="s">
        <v>641</v>
      </c>
      <c r="I146" s="67" t="s">
        <v>630</v>
      </c>
      <c r="J146" s="80" t="s">
        <v>822</v>
      </c>
    </row>
    <row r="147" ht="14.4" spans="1:10">
      <c r="A147" s="23"/>
      <c r="B147" s="23"/>
      <c r="C147" s="23" t="s">
        <v>624</v>
      </c>
      <c r="D147" s="79" t="s">
        <v>625</v>
      </c>
      <c r="E147" s="80" t="s">
        <v>823</v>
      </c>
      <c r="F147" s="67" t="s">
        <v>633</v>
      </c>
      <c r="G147" s="24" t="s">
        <v>669</v>
      </c>
      <c r="H147" s="67" t="s">
        <v>641</v>
      </c>
      <c r="I147" s="67" t="s">
        <v>630</v>
      </c>
      <c r="J147" s="80" t="s">
        <v>824</v>
      </c>
    </row>
    <row r="148" ht="14.4" spans="1:10">
      <c r="A148" s="23"/>
      <c r="B148" s="23"/>
      <c r="C148" s="23" t="s">
        <v>624</v>
      </c>
      <c r="D148" s="79" t="s">
        <v>639</v>
      </c>
      <c r="E148" s="80" t="s">
        <v>686</v>
      </c>
      <c r="F148" s="67" t="s">
        <v>627</v>
      </c>
      <c r="G148" s="24" t="s">
        <v>637</v>
      </c>
      <c r="H148" s="67" t="s">
        <v>641</v>
      </c>
      <c r="I148" s="67" t="s">
        <v>630</v>
      </c>
      <c r="J148" s="80" t="s">
        <v>662</v>
      </c>
    </row>
    <row r="149" ht="21.6" spans="1:10">
      <c r="A149" s="23"/>
      <c r="B149" s="23"/>
      <c r="C149" s="23" t="s">
        <v>646</v>
      </c>
      <c r="D149" s="79" t="s">
        <v>663</v>
      </c>
      <c r="E149" s="80" t="s">
        <v>664</v>
      </c>
      <c r="F149" s="67" t="s">
        <v>633</v>
      </c>
      <c r="G149" s="24" t="s">
        <v>665</v>
      </c>
      <c r="H149" s="67" t="s">
        <v>666</v>
      </c>
      <c r="I149" s="67" t="s">
        <v>630</v>
      </c>
      <c r="J149" s="80" t="s">
        <v>825</v>
      </c>
    </row>
    <row r="150" ht="54" spans="1:10">
      <c r="A150" s="23"/>
      <c r="B150" s="23"/>
      <c r="C150" s="23" t="s">
        <v>650</v>
      </c>
      <c r="D150" s="79" t="s">
        <v>651</v>
      </c>
      <c r="E150" s="80" t="s">
        <v>651</v>
      </c>
      <c r="F150" s="67" t="s">
        <v>633</v>
      </c>
      <c r="G150" s="24" t="s">
        <v>669</v>
      </c>
      <c r="H150" s="67" t="s">
        <v>641</v>
      </c>
      <c r="I150" s="67" t="s">
        <v>630</v>
      </c>
      <c r="J150" s="80" t="s">
        <v>826</v>
      </c>
    </row>
    <row r="151" ht="14.4" spans="1:10">
      <c r="A151" s="23" t="s">
        <v>69</v>
      </c>
      <c r="B151" s="23"/>
      <c r="C151" s="23"/>
      <c r="D151" s="23"/>
      <c r="E151" s="23"/>
      <c r="F151" s="23"/>
      <c r="G151" s="23"/>
      <c r="H151" s="23"/>
      <c r="I151" s="23"/>
      <c r="J151" s="23"/>
    </row>
    <row r="152" ht="97.2" spans="1:10">
      <c r="A152" s="25" t="s">
        <v>569</v>
      </c>
      <c r="B152" s="23" t="s">
        <v>827</v>
      </c>
      <c r="C152" s="23"/>
      <c r="D152" s="23"/>
      <c r="E152" s="23"/>
      <c r="F152" s="23"/>
      <c r="G152" s="23"/>
      <c r="H152" s="23"/>
      <c r="I152" s="23"/>
      <c r="J152" s="23"/>
    </row>
    <row r="153" ht="14.4" spans="1:10">
      <c r="A153" s="23"/>
      <c r="B153" s="23"/>
      <c r="C153" s="23" t="s">
        <v>624</v>
      </c>
      <c r="D153" s="79" t="s">
        <v>625</v>
      </c>
      <c r="E153" s="80" t="s">
        <v>769</v>
      </c>
      <c r="F153" s="67" t="s">
        <v>627</v>
      </c>
      <c r="G153" s="24" t="s">
        <v>828</v>
      </c>
      <c r="H153" s="67" t="s">
        <v>629</v>
      </c>
      <c r="I153" s="67" t="s">
        <v>630</v>
      </c>
      <c r="J153" s="80" t="s">
        <v>786</v>
      </c>
    </row>
    <row r="154" ht="14.4" spans="1:10">
      <c r="A154" s="23"/>
      <c r="B154" s="23"/>
      <c r="C154" s="23" t="s">
        <v>624</v>
      </c>
      <c r="D154" s="79" t="s">
        <v>625</v>
      </c>
      <c r="E154" s="80" t="s">
        <v>674</v>
      </c>
      <c r="F154" s="67" t="s">
        <v>627</v>
      </c>
      <c r="G154" s="24" t="s">
        <v>637</v>
      </c>
      <c r="H154" s="67" t="s">
        <v>641</v>
      </c>
      <c r="I154" s="67" t="s">
        <v>630</v>
      </c>
      <c r="J154" s="80" t="s">
        <v>675</v>
      </c>
    </row>
    <row r="155" ht="14.4" spans="1:10">
      <c r="A155" s="23"/>
      <c r="B155" s="23"/>
      <c r="C155" s="23" t="s">
        <v>624</v>
      </c>
      <c r="D155" s="79" t="s">
        <v>639</v>
      </c>
      <c r="E155" s="80" t="s">
        <v>773</v>
      </c>
      <c r="F155" s="67" t="s">
        <v>633</v>
      </c>
      <c r="G155" s="24" t="s">
        <v>729</v>
      </c>
      <c r="H155" s="67" t="s">
        <v>641</v>
      </c>
      <c r="I155" s="67" t="s">
        <v>630</v>
      </c>
      <c r="J155" s="80" t="s">
        <v>788</v>
      </c>
    </row>
    <row r="156" ht="14.4" spans="1:10">
      <c r="A156" s="23"/>
      <c r="B156" s="23"/>
      <c r="C156" s="23" t="s">
        <v>646</v>
      </c>
      <c r="D156" s="79" t="s">
        <v>647</v>
      </c>
      <c r="E156" s="80" t="s">
        <v>648</v>
      </c>
      <c r="F156" s="67" t="s">
        <v>633</v>
      </c>
      <c r="G156" s="24" t="s">
        <v>661</v>
      </c>
      <c r="H156" s="67" t="s">
        <v>641</v>
      </c>
      <c r="I156" s="67" t="s">
        <v>630</v>
      </c>
      <c r="J156" s="80" t="s">
        <v>789</v>
      </c>
    </row>
    <row r="157" ht="14.4" spans="1:10">
      <c r="A157" s="23"/>
      <c r="B157" s="23"/>
      <c r="C157" s="23" t="s">
        <v>650</v>
      </c>
      <c r="D157" s="79" t="s">
        <v>651</v>
      </c>
      <c r="E157" s="80" t="s">
        <v>774</v>
      </c>
      <c r="F157" s="67" t="s">
        <v>633</v>
      </c>
      <c r="G157" s="24" t="s">
        <v>661</v>
      </c>
      <c r="H157" s="67" t="s">
        <v>641</v>
      </c>
      <c r="I157" s="67" t="s">
        <v>630</v>
      </c>
      <c r="J157" s="80" t="s">
        <v>790</v>
      </c>
    </row>
    <row r="158" ht="172.8" spans="1:10">
      <c r="A158" s="25" t="s">
        <v>571</v>
      </c>
      <c r="B158" s="23" t="s">
        <v>829</v>
      </c>
      <c r="C158" s="23"/>
      <c r="D158" s="23"/>
      <c r="E158" s="23"/>
      <c r="F158" s="23"/>
      <c r="G158" s="23"/>
      <c r="H158" s="23"/>
      <c r="I158" s="23"/>
      <c r="J158" s="23"/>
    </row>
    <row r="159" ht="21.6" spans="1:10">
      <c r="A159" s="23"/>
      <c r="B159" s="23"/>
      <c r="C159" s="23" t="s">
        <v>624</v>
      </c>
      <c r="D159" s="79" t="s">
        <v>625</v>
      </c>
      <c r="E159" s="80" t="s">
        <v>830</v>
      </c>
      <c r="F159" s="67" t="s">
        <v>627</v>
      </c>
      <c r="G159" s="24" t="s">
        <v>831</v>
      </c>
      <c r="H159" s="67" t="s">
        <v>832</v>
      </c>
      <c r="I159" s="67" t="s">
        <v>630</v>
      </c>
      <c r="J159" s="80" t="s">
        <v>833</v>
      </c>
    </row>
    <row r="160" ht="21.6" spans="1:10">
      <c r="A160" s="23"/>
      <c r="B160" s="23"/>
      <c r="C160" s="23" t="s">
        <v>624</v>
      </c>
      <c r="D160" s="79" t="s">
        <v>625</v>
      </c>
      <c r="E160" s="80" t="s">
        <v>834</v>
      </c>
      <c r="F160" s="67" t="s">
        <v>627</v>
      </c>
      <c r="G160" s="24" t="s">
        <v>835</v>
      </c>
      <c r="H160" s="67" t="s">
        <v>832</v>
      </c>
      <c r="I160" s="67" t="s">
        <v>630</v>
      </c>
      <c r="J160" s="80" t="s">
        <v>833</v>
      </c>
    </row>
    <row r="161" ht="43.2" spans="1:10">
      <c r="A161" s="23"/>
      <c r="B161" s="23"/>
      <c r="C161" s="23" t="s">
        <v>624</v>
      </c>
      <c r="D161" s="79" t="s">
        <v>639</v>
      </c>
      <c r="E161" s="80" t="s">
        <v>686</v>
      </c>
      <c r="F161" s="67" t="s">
        <v>627</v>
      </c>
      <c r="G161" s="24" t="s">
        <v>637</v>
      </c>
      <c r="H161" s="67" t="s">
        <v>641</v>
      </c>
      <c r="I161" s="67" t="s">
        <v>630</v>
      </c>
      <c r="J161" s="80" t="s">
        <v>836</v>
      </c>
    </row>
    <row r="162" ht="64.8" spans="1:10">
      <c r="A162" s="23"/>
      <c r="B162" s="23"/>
      <c r="C162" s="23" t="s">
        <v>646</v>
      </c>
      <c r="D162" s="79" t="s">
        <v>647</v>
      </c>
      <c r="E162" s="80" t="s">
        <v>837</v>
      </c>
      <c r="F162" s="67" t="s">
        <v>633</v>
      </c>
      <c r="G162" s="24" t="s">
        <v>661</v>
      </c>
      <c r="H162" s="67" t="s">
        <v>641</v>
      </c>
      <c r="I162" s="67" t="s">
        <v>630</v>
      </c>
      <c r="J162" s="80" t="s">
        <v>838</v>
      </c>
    </row>
    <row r="163" ht="14.4" spans="1:10">
      <c r="A163" s="23"/>
      <c r="B163" s="23"/>
      <c r="C163" s="23" t="s">
        <v>650</v>
      </c>
      <c r="D163" s="79" t="s">
        <v>651</v>
      </c>
      <c r="E163" s="80" t="s">
        <v>774</v>
      </c>
      <c r="F163" s="67" t="s">
        <v>633</v>
      </c>
      <c r="G163" s="24" t="s">
        <v>661</v>
      </c>
      <c r="H163" s="67" t="s">
        <v>641</v>
      </c>
      <c r="I163" s="67" t="s">
        <v>630</v>
      </c>
      <c r="J163" s="80" t="s">
        <v>790</v>
      </c>
    </row>
    <row r="164" ht="14.4" spans="1:10">
      <c r="A164" s="23" t="s">
        <v>71</v>
      </c>
      <c r="B164" s="23"/>
      <c r="C164" s="23"/>
      <c r="D164" s="23"/>
      <c r="E164" s="23"/>
      <c r="F164" s="23"/>
      <c r="G164" s="23"/>
      <c r="H164" s="23"/>
      <c r="I164" s="23"/>
      <c r="J164" s="23"/>
    </row>
    <row r="165" ht="14.4" spans="1:10">
      <c r="A165" s="25" t="s">
        <v>593</v>
      </c>
      <c r="B165" s="23" t="s">
        <v>839</v>
      </c>
      <c r="C165" s="23"/>
      <c r="D165" s="23"/>
      <c r="E165" s="23"/>
      <c r="F165" s="23"/>
      <c r="G165" s="23"/>
      <c r="H165" s="23"/>
      <c r="I165" s="23"/>
      <c r="J165" s="23"/>
    </row>
    <row r="166" ht="43.2" spans="1:10">
      <c r="A166" s="23"/>
      <c r="B166" s="23"/>
      <c r="C166" s="23" t="s">
        <v>624</v>
      </c>
      <c r="D166" s="79" t="s">
        <v>625</v>
      </c>
      <c r="E166" s="80" t="s">
        <v>744</v>
      </c>
      <c r="F166" s="67" t="s">
        <v>765</v>
      </c>
      <c r="G166" s="24" t="s">
        <v>637</v>
      </c>
      <c r="H166" s="67" t="s">
        <v>641</v>
      </c>
      <c r="I166" s="67" t="s">
        <v>630</v>
      </c>
      <c r="J166" s="80" t="s">
        <v>822</v>
      </c>
    </row>
    <row r="167" ht="32.4" spans="1:10">
      <c r="A167" s="23"/>
      <c r="B167" s="23"/>
      <c r="C167" s="23" t="s">
        <v>624</v>
      </c>
      <c r="D167" s="79" t="s">
        <v>639</v>
      </c>
      <c r="E167" s="80" t="s">
        <v>840</v>
      </c>
      <c r="F167" s="67" t="s">
        <v>765</v>
      </c>
      <c r="G167" s="24" t="s">
        <v>637</v>
      </c>
      <c r="H167" s="67" t="s">
        <v>641</v>
      </c>
      <c r="I167" s="67" t="s">
        <v>630</v>
      </c>
      <c r="J167" s="80" t="s">
        <v>841</v>
      </c>
    </row>
    <row r="168" ht="43.2" spans="1:10">
      <c r="A168" s="23"/>
      <c r="B168" s="23"/>
      <c r="C168" s="23" t="s">
        <v>646</v>
      </c>
      <c r="D168" s="79" t="s">
        <v>690</v>
      </c>
      <c r="E168" s="80" t="s">
        <v>842</v>
      </c>
      <c r="F168" s="67" t="s">
        <v>765</v>
      </c>
      <c r="G168" s="24" t="s">
        <v>637</v>
      </c>
      <c r="H168" s="67" t="s">
        <v>641</v>
      </c>
      <c r="I168" s="67" t="s">
        <v>630</v>
      </c>
      <c r="J168" s="80" t="s">
        <v>843</v>
      </c>
    </row>
    <row r="169" ht="14.4" spans="1:10">
      <c r="A169" s="23"/>
      <c r="B169" s="23"/>
      <c r="C169" s="23" t="s">
        <v>646</v>
      </c>
      <c r="D169" s="79" t="s">
        <v>647</v>
      </c>
      <c r="E169" s="80" t="s">
        <v>844</v>
      </c>
      <c r="F169" s="67" t="s">
        <v>765</v>
      </c>
      <c r="G169" s="24" t="s">
        <v>637</v>
      </c>
      <c r="H169" s="67" t="s">
        <v>641</v>
      </c>
      <c r="I169" s="67" t="s">
        <v>630</v>
      </c>
      <c r="J169" s="80" t="s">
        <v>845</v>
      </c>
    </row>
    <row r="170" ht="43.2" spans="1:10">
      <c r="A170" s="23"/>
      <c r="B170" s="23"/>
      <c r="C170" s="23" t="s">
        <v>650</v>
      </c>
      <c r="D170" s="79" t="s">
        <v>651</v>
      </c>
      <c r="E170" s="80" t="s">
        <v>846</v>
      </c>
      <c r="F170" s="67" t="s">
        <v>765</v>
      </c>
      <c r="G170" s="24" t="s">
        <v>637</v>
      </c>
      <c r="H170" s="67" t="s">
        <v>641</v>
      </c>
      <c r="I170" s="67" t="s">
        <v>630</v>
      </c>
      <c r="J170" s="80" t="s">
        <v>847</v>
      </c>
    </row>
    <row r="171" ht="172.8" spans="1:10">
      <c r="A171" s="25" t="s">
        <v>591</v>
      </c>
      <c r="B171" s="23" t="s">
        <v>848</v>
      </c>
      <c r="C171" s="23"/>
      <c r="D171" s="23"/>
      <c r="E171" s="23"/>
      <c r="F171" s="23"/>
      <c r="G171" s="23"/>
      <c r="H171" s="23"/>
      <c r="I171" s="23"/>
      <c r="J171" s="23"/>
    </row>
    <row r="172" ht="21.6" spans="1:10">
      <c r="A172" s="23"/>
      <c r="B172" s="23"/>
      <c r="C172" s="23" t="s">
        <v>624</v>
      </c>
      <c r="D172" s="79" t="s">
        <v>625</v>
      </c>
      <c r="E172" s="80" t="s">
        <v>626</v>
      </c>
      <c r="F172" s="67" t="s">
        <v>627</v>
      </c>
      <c r="G172" s="24" t="s">
        <v>849</v>
      </c>
      <c r="H172" s="67" t="s">
        <v>850</v>
      </c>
      <c r="I172" s="67" t="s">
        <v>630</v>
      </c>
      <c r="J172" s="80" t="s">
        <v>700</v>
      </c>
    </row>
    <row r="173" ht="43.2" spans="1:10">
      <c r="A173" s="23"/>
      <c r="B173" s="23"/>
      <c r="C173" s="23" t="s">
        <v>624</v>
      </c>
      <c r="D173" s="79" t="s">
        <v>625</v>
      </c>
      <c r="E173" s="80" t="s">
        <v>632</v>
      </c>
      <c r="F173" s="67" t="s">
        <v>633</v>
      </c>
      <c r="G173" s="24" t="s">
        <v>831</v>
      </c>
      <c r="H173" s="67" t="s">
        <v>634</v>
      </c>
      <c r="I173" s="67" t="s">
        <v>630</v>
      </c>
      <c r="J173" s="80" t="s">
        <v>701</v>
      </c>
    </row>
    <row r="174" ht="32.4" spans="1:10">
      <c r="A174" s="23"/>
      <c r="B174" s="23"/>
      <c r="C174" s="23" t="s">
        <v>624</v>
      </c>
      <c r="D174" s="79" t="s">
        <v>639</v>
      </c>
      <c r="E174" s="80" t="s">
        <v>705</v>
      </c>
      <c r="F174" s="67" t="s">
        <v>627</v>
      </c>
      <c r="G174" s="24" t="s">
        <v>637</v>
      </c>
      <c r="H174" s="67" t="s">
        <v>641</v>
      </c>
      <c r="I174" s="67" t="s">
        <v>630</v>
      </c>
      <c r="J174" s="80" t="s">
        <v>706</v>
      </c>
    </row>
    <row r="175" ht="32.4" spans="1:10">
      <c r="A175" s="23"/>
      <c r="B175" s="23"/>
      <c r="C175" s="23" t="s">
        <v>624</v>
      </c>
      <c r="D175" s="79" t="s">
        <v>639</v>
      </c>
      <c r="E175" s="80" t="s">
        <v>707</v>
      </c>
      <c r="F175" s="67" t="s">
        <v>633</v>
      </c>
      <c r="G175" s="24" t="s">
        <v>661</v>
      </c>
      <c r="H175" s="67" t="s">
        <v>641</v>
      </c>
      <c r="I175" s="67" t="s">
        <v>630</v>
      </c>
      <c r="J175" s="80" t="s">
        <v>708</v>
      </c>
    </row>
    <row r="176" ht="43.2" spans="1:10">
      <c r="A176" s="23"/>
      <c r="B176" s="23"/>
      <c r="C176" s="23" t="s">
        <v>624</v>
      </c>
      <c r="D176" s="79" t="s">
        <v>643</v>
      </c>
      <c r="E176" s="80" t="s">
        <v>644</v>
      </c>
      <c r="F176" s="67" t="s">
        <v>627</v>
      </c>
      <c r="G176" s="24" t="s">
        <v>637</v>
      </c>
      <c r="H176" s="67" t="s">
        <v>641</v>
      </c>
      <c r="I176" s="67" t="s">
        <v>630</v>
      </c>
      <c r="J176" s="80" t="s">
        <v>709</v>
      </c>
    </row>
    <row r="177" ht="32.4" spans="1:10">
      <c r="A177" s="23"/>
      <c r="B177" s="23"/>
      <c r="C177" s="23" t="s">
        <v>646</v>
      </c>
      <c r="D177" s="79" t="s">
        <v>647</v>
      </c>
      <c r="E177" s="80" t="s">
        <v>648</v>
      </c>
      <c r="F177" s="67" t="s">
        <v>633</v>
      </c>
      <c r="G177" s="24" t="s">
        <v>669</v>
      </c>
      <c r="H177" s="67" t="s">
        <v>641</v>
      </c>
      <c r="I177" s="67" t="s">
        <v>630</v>
      </c>
      <c r="J177" s="80" t="s">
        <v>710</v>
      </c>
    </row>
    <row r="178" ht="14.4" spans="1:10">
      <c r="A178" s="23"/>
      <c r="B178" s="23"/>
      <c r="C178" s="23" t="s">
        <v>650</v>
      </c>
      <c r="D178" s="79" t="s">
        <v>651</v>
      </c>
      <c r="E178" s="80" t="s">
        <v>652</v>
      </c>
      <c r="F178" s="67" t="s">
        <v>633</v>
      </c>
      <c r="G178" s="24" t="s">
        <v>661</v>
      </c>
      <c r="H178" s="67" t="s">
        <v>641</v>
      </c>
      <c r="I178" s="67" t="s">
        <v>630</v>
      </c>
      <c r="J178" s="80" t="s">
        <v>711</v>
      </c>
    </row>
    <row r="179" ht="14.4" spans="1:10">
      <c r="A179" s="23" t="s">
        <v>73</v>
      </c>
      <c r="B179" s="23"/>
      <c r="C179" s="23"/>
      <c r="D179" s="23"/>
      <c r="E179" s="23"/>
      <c r="F179" s="23"/>
      <c r="G179" s="23"/>
      <c r="H179" s="23"/>
      <c r="I179" s="23"/>
      <c r="J179" s="23"/>
    </row>
    <row r="180" ht="14.4" spans="1:10">
      <c r="A180" s="25" t="s">
        <v>577</v>
      </c>
      <c r="B180" s="23" t="s">
        <v>851</v>
      </c>
      <c r="C180" s="23"/>
      <c r="D180" s="23"/>
      <c r="E180" s="23"/>
      <c r="F180" s="23"/>
      <c r="G180" s="23"/>
      <c r="H180" s="23"/>
      <c r="I180" s="23"/>
      <c r="J180" s="23"/>
    </row>
    <row r="181" ht="43.2" spans="1:10">
      <c r="A181" s="23"/>
      <c r="B181" s="23"/>
      <c r="C181" s="23" t="s">
        <v>624</v>
      </c>
      <c r="D181" s="79" t="s">
        <v>625</v>
      </c>
      <c r="E181" s="80" t="s">
        <v>684</v>
      </c>
      <c r="F181" s="67" t="s">
        <v>627</v>
      </c>
      <c r="G181" s="24" t="s">
        <v>661</v>
      </c>
      <c r="H181" s="67" t="s">
        <v>641</v>
      </c>
      <c r="I181" s="67" t="s">
        <v>630</v>
      </c>
      <c r="J181" s="80" t="s">
        <v>852</v>
      </c>
    </row>
    <row r="182" ht="32.4" spans="1:10">
      <c r="A182" s="23"/>
      <c r="B182" s="23"/>
      <c r="C182" s="23" t="s">
        <v>624</v>
      </c>
      <c r="D182" s="79" t="s">
        <v>639</v>
      </c>
      <c r="E182" s="80" t="s">
        <v>686</v>
      </c>
      <c r="F182" s="67" t="s">
        <v>633</v>
      </c>
      <c r="G182" s="24" t="s">
        <v>637</v>
      </c>
      <c r="H182" s="67" t="s">
        <v>641</v>
      </c>
      <c r="I182" s="67" t="s">
        <v>630</v>
      </c>
      <c r="J182" s="80" t="s">
        <v>687</v>
      </c>
    </row>
    <row r="183" ht="14.4" spans="1:10">
      <c r="A183" s="23"/>
      <c r="B183" s="23"/>
      <c r="C183" s="23" t="s">
        <v>624</v>
      </c>
      <c r="D183" s="79" t="s">
        <v>853</v>
      </c>
      <c r="E183" s="80" t="s">
        <v>854</v>
      </c>
      <c r="F183" s="67" t="s">
        <v>633</v>
      </c>
      <c r="G183" s="24" t="s">
        <v>637</v>
      </c>
      <c r="H183" s="67" t="s">
        <v>641</v>
      </c>
      <c r="I183" s="67" t="s">
        <v>630</v>
      </c>
      <c r="J183" s="80" t="s">
        <v>855</v>
      </c>
    </row>
    <row r="184" ht="14.4" spans="1:10">
      <c r="A184" s="23"/>
      <c r="B184" s="23"/>
      <c r="C184" s="23" t="s">
        <v>646</v>
      </c>
      <c r="D184" s="79" t="s">
        <v>663</v>
      </c>
      <c r="E184" s="80" t="s">
        <v>856</v>
      </c>
      <c r="F184" s="67" t="s">
        <v>627</v>
      </c>
      <c r="G184" s="24" t="s">
        <v>661</v>
      </c>
      <c r="H184" s="67" t="s">
        <v>641</v>
      </c>
      <c r="I184" s="67" t="s">
        <v>630</v>
      </c>
      <c r="J184" s="80" t="s">
        <v>856</v>
      </c>
    </row>
    <row r="185" ht="43.2" spans="1:10">
      <c r="A185" s="23"/>
      <c r="B185" s="23"/>
      <c r="C185" s="23" t="s">
        <v>650</v>
      </c>
      <c r="D185" s="79" t="s">
        <v>651</v>
      </c>
      <c r="E185" s="80" t="s">
        <v>695</v>
      </c>
      <c r="F185" s="67" t="s">
        <v>633</v>
      </c>
      <c r="G185" s="24" t="s">
        <v>661</v>
      </c>
      <c r="H185" s="67" t="s">
        <v>641</v>
      </c>
      <c r="I185" s="67" t="s">
        <v>630</v>
      </c>
      <c r="J185" s="80" t="s">
        <v>857</v>
      </c>
    </row>
    <row r="186" ht="86.4" spans="1:10">
      <c r="A186" s="25" t="s">
        <v>573</v>
      </c>
      <c r="B186" s="23" t="s">
        <v>858</v>
      </c>
      <c r="C186" s="23"/>
      <c r="D186" s="23"/>
      <c r="E186" s="23"/>
      <c r="F186" s="23"/>
      <c r="G186" s="23"/>
      <c r="H186" s="23"/>
      <c r="I186" s="23"/>
      <c r="J186" s="23"/>
    </row>
    <row r="187" ht="21.6" spans="1:10">
      <c r="A187" s="23"/>
      <c r="B187" s="23"/>
      <c r="C187" s="23" t="s">
        <v>624</v>
      </c>
      <c r="D187" s="79" t="s">
        <v>625</v>
      </c>
      <c r="E187" s="80" t="s">
        <v>626</v>
      </c>
      <c r="F187" s="67" t="s">
        <v>627</v>
      </c>
      <c r="G187" s="24" t="s">
        <v>859</v>
      </c>
      <c r="H187" s="67" t="s">
        <v>629</v>
      </c>
      <c r="I187" s="67" t="s">
        <v>630</v>
      </c>
      <c r="J187" s="80" t="s">
        <v>700</v>
      </c>
    </row>
    <row r="188" ht="32.4" spans="1:10">
      <c r="A188" s="23"/>
      <c r="B188" s="23"/>
      <c r="C188" s="23" t="s">
        <v>624</v>
      </c>
      <c r="D188" s="79" t="s">
        <v>639</v>
      </c>
      <c r="E188" s="80" t="s">
        <v>705</v>
      </c>
      <c r="F188" s="67" t="s">
        <v>627</v>
      </c>
      <c r="G188" s="24" t="s">
        <v>637</v>
      </c>
      <c r="H188" s="67" t="s">
        <v>641</v>
      </c>
      <c r="I188" s="67" t="s">
        <v>630</v>
      </c>
      <c r="J188" s="80" t="s">
        <v>706</v>
      </c>
    </row>
    <row r="189" ht="43.2" spans="1:10">
      <c r="A189" s="23"/>
      <c r="B189" s="23"/>
      <c r="C189" s="23" t="s">
        <v>624</v>
      </c>
      <c r="D189" s="79" t="s">
        <v>643</v>
      </c>
      <c r="E189" s="80" t="s">
        <v>644</v>
      </c>
      <c r="F189" s="67" t="s">
        <v>627</v>
      </c>
      <c r="G189" s="24" t="s">
        <v>637</v>
      </c>
      <c r="H189" s="67" t="s">
        <v>641</v>
      </c>
      <c r="I189" s="67" t="s">
        <v>630</v>
      </c>
      <c r="J189" s="80" t="s">
        <v>709</v>
      </c>
    </row>
    <row r="190" ht="21.6" spans="1:10">
      <c r="A190" s="23"/>
      <c r="B190" s="23"/>
      <c r="C190" s="23" t="s">
        <v>646</v>
      </c>
      <c r="D190" s="79" t="s">
        <v>647</v>
      </c>
      <c r="E190" s="80" t="s">
        <v>860</v>
      </c>
      <c r="F190" s="67" t="s">
        <v>627</v>
      </c>
      <c r="G190" s="24" t="s">
        <v>637</v>
      </c>
      <c r="H190" s="67" t="s">
        <v>641</v>
      </c>
      <c r="I190" s="67" t="s">
        <v>630</v>
      </c>
      <c r="J190" s="80" t="s">
        <v>861</v>
      </c>
    </row>
    <row r="191" ht="14.4" spans="1:10">
      <c r="A191" s="23"/>
      <c r="B191" s="23"/>
      <c r="C191" s="23" t="s">
        <v>650</v>
      </c>
      <c r="D191" s="79" t="s">
        <v>651</v>
      </c>
      <c r="E191" s="80" t="s">
        <v>652</v>
      </c>
      <c r="F191" s="67" t="s">
        <v>633</v>
      </c>
      <c r="G191" s="24" t="s">
        <v>862</v>
      </c>
      <c r="H191" s="67" t="s">
        <v>641</v>
      </c>
      <c r="I191" s="67" t="s">
        <v>630</v>
      </c>
      <c r="J191" s="80" t="s">
        <v>711</v>
      </c>
    </row>
    <row r="192" ht="14.4" spans="1:10">
      <c r="A192" s="23" t="s">
        <v>75</v>
      </c>
      <c r="B192" s="23"/>
      <c r="C192" s="23"/>
      <c r="D192" s="23"/>
      <c r="E192" s="23"/>
      <c r="F192" s="23"/>
      <c r="G192" s="23"/>
      <c r="H192" s="23"/>
      <c r="I192" s="23"/>
      <c r="J192" s="23"/>
    </row>
    <row r="193" ht="108" spans="1:10">
      <c r="A193" s="25" t="s">
        <v>561</v>
      </c>
      <c r="B193" s="23" t="s">
        <v>863</v>
      </c>
      <c r="C193" s="23"/>
      <c r="D193" s="23"/>
      <c r="E193" s="23"/>
      <c r="F193" s="23"/>
      <c r="G193" s="23"/>
      <c r="H193" s="23"/>
      <c r="I193" s="23"/>
      <c r="J193" s="23"/>
    </row>
    <row r="194" ht="32.4" spans="1:10">
      <c r="A194" s="23"/>
      <c r="B194" s="23"/>
      <c r="C194" s="23" t="s">
        <v>624</v>
      </c>
      <c r="D194" s="79" t="s">
        <v>625</v>
      </c>
      <c r="E194" s="80" t="s">
        <v>864</v>
      </c>
      <c r="F194" s="67" t="s">
        <v>633</v>
      </c>
      <c r="G194" s="24" t="s">
        <v>865</v>
      </c>
      <c r="H194" s="67" t="s">
        <v>866</v>
      </c>
      <c r="I194" s="67" t="s">
        <v>630</v>
      </c>
      <c r="J194" s="80" t="s">
        <v>725</v>
      </c>
    </row>
    <row r="195" ht="64.8" spans="1:10">
      <c r="A195" s="23"/>
      <c r="B195" s="23"/>
      <c r="C195" s="23" t="s">
        <v>624</v>
      </c>
      <c r="D195" s="79" t="s">
        <v>639</v>
      </c>
      <c r="E195" s="80" t="s">
        <v>686</v>
      </c>
      <c r="F195" s="67" t="s">
        <v>633</v>
      </c>
      <c r="G195" s="24" t="s">
        <v>669</v>
      </c>
      <c r="H195" s="67" t="s">
        <v>641</v>
      </c>
      <c r="I195" s="67" t="s">
        <v>630</v>
      </c>
      <c r="J195" s="80" t="s">
        <v>867</v>
      </c>
    </row>
    <row r="196" ht="32.4" spans="1:10">
      <c r="A196" s="23"/>
      <c r="B196" s="23"/>
      <c r="C196" s="23" t="s">
        <v>624</v>
      </c>
      <c r="D196" s="79" t="s">
        <v>639</v>
      </c>
      <c r="E196" s="80" t="s">
        <v>868</v>
      </c>
      <c r="F196" s="67" t="s">
        <v>633</v>
      </c>
      <c r="G196" s="24" t="s">
        <v>669</v>
      </c>
      <c r="H196" s="67" t="s">
        <v>641</v>
      </c>
      <c r="I196" s="67" t="s">
        <v>630</v>
      </c>
      <c r="J196" s="80" t="s">
        <v>869</v>
      </c>
    </row>
    <row r="197" ht="64.8" spans="1:10">
      <c r="A197" s="23"/>
      <c r="B197" s="23"/>
      <c r="C197" s="23" t="s">
        <v>624</v>
      </c>
      <c r="D197" s="79" t="s">
        <v>643</v>
      </c>
      <c r="E197" s="80" t="s">
        <v>870</v>
      </c>
      <c r="F197" s="67" t="s">
        <v>633</v>
      </c>
      <c r="G197" s="24" t="s">
        <v>669</v>
      </c>
      <c r="H197" s="67" t="s">
        <v>641</v>
      </c>
      <c r="I197" s="67" t="s">
        <v>630</v>
      </c>
      <c r="J197" s="80" t="s">
        <v>871</v>
      </c>
    </row>
    <row r="198" ht="32.4" spans="1:10">
      <c r="A198" s="23"/>
      <c r="B198" s="23"/>
      <c r="C198" s="23" t="s">
        <v>624</v>
      </c>
      <c r="D198" s="79" t="s">
        <v>643</v>
      </c>
      <c r="E198" s="80" t="s">
        <v>872</v>
      </c>
      <c r="F198" s="67" t="s">
        <v>633</v>
      </c>
      <c r="G198" s="24" t="s">
        <v>669</v>
      </c>
      <c r="H198" s="67" t="s">
        <v>641</v>
      </c>
      <c r="I198" s="67" t="s">
        <v>630</v>
      </c>
      <c r="J198" s="80" t="s">
        <v>873</v>
      </c>
    </row>
    <row r="199" ht="14.4" spans="1:10">
      <c r="A199" s="23"/>
      <c r="B199" s="23"/>
      <c r="C199" s="23" t="s">
        <v>646</v>
      </c>
      <c r="D199" s="79" t="s">
        <v>647</v>
      </c>
      <c r="E199" s="80" t="s">
        <v>874</v>
      </c>
      <c r="F199" s="67" t="s">
        <v>627</v>
      </c>
      <c r="G199" s="24" t="s">
        <v>637</v>
      </c>
      <c r="H199" s="67" t="s">
        <v>641</v>
      </c>
      <c r="I199" s="67" t="s">
        <v>875</v>
      </c>
      <c r="J199" s="80" t="s">
        <v>876</v>
      </c>
    </row>
    <row r="200" ht="32.4" spans="1:10">
      <c r="A200" s="23"/>
      <c r="B200" s="23"/>
      <c r="C200" s="23" t="s">
        <v>650</v>
      </c>
      <c r="D200" s="79" t="s">
        <v>651</v>
      </c>
      <c r="E200" s="80" t="s">
        <v>652</v>
      </c>
      <c r="F200" s="67" t="s">
        <v>633</v>
      </c>
      <c r="G200" s="24" t="s">
        <v>669</v>
      </c>
      <c r="H200" s="67" t="s">
        <v>641</v>
      </c>
      <c r="I200" s="67" t="s">
        <v>875</v>
      </c>
      <c r="J200" s="80" t="s">
        <v>873</v>
      </c>
    </row>
    <row r="201" ht="129.6" spans="1:10">
      <c r="A201" s="25" t="s">
        <v>559</v>
      </c>
      <c r="B201" s="81" t="s">
        <v>877</v>
      </c>
      <c r="C201" s="23"/>
      <c r="D201" s="23"/>
      <c r="E201" s="23"/>
      <c r="F201" s="23"/>
      <c r="G201" s="23"/>
      <c r="H201" s="23"/>
      <c r="I201" s="23"/>
      <c r="J201" s="23"/>
    </row>
    <row r="202" ht="14.4" spans="1:10">
      <c r="A202" s="23"/>
      <c r="B202" s="23"/>
      <c r="C202" s="23" t="s">
        <v>624</v>
      </c>
      <c r="D202" s="79" t="s">
        <v>625</v>
      </c>
      <c r="E202" s="80" t="s">
        <v>626</v>
      </c>
      <c r="F202" s="67" t="s">
        <v>627</v>
      </c>
      <c r="G202" s="24" t="s">
        <v>835</v>
      </c>
      <c r="H202" s="67" t="s">
        <v>629</v>
      </c>
      <c r="I202" s="67" t="s">
        <v>630</v>
      </c>
      <c r="J202" s="80" t="s">
        <v>878</v>
      </c>
    </row>
    <row r="203" ht="14.4" spans="1:10">
      <c r="A203" s="23"/>
      <c r="B203" s="23"/>
      <c r="C203" s="23" t="s">
        <v>624</v>
      </c>
      <c r="D203" s="79" t="s">
        <v>625</v>
      </c>
      <c r="E203" s="80" t="s">
        <v>632</v>
      </c>
      <c r="F203" s="67" t="s">
        <v>633</v>
      </c>
      <c r="G203" s="24" t="s">
        <v>46</v>
      </c>
      <c r="H203" s="67" t="s">
        <v>634</v>
      </c>
      <c r="I203" s="67" t="s">
        <v>630</v>
      </c>
      <c r="J203" s="80" t="s">
        <v>879</v>
      </c>
    </row>
    <row r="204" ht="32.4" spans="1:10">
      <c r="A204" s="23"/>
      <c r="B204" s="23"/>
      <c r="C204" s="23" t="s">
        <v>624</v>
      </c>
      <c r="D204" s="79" t="s">
        <v>639</v>
      </c>
      <c r="E204" s="80" t="s">
        <v>705</v>
      </c>
      <c r="F204" s="67" t="s">
        <v>627</v>
      </c>
      <c r="G204" s="24" t="s">
        <v>637</v>
      </c>
      <c r="H204" s="67" t="s">
        <v>641</v>
      </c>
      <c r="I204" s="67" t="s">
        <v>875</v>
      </c>
      <c r="J204" s="80" t="s">
        <v>706</v>
      </c>
    </row>
    <row r="205" ht="32.4" spans="1:10">
      <c r="A205" s="23"/>
      <c r="B205" s="23"/>
      <c r="C205" s="23" t="s">
        <v>624</v>
      </c>
      <c r="D205" s="79" t="s">
        <v>639</v>
      </c>
      <c r="E205" s="80" t="s">
        <v>880</v>
      </c>
      <c r="F205" s="67" t="s">
        <v>627</v>
      </c>
      <c r="G205" s="24" t="s">
        <v>637</v>
      </c>
      <c r="H205" s="67" t="s">
        <v>641</v>
      </c>
      <c r="I205" s="67" t="s">
        <v>875</v>
      </c>
      <c r="J205" s="80" t="s">
        <v>881</v>
      </c>
    </row>
    <row r="206" ht="21.6" spans="1:10">
      <c r="A206" s="23"/>
      <c r="B206" s="23"/>
      <c r="C206" s="23" t="s">
        <v>624</v>
      </c>
      <c r="D206" s="79" t="s">
        <v>639</v>
      </c>
      <c r="E206" s="80" t="s">
        <v>707</v>
      </c>
      <c r="F206" s="67" t="s">
        <v>627</v>
      </c>
      <c r="G206" s="24" t="s">
        <v>637</v>
      </c>
      <c r="H206" s="67" t="s">
        <v>641</v>
      </c>
      <c r="I206" s="67" t="s">
        <v>875</v>
      </c>
      <c r="J206" s="80" t="s">
        <v>882</v>
      </c>
    </row>
    <row r="207" ht="43.2" spans="1:10">
      <c r="A207" s="23"/>
      <c r="B207" s="23"/>
      <c r="C207" s="23" t="s">
        <v>624</v>
      </c>
      <c r="D207" s="79" t="s">
        <v>639</v>
      </c>
      <c r="E207" s="80" t="s">
        <v>640</v>
      </c>
      <c r="F207" s="67" t="s">
        <v>627</v>
      </c>
      <c r="G207" s="24" t="s">
        <v>637</v>
      </c>
      <c r="H207" s="67" t="s">
        <v>641</v>
      </c>
      <c r="I207" s="67" t="s">
        <v>875</v>
      </c>
      <c r="J207" s="80" t="s">
        <v>883</v>
      </c>
    </row>
    <row r="208" ht="32.4" spans="1:10">
      <c r="A208" s="23"/>
      <c r="B208" s="23"/>
      <c r="C208" s="23" t="s">
        <v>646</v>
      </c>
      <c r="D208" s="79" t="s">
        <v>647</v>
      </c>
      <c r="E208" s="80" t="s">
        <v>648</v>
      </c>
      <c r="F208" s="67" t="s">
        <v>627</v>
      </c>
      <c r="G208" s="24" t="s">
        <v>637</v>
      </c>
      <c r="H208" s="67" t="s">
        <v>641</v>
      </c>
      <c r="I208" s="67" t="s">
        <v>630</v>
      </c>
      <c r="J208" s="80" t="s">
        <v>710</v>
      </c>
    </row>
    <row r="209" ht="14.4" spans="1:10">
      <c r="A209" s="23"/>
      <c r="B209" s="23"/>
      <c r="C209" s="23" t="s">
        <v>650</v>
      </c>
      <c r="D209" s="79" t="s">
        <v>651</v>
      </c>
      <c r="E209" s="80" t="s">
        <v>652</v>
      </c>
      <c r="F209" s="67" t="s">
        <v>627</v>
      </c>
      <c r="G209" s="24" t="s">
        <v>637</v>
      </c>
      <c r="H209" s="67" t="s">
        <v>641</v>
      </c>
      <c r="I209" s="67" t="s">
        <v>875</v>
      </c>
      <c r="J209" s="80" t="s">
        <v>711</v>
      </c>
    </row>
    <row r="210" ht="14.4" spans="1:10">
      <c r="A210" s="23" t="s">
        <v>77</v>
      </c>
      <c r="B210" s="23"/>
      <c r="C210" s="23"/>
      <c r="D210" s="23"/>
      <c r="E210" s="23"/>
      <c r="F210" s="23"/>
      <c r="G210" s="23"/>
      <c r="H210" s="23"/>
      <c r="I210" s="23"/>
      <c r="J210" s="23"/>
    </row>
    <row r="211" ht="151.2" spans="1:10">
      <c r="A211" s="25" t="s">
        <v>579</v>
      </c>
      <c r="B211" s="23" t="s">
        <v>884</v>
      </c>
      <c r="C211" s="23"/>
      <c r="D211" s="23"/>
      <c r="E211" s="23"/>
      <c r="F211" s="23"/>
      <c r="G211" s="23"/>
      <c r="H211" s="23"/>
      <c r="I211" s="23"/>
      <c r="J211" s="23"/>
    </row>
    <row r="212" ht="21.6" spans="1:10">
      <c r="A212" s="23"/>
      <c r="B212" s="23"/>
      <c r="C212" s="23" t="s">
        <v>624</v>
      </c>
      <c r="D212" s="79" t="s">
        <v>625</v>
      </c>
      <c r="E212" s="80" t="s">
        <v>626</v>
      </c>
      <c r="F212" s="67" t="s">
        <v>627</v>
      </c>
      <c r="G212" s="24" t="s">
        <v>885</v>
      </c>
      <c r="H212" s="67" t="s">
        <v>699</v>
      </c>
      <c r="I212" s="67" t="s">
        <v>630</v>
      </c>
      <c r="J212" s="80" t="s">
        <v>700</v>
      </c>
    </row>
    <row r="213" ht="43.2" spans="1:10">
      <c r="A213" s="23"/>
      <c r="B213" s="23"/>
      <c r="C213" s="23" t="s">
        <v>624</v>
      </c>
      <c r="D213" s="79" t="s">
        <v>625</v>
      </c>
      <c r="E213" s="80" t="s">
        <v>632</v>
      </c>
      <c r="F213" s="67" t="s">
        <v>627</v>
      </c>
      <c r="G213" s="24" t="s">
        <v>46</v>
      </c>
      <c r="H213" s="67" t="s">
        <v>634</v>
      </c>
      <c r="I213" s="67" t="s">
        <v>630</v>
      </c>
      <c r="J213" s="80" t="s">
        <v>701</v>
      </c>
    </row>
    <row r="214" ht="32.4" spans="1:10">
      <c r="A214" s="23"/>
      <c r="B214" s="23"/>
      <c r="C214" s="23" t="s">
        <v>624</v>
      </c>
      <c r="D214" s="79" t="s">
        <v>639</v>
      </c>
      <c r="E214" s="80" t="s">
        <v>705</v>
      </c>
      <c r="F214" s="67" t="s">
        <v>627</v>
      </c>
      <c r="G214" s="24" t="s">
        <v>637</v>
      </c>
      <c r="H214" s="67" t="s">
        <v>641</v>
      </c>
      <c r="I214" s="67" t="s">
        <v>630</v>
      </c>
      <c r="J214" s="80" t="s">
        <v>706</v>
      </c>
    </row>
    <row r="215" ht="32.4" spans="1:10">
      <c r="A215" s="23"/>
      <c r="B215" s="23"/>
      <c r="C215" s="23" t="s">
        <v>624</v>
      </c>
      <c r="D215" s="79" t="s">
        <v>639</v>
      </c>
      <c r="E215" s="80" t="s">
        <v>880</v>
      </c>
      <c r="F215" s="67" t="s">
        <v>627</v>
      </c>
      <c r="G215" s="24" t="s">
        <v>637</v>
      </c>
      <c r="H215" s="67" t="s">
        <v>641</v>
      </c>
      <c r="I215" s="67" t="s">
        <v>630</v>
      </c>
      <c r="J215" s="80" t="s">
        <v>881</v>
      </c>
    </row>
    <row r="216" ht="54" spans="1:10">
      <c r="A216" s="23"/>
      <c r="B216" s="23"/>
      <c r="C216" s="23" t="s">
        <v>624</v>
      </c>
      <c r="D216" s="79" t="s">
        <v>639</v>
      </c>
      <c r="E216" s="80" t="s">
        <v>640</v>
      </c>
      <c r="F216" s="67" t="s">
        <v>627</v>
      </c>
      <c r="G216" s="24" t="s">
        <v>637</v>
      </c>
      <c r="H216" s="67" t="s">
        <v>641</v>
      </c>
      <c r="I216" s="67" t="s">
        <v>630</v>
      </c>
      <c r="J216" s="80" t="s">
        <v>886</v>
      </c>
    </row>
    <row r="217" ht="43.2" spans="1:10">
      <c r="A217" s="23"/>
      <c r="B217" s="23"/>
      <c r="C217" s="23" t="s">
        <v>624</v>
      </c>
      <c r="D217" s="79" t="s">
        <v>643</v>
      </c>
      <c r="E217" s="80" t="s">
        <v>644</v>
      </c>
      <c r="F217" s="67" t="s">
        <v>627</v>
      </c>
      <c r="G217" s="24" t="s">
        <v>637</v>
      </c>
      <c r="H217" s="67" t="s">
        <v>641</v>
      </c>
      <c r="I217" s="67" t="s">
        <v>630</v>
      </c>
      <c r="J217" s="80" t="s">
        <v>709</v>
      </c>
    </row>
    <row r="218" ht="32.4" spans="1:10">
      <c r="A218" s="23"/>
      <c r="B218" s="23"/>
      <c r="C218" s="23" t="s">
        <v>646</v>
      </c>
      <c r="D218" s="79" t="s">
        <v>647</v>
      </c>
      <c r="E218" s="80" t="s">
        <v>648</v>
      </c>
      <c r="F218" s="67" t="s">
        <v>627</v>
      </c>
      <c r="G218" s="24" t="s">
        <v>637</v>
      </c>
      <c r="H218" s="67" t="s">
        <v>641</v>
      </c>
      <c r="I218" s="67" t="s">
        <v>630</v>
      </c>
      <c r="J218" s="80" t="s">
        <v>710</v>
      </c>
    </row>
    <row r="219" ht="14.4" spans="1:10">
      <c r="A219" s="23"/>
      <c r="B219" s="23"/>
      <c r="C219" s="23" t="s">
        <v>650</v>
      </c>
      <c r="D219" s="79" t="s">
        <v>651</v>
      </c>
      <c r="E219" s="80" t="s">
        <v>652</v>
      </c>
      <c r="F219" s="67" t="s">
        <v>627</v>
      </c>
      <c r="G219" s="24" t="s">
        <v>637</v>
      </c>
      <c r="H219" s="67" t="s">
        <v>641</v>
      </c>
      <c r="I219" s="67" t="s">
        <v>630</v>
      </c>
      <c r="J219" s="80" t="s">
        <v>711</v>
      </c>
    </row>
    <row r="220" ht="75.6" spans="1:10">
      <c r="A220" s="25" t="s">
        <v>581</v>
      </c>
      <c r="B220" s="23" t="s">
        <v>887</v>
      </c>
      <c r="C220" s="23"/>
      <c r="D220" s="23"/>
      <c r="E220" s="23"/>
      <c r="F220" s="23"/>
      <c r="G220" s="23"/>
      <c r="H220" s="23"/>
      <c r="I220" s="23"/>
      <c r="J220" s="23"/>
    </row>
    <row r="221" ht="14.4" spans="1:10">
      <c r="A221" s="23"/>
      <c r="B221" s="23"/>
      <c r="C221" s="23" t="s">
        <v>624</v>
      </c>
      <c r="D221" s="79" t="s">
        <v>625</v>
      </c>
      <c r="E221" s="80" t="s">
        <v>713</v>
      </c>
      <c r="F221" s="67" t="s">
        <v>627</v>
      </c>
      <c r="G221" s="24" t="s">
        <v>637</v>
      </c>
      <c r="H221" s="67" t="s">
        <v>641</v>
      </c>
      <c r="I221" s="67" t="s">
        <v>630</v>
      </c>
      <c r="J221" s="80" t="s">
        <v>715</v>
      </c>
    </row>
    <row r="222" ht="32.4" spans="1:10">
      <c r="A222" s="23"/>
      <c r="B222" s="23"/>
      <c r="C222" s="23" t="s">
        <v>624</v>
      </c>
      <c r="D222" s="79" t="s">
        <v>639</v>
      </c>
      <c r="E222" s="80" t="s">
        <v>686</v>
      </c>
      <c r="F222" s="67" t="s">
        <v>627</v>
      </c>
      <c r="G222" s="24" t="s">
        <v>661</v>
      </c>
      <c r="H222" s="67" t="s">
        <v>641</v>
      </c>
      <c r="I222" s="67" t="s">
        <v>630</v>
      </c>
      <c r="J222" s="80" t="s">
        <v>687</v>
      </c>
    </row>
    <row r="223" ht="21.6" spans="1:10">
      <c r="A223" s="23"/>
      <c r="B223" s="23"/>
      <c r="C223" s="23" t="s">
        <v>646</v>
      </c>
      <c r="D223" s="79" t="s">
        <v>690</v>
      </c>
      <c r="E223" s="80" t="s">
        <v>691</v>
      </c>
      <c r="F223" s="67" t="s">
        <v>627</v>
      </c>
      <c r="G223" s="24" t="s">
        <v>661</v>
      </c>
      <c r="H223" s="67" t="s">
        <v>641</v>
      </c>
      <c r="I223" s="67" t="s">
        <v>630</v>
      </c>
      <c r="J223" s="80" t="s">
        <v>694</v>
      </c>
    </row>
    <row r="224" ht="14.4" spans="1:10">
      <c r="A224" s="23"/>
      <c r="B224" s="23"/>
      <c r="C224" s="23" t="s">
        <v>646</v>
      </c>
      <c r="D224" s="79" t="s">
        <v>663</v>
      </c>
      <c r="E224" s="80" t="s">
        <v>719</v>
      </c>
      <c r="F224" s="67" t="s">
        <v>633</v>
      </c>
      <c r="G224" s="24" t="s">
        <v>665</v>
      </c>
      <c r="H224" s="67" t="s">
        <v>666</v>
      </c>
      <c r="I224" s="67" t="s">
        <v>630</v>
      </c>
      <c r="J224" s="80" t="s">
        <v>720</v>
      </c>
    </row>
    <row r="225" ht="43.2" spans="1:10">
      <c r="A225" s="23"/>
      <c r="B225" s="23"/>
      <c r="C225" s="23" t="s">
        <v>650</v>
      </c>
      <c r="D225" s="79" t="s">
        <v>651</v>
      </c>
      <c r="E225" s="80" t="s">
        <v>695</v>
      </c>
      <c r="F225" s="67" t="s">
        <v>627</v>
      </c>
      <c r="G225" s="24" t="s">
        <v>669</v>
      </c>
      <c r="H225" s="67" t="s">
        <v>641</v>
      </c>
      <c r="I225" s="67" t="s">
        <v>630</v>
      </c>
      <c r="J225" s="80" t="s">
        <v>696</v>
      </c>
    </row>
    <row r="226" ht="14.4" spans="1:10">
      <c r="A226" s="23" t="s">
        <v>79</v>
      </c>
      <c r="B226" s="23"/>
      <c r="C226" s="23"/>
      <c r="D226" s="23"/>
      <c r="E226" s="23"/>
      <c r="F226" s="23"/>
      <c r="G226" s="23"/>
      <c r="H226" s="23"/>
      <c r="I226" s="23"/>
      <c r="J226" s="23"/>
    </row>
    <row r="227" ht="409.5" spans="1:10">
      <c r="A227" s="25" t="s">
        <v>583</v>
      </c>
      <c r="B227" s="23" t="s">
        <v>888</v>
      </c>
      <c r="C227" s="23"/>
      <c r="D227" s="23"/>
      <c r="E227" s="23"/>
      <c r="F227" s="23"/>
      <c r="G227" s="23"/>
      <c r="H227" s="23"/>
      <c r="I227" s="23"/>
      <c r="J227" s="23"/>
    </row>
    <row r="228" ht="14.4" spans="1:10">
      <c r="A228" s="23"/>
      <c r="B228" s="23"/>
      <c r="C228" s="23" t="s">
        <v>624</v>
      </c>
      <c r="D228" s="79" t="s">
        <v>625</v>
      </c>
      <c r="E228" s="80" t="s">
        <v>889</v>
      </c>
      <c r="F228" s="67" t="s">
        <v>627</v>
      </c>
      <c r="G228" s="24" t="s">
        <v>890</v>
      </c>
      <c r="H228" s="67" t="s">
        <v>629</v>
      </c>
      <c r="I228" s="67" t="s">
        <v>630</v>
      </c>
      <c r="J228" s="80" t="s">
        <v>891</v>
      </c>
    </row>
    <row r="229" ht="14.4" spans="1:10">
      <c r="A229" s="23"/>
      <c r="B229" s="23"/>
      <c r="C229" s="23" t="s">
        <v>624</v>
      </c>
      <c r="D229" s="79" t="s">
        <v>625</v>
      </c>
      <c r="E229" s="80" t="s">
        <v>892</v>
      </c>
      <c r="F229" s="67" t="s">
        <v>633</v>
      </c>
      <c r="G229" s="24" t="s">
        <v>665</v>
      </c>
      <c r="H229" s="67" t="s">
        <v>893</v>
      </c>
      <c r="I229" s="67" t="s">
        <v>630</v>
      </c>
      <c r="J229" s="80" t="s">
        <v>894</v>
      </c>
    </row>
    <row r="230" ht="14.4" spans="1:10">
      <c r="A230" s="23"/>
      <c r="B230" s="23"/>
      <c r="C230" s="23" t="s">
        <v>624</v>
      </c>
      <c r="D230" s="79" t="s">
        <v>639</v>
      </c>
      <c r="E230" s="80" t="s">
        <v>895</v>
      </c>
      <c r="F230" s="67" t="s">
        <v>633</v>
      </c>
      <c r="G230" s="24" t="s">
        <v>661</v>
      </c>
      <c r="H230" s="67" t="s">
        <v>641</v>
      </c>
      <c r="I230" s="67" t="s">
        <v>630</v>
      </c>
      <c r="J230" s="80" t="s">
        <v>896</v>
      </c>
    </row>
    <row r="231" ht="14.4" spans="1:10">
      <c r="A231" s="23"/>
      <c r="B231" s="23"/>
      <c r="C231" s="23" t="s">
        <v>646</v>
      </c>
      <c r="D231" s="79" t="s">
        <v>647</v>
      </c>
      <c r="E231" s="80" t="s">
        <v>648</v>
      </c>
      <c r="F231" s="67" t="s">
        <v>633</v>
      </c>
      <c r="G231" s="24" t="s">
        <v>661</v>
      </c>
      <c r="H231" s="67" t="s">
        <v>641</v>
      </c>
      <c r="I231" s="67" t="s">
        <v>630</v>
      </c>
      <c r="J231" s="80" t="s">
        <v>789</v>
      </c>
    </row>
    <row r="232" ht="14.4" spans="1:10">
      <c r="A232" s="23"/>
      <c r="B232" s="23"/>
      <c r="C232" s="23" t="s">
        <v>650</v>
      </c>
      <c r="D232" s="79" t="s">
        <v>651</v>
      </c>
      <c r="E232" s="80" t="s">
        <v>897</v>
      </c>
      <c r="F232" s="67" t="s">
        <v>633</v>
      </c>
      <c r="G232" s="24" t="s">
        <v>681</v>
      </c>
      <c r="H232" s="67" t="s">
        <v>641</v>
      </c>
      <c r="I232" s="67" t="s">
        <v>630</v>
      </c>
      <c r="J232" s="80" t="s">
        <v>898</v>
      </c>
    </row>
    <row r="233" ht="14.4" spans="1:10">
      <c r="A233" s="23" t="s">
        <v>81</v>
      </c>
      <c r="B233" s="23"/>
      <c r="C233" s="23"/>
      <c r="D233" s="23"/>
      <c r="E233" s="23"/>
      <c r="F233" s="23"/>
      <c r="G233" s="23"/>
      <c r="H233" s="23"/>
      <c r="I233" s="23"/>
      <c r="J233" s="23"/>
    </row>
    <row r="234" ht="108" spans="1:10">
      <c r="A234" s="25" t="s">
        <v>589</v>
      </c>
      <c r="B234" s="23" t="s">
        <v>899</v>
      </c>
      <c r="C234" s="23"/>
      <c r="D234" s="23"/>
      <c r="E234" s="23"/>
      <c r="F234" s="23"/>
      <c r="G234" s="23"/>
      <c r="H234" s="23"/>
      <c r="I234" s="23"/>
      <c r="J234" s="23"/>
    </row>
    <row r="235" ht="14.4" spans="1:10">
      <c r="A235" s="23"/>
      <c r="B235" s="23"/>
      <c r="C235" s="23" t="s">
        <v>624</v>
      </c>
      <c r="D235" s="79" t="s">
        <v>625</v>
      </c>
      <c r="E235" s="80" t="s">
        <v>900</v>
      </c>
      <c r="F235" s="67" t="s">
        <v>633</v>
      </c>
      <c r="G235" s="24" t="s">
        <v>49</v>
      </c>
      <c r="H235" s="67" t="s">
        <v>901</v>
      </c>
      <c r="I235" s="67" t="s">
        <v>630</v>
      </c>
      <c r="J235" s="80" t="s">
        <v>902</v>
      </c>
    </row>
    <row r="236" ht="21.6" spans="1:10">
      <c r="A236" s="23"/>
      <c r="B236" s="23"/>
      <c r="C236" s="23" t="s">
        <v>624</v>
      </c>
      <c r="D236" s="79" t="s">
        <v>625</v>
      </c>
      <c r="E236" s="80" t="s">
        <v>903</v>
      </c>
      <c r="F236" s="67" t="s">
        <v>633</v>
      </c>
      <c r="G236" s="24" t="s">
        <v>904</v>
      </c>
      <c r="H236" s="67" t="s">
        <v>905</v>
      </c>
      <c r="I236" s="67" t="s">
        <v>630</v>
      </c>
      <c r="J236" s="80" t="s">
        <v>906</v>
      </c>
    </row>
    <row r="237" ht="21.6" spans="1:10">
      <c r="A237" s="23"/>
      <c r="B237" s="23"/>
      <c r="C237" s="23" t="s">
        <v>624</v>
      </c>
      <c r="D237" s="79" t="s">
        <v>625</v>
      </c>
      <c r="E237" s="80" t="s">
        <v>907</v>
      </c>
      <c r="F237" s="67" t="s">
        <v>633</v>
      </c>
      <c r="G237" s="24" t="s">
        <v>908</v>
      </c>
      <c r="H237" s="67" t="s">
        <v>832</v>
      </c>
      <c r="I237" s="67" t="s">
        <v>630</v>
      </c>
      <c r="J237" s="80" t="s">
        <v>909</v>
      </c>
    </row>
    <row r="238" ht="21.6" spans="1:10">
      <c r="A238" s="23"/>
      <c r="B238" s="23"/>
      <c r="C238" s="23" t="s">
        <v>624</v>
      </c>
      <c r="D238" s="79" t="s">
        <v>625</v>
      </c>
      <c r="E238" s="80" t="s">
        <v>910</v>
      </c>
      <c r="F238" s="67" t="s">
        <v>633</v>
      </c>
      <c r="G238" s="24" t="s">
        <v>637</v>
      </c>
      <c r="H238" s="67" t="s">
        <v>634</v>
      </c>
      <c r="I238" s="67" t="s">
        <v>630</v>
      </c>
      <c r="J238" s="80" t="s">
        <v>909</v>
      </c>
    </row>
    <row r="239" ht="14.4" spans="1:10">
      <c r="A239" s="23"/>
      <c r="B239" s="23"/>
      <c r="C239" s="23" t="s">
        <v>624</v>
      </c>
      <c r="D239" s="79" t="s">
        <v>639</v>
      </c>
      <c r="E239" s="80" t="s">
        <v>911</v>
      </c>
      <c r="F239" s="67" t="s">
        <v>765</v>
      </c>
      <c r="G239" s="24" t="s">
        <v>912</v>
      </c>
      <c r="H239" s="67" t="s">
        <v>634</v>
      </c>
      <c r="I239" s="67" t="s">
        <v>630</v>
      </c>
      <c r="J239" s="80" t="s">
        <v>913</v>
      </c>
    </row>
    <row r="240" ht="43.2" spans="1:10">
      <c r="A240" s="23"/>
      <c r="B240" s="23"/>
      <c r="C240" s="23" t="s">
        <v>624</v>
      </c>
      <c r="D240" s="79" t="s">
        <v>639</v>
      </c>
      <c r="E240" s="80" t="s">
        <v>914</v>
      </c>
      <c r="F240" s="67" t="s">
        <v>633</v>
      </c>
      <c r="G240" s="24" t="s">
        <v>656</v>
      </c>
      <c r="H240" s="67" t="s">
        <v>641</v>
      </c>
      <c r="I240" s="67" t="s">
        <v>630</v>
      </c>
      <c r="J240" s="80" t="s">
        <v>915</v>
      </c>
    </row>
    <row r="241" ht="43.2" spans="1:10">
      <c r="A241" s="23"/>
      <c r="B241" s="23"/>
      <c r="C241" s="23" t="s">
        <v>624</v>
      </c>
      <c r="D241" s="79" t="s">
        <v>639</v>
      </c>
      <c r="E241" s="80" t="s">
        <v>916</v>
      </c>
      <c r="F241" s="67" t="s">
        <v>633</v>
      </c>
      <c r="G241" s="24" t="s">
        <v>637</v>
      </c>
      <c r="H241" s="67" t="s">
        <v>641</v>
      </c>
      <c r="I241" s="67" t="s">
        <v>630</v>
      </c>
      <c r="J241" s="80" t="s">
        <v>917</v>
      </c>
    </row>
    <row r="242" ht="43.2" spans="1:10">
      <c r="A242" s="23"/>
      <c r="B242" s="23"/>
      <c r="C242" s="23" t="s">
        <v>624</v>
      </c>
      <c r="D242" s="79" t="s">
        <v>643</v>
      </c>
      <c r="E242" s="80" t="s">
        <v>918</v>
      </c>
      <c r="F242" s="67" t="s">
        <v>633</v>
      </c>
      <c r="G242" s="24" t="s">
        <v>637</v>
      </c>
      <c r="H242" s="67" t="s">
        <v>641</v>
      </c>
      <c r="I242" s="67" t="s">
        <v>630</v>
      </c>
      <c r="J242" s="80" t="s">
        <v>919</v>
      </c>
    </row>
    <row r="243" ht="64.8" spans="1:10">
      <c r="A243" s="23"/>
      <c r="B243" s="23"/>
      <c r="C243" s="23" t="s">
        <v>624</v>
      </c>
      <c r="D243" s="79" t="s">
        <v>643</v>
      </c>
      <c r="E243" s="80" t="s">
        <v>920</v>
      </c>
      <c r="F243" s="67" t="s">
        <v>633</v>
      </c>
      <c r="G243" s="24" t="s">
        <v>637</v>
      </c>
      <c r="H243" s="67" t="s">
        <v>641</v>
      </c>
      <c r="I243" s="67" t="s">
        <v>630</v>
      </c>
      <c r="J243" s="80" t="s">
        <v>921</v>
      </c>
    </row>
    <row r="244" ht="14.4" spans="1:10">
      <c r="A244" s="23"/>
      <c r="B244" s="23"/>
      <c r="C244" s="23" t="s">
        <v>646</v>
      </c>
      <c r="D244" s="79" t="s">
        <v>647</v>
      </c>
      <c r="E244" s="80" t="s">
        <v>922</v>
      </c>
      <c r="F244" s="67" t="s">
        <v>633</v>
      </c>
      <c r="G244" s="24" t="s">
        <v>733</v>
      </c>
      <c r="H244" s="67" t="s">
        <v>754</v>
      </c>
      <c r="I244" s="67" t="s">
        <v>630</v>
      </c>
      <c r="J244" s="80" t="s">
        <v>923</v>
      </c>
    </row>
    <row r="245" ht="14.4" spans="1:10">
      <c r="A245" s="23"/>
      <c r="B245" s="23"/>
      <c r="C245" s="23" t="s">
        <v>646</v>
      </c>
      <c r="D245" s="79" t="s">
        <v>647</v>
      </c>
      <c r="E245" s="80" t="s">
        <v>924</v>
      </c>
      <c r="F245" s="67" t="s">
        <v>633</v>
      </c>
      <c r="G245" s="24" t="s">
        <v>904</v>
      </c>
      <c r="H245" s="67" t="s">
        <v>905</v>
      </c>
      <c r="I245" s="67" t="s">
        <v>630</v>
      </c>
      <c r="J245" s="80" t="s">
        <v>925</v>
      </c>
    </row>
    <row r="246" ht="32.4" spans="1:10">
      <c r="A246" s="23"/>
      <c r="B246" s="23"/>
      <c r="C246" s="23" t="s">
        <v>650</v>
      </c>
      <c r="D246" s="79" t="s">
        <v>651</v>
      </c>
      <c r="E246" s="80" t="s">
        <v>926</v>
      </c>
      <c r="F246" s="67" t="s">
        <v>765</v>
      </c>
      <c r="G246" s="24" t="s">
        <v>912</v>
      </c>
      <c r="H246" s="67" t="s">
        <v>641</v>
      </c>
      <c r="I246" s="67" t="s">
        <v>630</v>
      </c>
      <c r="J246" s="80" t="s">
        <v>927</v>
      </c>
    </row>
    <row r="247" ht="14.4" spans="1:10">
      <c r="A247" s="23"/>
      <c r="B247" s="23"/>
      <c r="C247" s="23" t="s">
        <v>650</v>
      </c>
      <c r="D247" s="79" t="s">
        <v>651</v>
      </c>
      <c r="E247" s="80" t="s">
        <v>928</v>
      </c>
      <c r="F247" s="67" t="s">
        <v>633</v>
      </c>
      <c r="G247" s="24" t="s">
        <v>929</v>
      </c>
      <c r="H247" s="67" t="s">
        <v>641</v>
      </c>
      <c r="I247" s="67" t="s">
        <v>630</v>
      </c>
      <c r="J247" s="80" t="s">
        <v>930</v>
      </c>
    </row>
    <row r="248" ht="162" spans="1:10">
      <c r="A248" s="25" t="s">
        <v>585</v>
      </c>
      <c r="B248" s="23" t="s">
        <v>931</v>
      </c>
      <c r="C248" s="23"/>
      <c r="D248" s="23"/>
      <c r="E248" s="23"/>
      <c r="F248" s="23"/>
      <c r="G248" s="23"/>
      <c r="H248" s="23"/>
      <c r="I248" s="23"/>
      <c r="J248" s="23"/>
    </row>
    <row r="249" ht="14.4" spans="1:10">
      <c r="A249" s="23"/>
      <c r="B249" s="23"/>
      <c r="C249" s="23" t="s">
        <v>624</v>
      </c>
      <c r="D249" s="79" t="s">
        <v>625</v>
      </c>
      <c r="E249" s="80" t="s">
        <v>932</v>
      </c>
      <c r="F249" s="67" t="s">
        <v>627</v>
      </c>
      <c r="G249" s="24" t="s">
        <v>50</v>
      </c>
      <c r="H249" s="67" t="s">
        <v>735</v>
      </c>
      <c r="I249" s="67" t="s">
        <v>630</v>
      </c>
      <c r="J249" s="80" t="s">
        <v>933</v>
      </c>
    </row>
    <row r="250" ht="43.2" spans="1:10">
      <c r="A250" s="23"/>
      <c r="B250" s="23"/>
      <c r="C250" s="23" t="s">
        <v>624</v>
      </c>
      <c r="D250" s="79" t="s">
        <v>639</v>
      </c>
      <c r="E250" s="80" t="s">
        <v>916</v>
      </c>
      <c r="F250" s="67" t="s">
        <v>633</v>
      </c>
      <c r="G250" s="24" t="s">
        <v>637</v>
      </c>
      <c r="H250" s="67" t="s">
        <v>641</v>
      </c>
      <c r="I250" s="67" t="s">
        <v>630</v>
      </c>
      <c r="J250" s="80" t="s">
        <v>917</v>
      </c>
    </row>
    <row r="251" ht="64.8" spans="1:10">
      <c r="A251" s="23"/>
      <c r="B251" s="23"/>
      <c r="C251" s="23" t="s">
        <v>624</v>
      </c>
      <c r="D251" s="79" t="s">
        <v>643</v>
      </c>
      <c r="E251" s="80" t="s">
        <v>920</v>
      </c>
      <c r="F251" s="67" t="s">
        <v>633</v>
      </c>
      <c r="G251" s="24" t="s">
        <v>637</v>
      </c>
      <c r="H251" s="67" t="s">
        <v>641</v>
      </c>
      <c r="I251" s="67" t="s">
        <v>630</v>
      </c>
      <c r="J251" s="80" t="s">
        <v>921</v>
      </c>
    </row>
    <row r="252" ht="14.4" spans="1:10">
      <c r="A252" s="23"/>
      <c r="B252" s="23"/>
      <c r="C252" s="23" t="s">
        <v>646</v>
      </c>
      <c r="D252" s="79" t="s">
        <v>647</v>
      </c>
      <c r="E252" s="80" t="s">
        <v>924</v>
      </c>
      <c r="F252" s="67" t="s">
        <v>633</v>
      </c>
      <c r="G252" s="24" t="s">
        <v>904</v>
      </c>
      <c r="H252" s="67" t="s">
        <v>905</v>
      </c>
      <c r="I252" s="67" t="s">
        <v>630</v>
      </c>
      <c r="J252" s="80" t="s">
        <v>925</v>
      </c>
    </row>
    <row r="253" ht="14.4" spans="1:10">
      <c r="A253" s="23"/>
      <c r="B253" s="23"/>
      <c r="C253" s="23" t="s">
        <v>650</v>
      </c>
      <c r="D253" s="79" t="s">
        <v>651</v>
      </c>
      <c r="E253" s="80" t="s">
        <v>928</v>
      </c>
      <c r="F253" s="67" t="s">
        <v>633</v>
      </c>
      <c r="G253" s="24" t="s">
        <v>929</v>
      </c>
      <c r="H253" s="67" t="s">
        <v>641</v>
      </c>
      <c r="I253" s="67" t="s">
        <v>630</v>
      </c>
      <c r="J253" s="80" t="s">
        <v>930</v>
      </c>
    </row>
    <row r="254" ht="14.4" spans="1:10">
      <c r="A254" s="23" t="s">
        <v>85</v>
      </c>
      <c r="B254" s="23"/>
      <c r="C254" s="23"/>
      <c r="D254" s="23"/>
      <c r="E254" s="23"/>
      <c r="F254" s="23"/>
      <c r="G254" s="23"/>
      <c r="H254" s="23"/>
      <c r="I254" s="23"/>
      <c r="J254" s="23"/>
    </row>
    <row r="255" ht="118.8" spans="1:10">
      <c r="A255" s="25" t="s">
        <v>603</v>
      </c>
      <c r="B255" s="23" t="s">
        <v>934</v>
      </c>
      <c r="C255" s="23"/>
      <c r="D255" s="23"/>
      <c r="E255" s="23"/>
      <c r="F255" s="23"/>
      <c r="G255" s="23"/>
      <c r="H255" s="23"/>
      <c r="I255" s="23"/>
      <c r="J255" s="23"/>
    </row>
    <row r="256" ht="32.4" spans="1:10">
      <c r="A256" s="23"/>
      <c r="B256" s="23"/>
      <c r="C256" s="23" t="s">
        <v>624</v>
      </c>
      <c r="D256" s="79" t="s">
        <v>625</v>
      </c>
      <c r="E256" s="80" t="s">
        <v>935</v>
      </c>
      <c r="F256" s="67" t="s">
        <v>627</v>
      </c>
      <c r="G256" s="24" t="s">
        <v>637</v>
      </c>
      <c r="H256" s="67" t="s">
        <v>641</v>
      </c>
      <c r="I256" s="67" t="s">
        <v>630</v>
      </c>
      <c r="J256" s="80" t="s">
        <v>936</v>
      </c>
    </row>
    <row r="257" ht="21.6" spans="1:10">
      <c r="A257" s="23"/>
      <c r="B257" s="23"/>
      <c r="C257" s="23" t="s">
        <v>624</v>
      </c>
      <c r="D257" s="79" t="s">
        <v>625</v>
      </c>
      <c r="E257" s="80" t="s">
        <v>937</v>
      </c>
      <c r="F257" s="67" t="s">
        <v>633</v>
      </c>
      <c r="G257" s="24" t="s">
        <v>938</v>
      </c>
      <c r="H257" s="67" t="s">
        <v>629</v>
      </c>
      <c r="I257" s="67" t="s">
        <v>630</v>
      </c>
      <c r="J257" s="80" t="s">
        <v>939</v>
      </c>
    </row>
    <row r="258" ht="14.4" spans="1:10">
      <c r="A258" s="23"/>
      <c r="B258" s="23"/>
      <c r="C258" s="23" t="s">
        <v>624</v>
      </c>
      <c r="D258" s="79" t="s">
        <v>639</v>
      </c>
      <c r="E258" s="80" t="s">
        <v>937</v>
      </c>
      <c r="F258" s="67" t="s">
        <v>627</v>
      </c>
      <c r="G258" s="24" t="s">
        <v>637</v>
      </c>
      <c r="H258" s="67" t="s">
        <v>641</v>
      </c>
      <c r="I258" s="67" t="s">
        <v>630</v>
      </c>
      <c r="J258" s="80" t="s">
        <v>940</v>
      </c>
    </row>
    <row r="259" ht="32.4" spans="1:10">
      <c r="A259" s="23"/>
      <c r="B259" s="23"/>
      <c r="C259" s="23" t="s">
        <v>646</v>
      </c>
      <c r="D259" s="79" t="s">
        <v>647</v>
      </c>
      <c r="E259" s="80" t="s">
        <v>941</v>
      </c>
      <c r="F259" s="67" t="s">
        <v>627</v>
      </c>
      <c r="G259" s="24" t="s">
        <v>637</v>
      </c>
      <c r="H259" s="67" t="s">
        <v>641</v>
      </c>
      <c r="I259" s="67" t="s">
        <v>630</v>
      </c>
      <c r="J259" s="80" t="s">
        <v>942</v>
      </c>
    </row>
    <row r="260" ht="32.4" spans="1:10">
      <c r="A260" s="23"/>
      <c r="B260" s="23"/>
      <c r="C260" s="23" t="s">
        <v>650</v>
      </c>
      <c r="D260" s="79" t="s">
        <v>651</v>
      </c>
      <c r="E260" s="80" t="s">
        <v>943</v>
      </c>
      <c r="F260" s="67" t="s">
        <v>633</v>
      </c>
      <c r="G260" s="24" t="s">
        <v>669</v>
      </c>
      <c r="H260" s="67" t="s">
        <v>641</v>
      </c>
      <c r="I260" s="67" t="s">
        <v>630</v>
      </c>
      <c r="J260" s="80" t="s">
        <v>944</v>
      </c>
    </row>
    <row r="261" ht="32.4" spans="1:10">
      <c r="A261" s="25" t="s">
        <v>605</v>
      </c>
      <c r="B261" s="23" t="s">
        <v>701</v>
      </c>
      <c r="C261" s="23"/>
      <c r="D261" s="23"/>
      <c r="E261" s="23"/>
      <c r="F261" s="23"/>
      <c r="G261" s="23"/>
      <c r="H261" s="23"/>
      <c r="I261" s="23"/>
      <c r="J261" s="23"/>
    </row>
    <row r="262" ht="43.2" spans="1:10">
      <c r="A262" s="23"/>
      <c r="B262" s="23"/>
      <c r="C262" s="23" t="s">
        <v>624</v>
      </c>
      <c r="D262" s="79" t="s">
        <v>625</v>
      </c>
      <c r="E262" s="80" t="s">
        <v>632</v>
      </c>
      <c r="F262" s="67" t="s">
        <v>633</v>
      </c>
      <c r="G262" s="24" t="s">
        <v>637</v>
      </c>
      <c r="H262" s="67" t="s">
        <v>634</v>
      </c>
      <c r="I262" s="67" t="s">
        <v>630</v>
      </c>
      <c r="J262" s="80" t="s">
        <v>701</v>
      </c>
    </row>
    <row r="263" ht="54" spans="1:10">
      <c r="A263" s="23"/>
      <c r="B263" s="23"/>
      <c r="C263" s="23" t="s">
        <v>624</v>
      </c>
      <c r="D263" s="79" t="s">
        <v>639</v>
      </c>
      <c r="E263" s="80" t="s">
        <v>945</v>
      </c>
      <c r="F263" s="67" t="s">
        <v>633</v>
      </c>
      <c r="G263" s="24" t="s">
        <v>946</v>
      </c>
      <c r="H263" s="67" t="s">
        <v>641</v>
      </c>
      <c r="I263" s="67" t="s">
        <v>630</v>
      </c>
      <c r="J263" s="80" t="s">
        <v>947</v>
      </c>
    </row>
    <row r="264" ht="21.6" spans="1:10">
      <c r="A264" s="23"/>
      <c r="B264" s="23"/>
      <c r="C264" s="23" t="s">
        <v>646</v>
      </c>
      <c r="D264" s="79" t="s">
        <v>690</v>
      </c>
      <c r="E264" s="80" t="s">
        <v>948</v>
      </c>
      <c r="F264" s="67" t="s">
        <v>633</v>
      </c>
      <c r="G264" s="24" t="s">
        <v>637</v>
      </c>
      <c r="H264" s="67" t="s">
        <v>779</v>
      </c>
      <c r="I264" s="67" t="s">
        <v>630</v>
      </c>
      <c r="J264" s="80" t="s">
        <v>949</v>
      </c>
    </row>
    <row r="265" ht="32.4" spans="1:10">
      <c r="A265" s="23"/>
      <c r="B265" s="23"/>
      <c r="C265" s="23" t="s">
        <v>646</v>
      </c>
      <c r="D265" s="79" t="s">
        <v>647</v>
      </c>
      <c r="E265" s="80" t="s">
        <v>648</v>
      </c>
      <c r="F265" s="67" t="s">
        <v>633</v>
      </c>
      <c r="G265" s="24" t="s">
        <v>637</v>
      </c>
      <c r="H265" s="67" t="s">
        <v>641</v>
      </c>
      <c r="I265" s="67" t="s">
        <v>630</v>
      </c>
      <c r="J265" s="80" t="s">
        <v>710</v>
      </c>
    </row>
    <row r="266" ht="43.2" spans="1:10">
      <c r="A266" s="23"/>
      <c r="B266" s="23"/>
      <c r="C266" s="23" t="s">
        <v>650</v>
      </c>
      <c r="D266" s="79" t="s">
        <v>651</v>
      </c>
      <c r="E266" s="80" t="s">
        <v>950</v>
      </c>
      <c r="F266" s="67" t="s">
        <v>633</v>
      </c>
      <c r="G266" s="24" t="s">
        <v>637</v>
      </c>
      <c r="H266" s="67" t="s">
        <v>641</v>
      </c>
      <c r="I266" s="67" t="s">
        <v>630</v>
      </c>
      <c r="J266" s="80" t="s">
        <v>701</v>
      </c>
    </row>
    <row r="267" ht="14.4" spans="1:10">
      <c r="A267" s="23" t="s">
        <v>87</v>
      </c>
      <c r="B267" s="23"/>
      <c r="C267" s="23"/>
      <c r="D267" s="23"/>
      <c r="E267" s="23"/>
      <c r="F267" s="23"/>
      <c r="G267" s="23"/>
      <c r="H267" s="23"/>
      <c r="I267" s="23"/>
      <c r="J267" s="23"/>
    </row>
    <row r="268" ht="97.2" spans="1:10">
      <c r="A268" s="25" t="s">
        <v>607</v>
      </c>
      <c r="B268" s="23" t="s">
        <v>951</v>
      </c>
      <c r="C268" s="23"/>
      <c r="D268" s="23"/>
      <c r="E268" s="23"/>
      <c r="F268" s="23"/>
      <c r="G268" s="23"/>
      <c r="H268" s="23"/>
      <c r="I268" s="23"/>
      <c r="J268" s="23"/>
    </row>
    <row r="269" ht="118.8" spans="1:10">
      <c r="A269" s="23"/>
      <c r="B269" s="23"/>
      <c r="C269" s="23" t="s">
        <v>624</v>
      </c>
      <c r="D269" s="79" t="s">
        <v>625</v>
      </c>
      <c r="E269" s="80" t="s">
        <v>952</v>
      </c>
      <c r="F269" s="67" t="s">
        <v>633</v>
      </c>
      <c r="G269" s="24" t="s">
        <v>817</v>
      </c>
      <c r="H269" s="67" t="s">
        <v>634</v>
      </c>
      <c r="I269" s="67" t="s">
        <v>630</v>
      </c>
      <c r="J269" s="80" t="s">
        <v>953</v>
      </c>
    </row>
    <row r="270" ht="118.8" spans="1:10">
      <c r="A270" s="23"/>
      <c r="B270" s="23"/>
      <c r="C270" s="23" t="s">
        <v>624</v>
      </c>
      <c r="D270" s="79" t="s">
        <v>639</v>
      </c>
      <c r="E270" s="80" t="s">
        <v>954</v>
      </c>
      <c r="F270" s="67" t="s">
        <v>627</v>
      </c>
      <c r="G270" s="24" t="s">
        <v>637</v>
      </c>
      <c r="H270" s="67" t="s">
        <v>641</v>
      </c>
      <c r="I270" s="67" t="s">
        <v>630</v>
      </c>
      <c r="J270" s="80" t="s">
        <v>955</v>
      </c>
    </row>
    <row r="271" ht="118.8" spans="1:10">
      <c r="A271" s="23"/>
      <c r="B271" s="23"/>
      <c r="C271" s="23" t="s">
        <v>624</v>
      </c>
      <c r="D271" s="79" t="s">
        <v>639</v>
      </c>
      <c r="E271" s="80" t="s">
        <v>956</v>
      </c>
      <c r="F271" s="67" t="s">
        <v>633</v>
      </c>
      <c r="G271" s="24" t="s">
        <v>661</v>
      </c>
      <c r="H271" s="67" t="s">
        <v>641</v>
      </c>
      <c r="I271" s="67" t="s">
        <v>630</v>
      </c>
      <c r="J271" s="80" t="s">
        <v>957</v>
      </c>
    </row>
    <row r="272" ht="118.8" spans="1:10">
      <c r="A272" s="23"/>
      <c r="B272" s="23"/>
      <c r="C272" s="23" t="s">
        <v>646</v>
      </c>
      <c r="D272" s="79" t="s">
        <v>647</v>
      </c>
      <c r="E272" s="80" t="s">
        <v>958</v>
      </c>
      <c r="F272" s="67" t="s">
        <v>633</v>
      </c>
      <c r="G272" s="24" t="s">
        <v>669</v>
      </c>
      <c r="H272" s="67" t="s">
        <v>641</v>
      </c>
      <c r="I272" s="67" t="s">
        <v>630</v>
      </c>
      <c r="J272" s="80" t="s">
        <v>957</v>
      </c>
    </row>
    <row r="273" ht="32.4" spans="1:10">
      <c r="A273" s="23"/>
      <c r="B273" s="23"/>
      <c r="C273" s="23" t="s">
        <v>650</v>
      </c>
      <c r="D273" s="79" t="s">
        <v>651</v>
      </c>
      <c r="E273" s="80" t="s">
        <v>950</v>
      </c>
      <c r="F273" s="67" t="s">
        <v>633</v>
      </c>
      <c r="G273" s="24" t="s">
        <v>661</v>
      </c>
      <c r="H273" s="67" t="s">
        <v>641</v>
      </c>
      <c r="I273" s="67" t="s">
        <v>630</v>
      </c>
      <c r="J273" s="80" t="s">
        <v>959</v>
      </c>
    </row>
    <row r="274" ht="14.4" spans="1:10">
      <c r="A274" s="23" t="s">
        <v>89</v>
      </c>
      <c r="B274" s="23"/>
      <c r="C274" s="23"/>
      <c r="D274" s="23"/>
      <c r="E274" s="23"/>
      <c r="F274" s="23"/>
      <c r="G274" s="23"/>
      <c r="H274" s="23"/>
      <c r="I274" s="23"/>
      <c r="J274" s="23"/>
    </row>
    <row r="275" ht="108" spans="1:10">
      <c r="A275" s="25" t="s">
        <v>597</v>
      </c>
      <c r="B275" s="23" t="s">
        <v>960</v>
      </c>
      <c r="C275" s="23"/>
      <c r="D275" s="23"/>
      <c r="E275" s="23"/>
      <c r="F275" s="23"/>
      <c r="G275" s="23"/>
      <c r="H275" s="23"/>
      <c r="I275" s="23"/>
      <c r="J275" s="23"/>
    </row>
    <row r="276" ht="21.6" spans="1:10">
      <c r="A276" s="23"/>
      <c r="B276" s="23"/>
      <c r="C276" s="23" t="s">
        <v>624</v>
      </c>
      <c r="D276" s="79" t="s">
        <v>625</v>
      </c>
      <c r="E276" s="80" t="s">
        <v>961</v>
      </c>
      <c r="F276" s="67" t="s">
        <v>765</v>
      </c>
      <c r="G276" s="24" t="s">
        <v>962</v>
      </c>
      <c r="H276" s="67" t="s">
        <v>963</v>
      </c>
      <c r="I276" s="67" t="s">
        <v>630</v>
      </c>
      <c r="J276" s="80" t="s">
        <v>964</v>
      </c>
    </row>
    <row r="277" ht="14.4" spans="1:10">
      <c r="A277" s="23"/>
      <c r="B277" s="23"/>
      <c r="C277" s="23" t="s">
        <v>624</v>
      </c>
      <c r="D277" s="79" t="s">
        <v>625</v>
      </c>
      <c r="E277" s="80" t="s">
        <v>965</v>
      </c>
      <c r="F277" s="67" t="s">
        <v>765</v>
      </c>
      <c r="G277" s="24" t="s">
        <v>966</v>
      </c>
      <c r="H277" s="67" t="s">
        <v>967</v>
      </c>
      <c r="I277" s="67" t="s">
        <v>630</v>
      </c>
      <c r="J277" s="80" t="s">
        <v>965</v>
      </c>
    </row>
    <row r="278" ht="21.6" spans="1:10">
      <c r="A278" s="23"/>
      <c r="B278" s="23"/>
      <c r="C278" s="23" t="s">
        <v>624</v>
      </c>
      <c r="D278" s="79" t="s">
        <v>625</v>
      </c>
      <c r="E278" s="80" t="s">
        <v>968</v>
      </c>
      <c r="F278" s="67" t="s">
        <v>633</v>
      </c>
      <c r="G278" s="24" t="s">
        <v>969</v>
      </c>
      <c r="H278" s="67" t="s">
        <v>970</v>
      </c>
      <c r="I278" s="67" t="s">
        <v>630</v>
      </c>
      <c r="J278" s="80" t="s">
        <v>968</v>
      </c>
    </row>
    <row r="279" ht="14.4" spans="1:10">
      <c r="A279" s="23"/>
      <c r="B279" s="23"/>
      <c r="C279" s="23" t="s">
        <v>624</v>
      </c>
      <c r="D279" s="79" t="s">
        <v>625</v>
      </c>
      <c r="E279" s="80" t="s">
        <v>971</v>
      </c>
      <c r="F279" s="67" t="s">
        <v>627</v>
      </c>
      <c r="G279" s="24" t="s">
        <v>972</v>
      </c>
      <c r="H279" s="67" t="s">
        <v>629</v>
      </c>
      <c r="I279" s="67" t="s">
        <v>630</v>
      </c>
      <c r="J279" s="80" t="s">
        <v>971</v>
      </c>
    </row>
    <row r="280" ht="14.4" spans="1:10">
      <c r="A280" s="23"/>
      <c r="B280" s="23"/>
      <c r="C280" s="23" t="s">
        <v>624</v>
      </c>
      <c r="D280" s="79" t="s">
        <v>625</v>
      </c>
      <c r="E280" s="80" t="s">
        <v>973</v>
      </c>
      <c r="F280" s="67" t="s">
        <v>633</v>
      </c>
      <c r="G280" s="24" t="s">
        <v>974</v>
      </c>
      <c r="H280" s="67" t="s">
        <v>634</v>
      </c>
      <c r="I280" s="67" t="s">
        <v>630</v>
      </c>
      <c r="J280" s="80" t="s">
        <v>973</v>
      </c>
    </row>
    <row r="281" ht="14.4" spans="1:10">
      <c r="A281" s="23"/>
      <c r="B281" s="23"/>
      <c r="C281" s="23" t="s">
        <v>624</v>
      </c>
      <c r="D281" s="79" t="s">
        <v>639</v>
      </c>
      <c r="E281" s="80" t="s">
        <v>895</v>
      </c>
      <c r="F281" s="67" t="s">
        <v>627</v>
      </c>
      <c r="G281" s="24" t="s">
        <v>637</v>
      </c>
      <c r="H281" s="67" t="s">
        <v>641</v>
      </c>
      <c r="I281" s="67" t="s">
        <v>630</v>
      </c>
      <c r="J281" s="80" t="s">
        <v>895</v>
      </c>
    </row>
    <row r="282" ht="14.4" spans="1:10">
      <c r="A282" s="23"/>
      <c r="B282" s="23"/>
      <c r="C282" s="23" t="s">
        <v>624</v>
      </c>
      <c r="D282" s="79" t="s">
        <v>639</v>
      </c>
      <c r="E282" s="80" t="s">
        <v>781</v>
      </c>
      <c r="F282" s="67" t="s">
        <v>627</v>
      </c>
      <c r="G282" s="24" t="s">
        <v>637</v>
      </c>
      <c r="H282" s="67" t="s">
        <v>641</v>
      </c>
      <c r="I282" s="67" t="s">
        <v>630</v>
      </c>
      <c r="J282" s="80" t="s">
        <v>781</v>
      </c>
    </row>
    <row r="283" ht="14.4" spans="1:10">
      <c r="A283" s="23"/>
      <c r="B283" s="23"/>
      <c r="C283" s="23" t="s">
        <v>624</v>
      </c>
      <c r="D283" s="79" t="s">
        <v>643</v>
      </c>
      <c r="E283" s="80" t="s">
        <v>975</v>
      </c>
      <c r="F283" s="67" t="s">
        <v>765</v>
      </c>
      <c r="G283" s="24" t="s">
        <v>969</v>
      </c>
      <c r="H283" s="67" t="s">
        <v>905</v>
      </c>
      <c r="I283" s="67" t="s">
        <v>630</v>
      </c>
      <c r="J283" s="80" t="s">
        <v>975</v>
      </c>
    </row>
    <row r="284" ht="14.4" spans="1:10">
      <c r="A284" s="23"/>
      <c r="B284" s="23"/>
      <c r="C284" s="23" t="s">
        <v>624</v>
      </c>
      <c r="D284" s="79" t="s">
        <v>853</v>
      </c>
      <c r="E284" s="80" t="s">
        <v>854</v>
      </c>
      <c r="F284" s="67" t="s">
        <v>627</v>
      </c>
      <c r="G284" s="24" t="s">
        <v>46</v>
      </c>
      <c r="H284" s="67" t="s">
        <v>976</v>
      </c>
      <c r="I284" s="67" t="s">
        <v>630</v>
      </c>
      <c r="J284" s="80" t="s">
        <v>977</v>
      </c>
    </row>
    <row r="285" ht="14.4" spans="1:10">
      <c r="A285" s="23"/>
      <c r="B285" s="23"/>
      <c r="C285" s="23" t="s">
        <v>646</v>
      </c>
      <c r="D285" s="79" t="s">
        <v>647</v>
      </c>
      <c r="E285" s="80" t="s">
        <v>978</v>
      </c>
      <c r="F285" s="67" t="s">
        <v>627</v>
      </c>
      <c r="G285" s="24" t="s">
        <v>637</v>
      </c>
      <c r="H285" s="67" t="s">
        <v>641</v>
      </c>
      <c r="I285" s="67" t="s">
        <v>630</v>
      </c>
      <c r="J285" s="80" t="s">
        <v>978</v>
      </c>
    </row>
    <row r="286" ht="14.4" spans="1:10">
      <c r="A286" s="23"/>
      <c r="B286" s="23"/>
      <c r="C286" s="23" t="s">
        <v>646</v>
      </c>
      <c r="D286" s="79" t="s">
        <v>647</v>
      </c>
      <c r="E286" s="80" t="s">
        <v>979</v>
      </c>
      <c r="F286" s="67" t="s">
        <v>633</v>
      </c>
      <c r="G286" s="24" t="s">
        <v>669</v>
      </c>
      <c r="H286" s="67" t="s">
        <v>641</v>
      </c>
      <c r="I286" s="67" t="s">
        <v>630</v>
      </c>
      <c r="J286" s="80" t="s">
        <v>979</v>
      </c>
    </row>
    <row r="287" ht="14.4" spans="1:10">
      <c r="A287" s="23"/>
      <c r="B287" s="23"/>
      <c r="C287" s="23" t="s">
        <v>650</v>
      </c>
      <c r="D287" s="79" t="s">
        <v>651</v>
      </c>
      <c r="E287" s="80" t="s">
        <v>783</v>
      </c>
      <c r="F287" s="67" t="s">
        <v>633</v>
      </c>
      <c r="G287" s="24" t="s">
        <v>661</v>
      </c>
      <c r="H287" s="67" t="s">
        <v>641</v>
      </c>
      <c r="I287" s="67" t="s">
        <v>630</v>
      </c>
      <c r="J287" s="80" t="s">
        <v>652</v>
      </c>
    </row>
    <row r="288" ht="21.6" spans="1:10">
      <c r="A288" s="25" t="s">
        <v>595</v>
      </c>
      <c r="B288" s="23" t="s">
        <v>980</v>
      </c>
      <c r="C288" s="23"/>
      <c r="D288" s="23"/>
      <c r="E288" s="23"/>
      <c r="F288" s="23"/>
      <c r="G288" s="23"/>
      <c r="H288" s="23"/>
      <c r="I288" s="23"/>
      <c r="J288" s="23"/>
    </row>
    <row r="289" ht="14.4" spans="1:10">
      <c r="A289" s="23"/>
      <c r="B289" s="23"/>
      <c r="C289" s="23" t="s">
        <v>624</v>
      </c>
      <c r="D289" s="79" t="s">
        <v>625</v>
      </c>
      <c r="E289" s="80" t="s">
        <v>981</v>
      </c>
      <c r="F289" s="67" t="s">
        <v>627</v>
      </c>
      <c r="G289" s="24" t="s">
        <v>656</v>
      </c>
      <c r="H289" s="67" t="s">
        <v>641</v>
      </c>
      <c r="I289" s="67" t="s">
        <v>630</v>
      </c>
      <c r="J289" s="80" t="s">
        <v>982</v>
      </c>
    </row>
    <row r="290" ht="14.4" spans="1:10">
      <c r="A290" s="23"/>
      <c r="B290" s="23"/>
      <c r="C290" s="23" t="s">
        <v>624</v>
      </c>
      <c r="D290" s="79" t="s">
        <v>639</v>
      </c>
      <c r="E290" s="80" t="s">
        <v>983</v>
      </c>
      <c r="F290" s="67" t="s">
        <v>633</v>
      </c>
      <c r="G290" s="24" t="s">
        <v>637</v>
      </c>
      <c r="H290" s="67" t="s">
        <v>641</v>
      </c>
      <c r="I290" s="67" t="s">
        <v>630</v>
      </c>
      <c r="J290" s="80" t="s">
        <v>984</v>
      </c>
    </row>
    <row r="291" ht="14.4" spans="1:10">
      <c r="A291" s="23"/>
      <c r="B291" s="23"/>
      <c r="C291" s="23" t="s">
        <v>624</v>
      </c>
      <c r="D291" s="79" t="s">
        <v>643</v>
      </c>
      <c r="E291" s="80" t="s">
        <v>985</v>
      </c>
      <c r="F291" s="67" t="s">
        <v>633</v>
      </c>
      <c r="G291" s="24" t="s">
        <v>637</v>
      </c>
      <c r="H291" s="67" t="s">
        <v>641</v>
      </c>
      <c r="I291" s="67" t="s">
        <v>630</v>
      </c>
      <c r="J291" s="80" t="s">
        <v>986</v>
      </c>
    </row>
    <row r="292" ht="14.4" spans="1:10">
      <c r="A292" s="23"/>
      <c r="B292" s="23"/>
      <c r="C292" s="23" t="s">
        <v>646</v>
      </c>
      <c r="D292" s="79" t="s">
        <v>647</v>
      </c>
      <c r="E292" s="80" t="s">
        <v>987</v>
      </c>
      <c r="F292" s="67" t="s">
        <v>633</v>
      </c>
      <c r="G292" s="24" t="s">
        <v>637</v>
      </c>
      <c r="H292" s="67" t="s">
        <v>641</v>
      </c>
      <c r="I292" s="67" t="s">
        <v>630</v>
      </c>
      <c r="J292" s="80" t="s">
        <v>988</v>
      </c>
    </row>
    <row r="293" ht="21.6" spans="1:10">
      <c r="A293" s="23"/>
      <c r="B293" s="23"/>
      <c r="C293" s="23" t="s">
        <v>650</v>
      </c>
      <c r="D293" s="79" t="s">
        <v>651</v>
      </c>
      <c r="E293" s="80" t="s">
        <v>989</v>
      </c>
      <c r="F293" s="67" t="s">
        <v>633</v>
      </c>
      <c r="G293" s="24" t="s">
        <v>661</v>
      </c>
      <c r="H293" s="67" t="s">
        <v>641</v>
      </c>
      <c r="I293" s="67" t="s">
        <v>630</v>
      </c>
      <c r="J293" s="80" t="s">
        <v>990</v>
      </c>
    </row>
    <row r="294" ht="14.4" spans="1:10">
      <c r="A294" s="23" t="s">
        <v>91</v>
      </c>
      <c r="B294" s="23"/>
      <c r="C294" s="23"/>
      <c r="D294" s="23"/>
      <c r="E294" s="23"/>
      <c r="F294" s="23"/>
      <c r="G294" s="23"/>
      <c r="H294" s="23"/>
      <c r="I294" s="23"/>
      <c r="J294" s="23"/>
    </row>
    <row r="295" ht="43.2" spans="1:10">
      <c r="A295" s="25" t="s">
        <v>599</v>
      </c>
      <c r="B295" s="23" t="s">
        <v>991</v>
      </c>
      <c r="C295" s="23"/>
      <c r="D295" s="23"/>
      <c r="E295" s="23"/>
      <c r="F295" s="23"/>
      <c r="G295" s="23"/>
      <c r="H295" s="23"/>
      <c r="I295" s="23"/>
      <c r="J295" s="23"/>
    </row>
    <row r="296" ht="32.4" spans="1:10">
      <c r="A296" s="23"/>
      <c r="B296" s="23"/>
      <c r="C296" s="23" t="s">
        <v>624</v>
      </c>
      <c r="D296" s="79" t="s">
        <v>625</v>
      </c>
      <c r="E296" s="80" t="s">
        <v>961</v>
      </c>
      <c r="F296" s="67" t="s">
        <v>765</v>
      </c>
      <c r="G296" s="24" t="s">
        <v>992</v>
      </c>
      <c r="H296" s="67" t="s">
        <v>963</v>
      </c>
      <c r="I296" s="67" t="s">
        <v>630</v>
      </c>
      <c r="J296" s="80" t="s">
        <v>993</v>
      </c>
    </row>
    <row r="297" ht="21.6" spans="1:10">
      <c r="A297" s="23"/>
      <c r="B297" s="23"/>
      <c r="C297" s="23" t="s">
        <v>624</v>
      </c>
      <c r="D297" s="79" t="s">
        <v>625</v>
      </c>
      <c r="E297" s="80" t="s">
        <v>971</v>
      </c>
      <c r="F297" s="67" t="s">
        <v>627</v>
      </c>
      <c r="G297" s="24" t="s">
        <v>994</v>
      </c>
      <c r="H297" s="67" t="s">
        <v>629</v>
      </c>
      <c r="I297" s="67" t="s">
        <v>630</v>
      </c>
      <c r="J297" s="80" t="s">
        <v>995</v>
      </c>
    </row>
    <row r="298" ht="21.6" spans="1:10">
      <c r="A298" s="23"/>
      <c r="B298" s="23"/>
      <c r="C298" s="23" t="s">
        <v>624</v>
      </c>
      <c r="D298" s="79" t="s">
        <v>639</v>
      </c>
      <c r="E298" s="80" t="s">
        <v>895</v>
      </c>
      <c r="F298" s="67" t="s">
        <v>627</v>
      </c>
      <c r="G298" s="24" t="s">
        <v>637</v>
      </c>
      <c r="H298" s="67" t="s">
        <v>641</v>
      </c>
      <c r="I298" s="67" t="s">
        <v>630</v>
      </c>
      <c r="J298" s="80" t="s">
        <v>996</v>
      </c>
    </row>
    <row r="299" ht="14.4" spans="1:10">
      <c r="A299" s="23"/>
      <c r="B299" s="23"/>
      <c r="C299" s="23" t="s">
        <v>624</v>
      </c>
      <c r="D299" s="79" t="s">
        <v>643</v>
      </c>
      <c r="E299" s="80" t="s">
        <v>975</v>
      </c>
      <c r="F299" s="67" t="s">
        <v>765</v>
      </c>
      <c r="G299" s="24" t="s">
        <v>969</v>
      </c>
      <c r="H299" s="67" t="s">
        <v>905</v>
      </c>
      <c r="I299" s="67" t="s">
        <v>630</v>
      </c>
      <c r="J299" s="80" t="s">
        <v>975</v>
      </c>
    </row>
    <row r="300" ht="21.6" spans="1:10">
      <c r="A300" s="23"/>
      <c r="B300" s="23"/>
      <c r="C300" s="23" t="s">
        <v>646</v>
      </c>
      <c r="D300" s="79" t="s">
        <v>647</v>
      </c>
      <c r="E300" s="80" t="s">
        <v>978</v>
      </c>
      <c r="F300" s="67" t="s">
        <v>627</v>
      </c>
      <c r="G300" s="24" t="s">
        <v>637</v>
      </c>
      <c r="H300" s="67" t="s">
        <v>641</v>
      </c>
      <c r="I300" s="67" t="s">
        <v>630</v>
      </c>
      <c r="J300" s="80" t="s">
        <v>997</v>
      </c>
    </row>
    <row r="301" ht="21.6" spans="1:10">
      <c r="A301" s="23"/>
      <c r="B301" s="23"/>
      <c r="C301" s="23" t="s">
        <v>650</v>
      </c>
      <c r="D301" s="79" t="s">
        <v>651</v>
      </c>
      <c r="E301" s="80" t="s">
        <v>783</v>
      </c>
      <c r="F301" s="67" t="s">
        <v>633</v>
      </c>
      <c r="G301" s="24" t="s">
        <v>661</v>
      </c>
      <c r="H301" s="67" t="s">
        <v>641</v>
      </c>
      <c r="I301" s="67" t="s">
        <v>630</v>
      </c>
      <c r="J301" s="80" t="s">
        <v>998</v>
      </c>
    </row>
    <row r="302" ht="43.2" spans="1:10">
      <c r="A302" s="25" t="s">
        <v>601</v>
      </c>
      <c r="B302" s="23" t="s">
        <v>999</v>
      </c>
      <c r="C302" s="23"/>
      <c r="D302" s="23"/>
      <c r="E302" s="23"/>
      <c r="F302" s="23"/>
      <c r="G302" s="23"/>
      <c r="H302" s="23"/>
      <c r="I302" s="23"/>
      <c r="J302" s="23"/>
    </row>
    <row r="303" ht="32.4" spans="1:10">
      <c r="A303" s="23"/>
      <c r="B303" s="23"/>
      <c r="C303" s="23" t="s">
        <v>624</v>
      </c>
      <c r="D303" s="79" t="s">
        <v>625</v>
      </c>
      <c r="E303" s="80" t="s">
        <v>981</v>
      </c>
      <c r="F303" s="67" t="s">
        <v>627</v>
      </c>
      <c r="G303" s="24" t="s">
        <v>1000</v>
      </c>
      <c r="H303" s="67" t="s">
        <v>779</v>
      </c>
      <c r="I303" s="67" t="s">
        <v>630</v>
      </c>
      <c r="J303" s="80" t="s">
        <v>1001</v>
      </c>
    </row>
    <row r="304" ht="32.4" spans="1:10">
      <c r="A304" s="23"/>
      <c r="B304" s="23"/>
      <c r="C304" s="23" t="s">
        <v>624</v>
      </c>
      <c r="D304" s="79" t="s">
        <v>639</v>
      </c>
      <c r="E304" s="80" t="s">
        <v>983</v>
      </c>
      <c r="F304" s="67" t="s">
        <v>633</v>
      </c>
      <c r="G304" s="24" t="s">
        <v>1000</v>
      </c>
      <c r="H304" s="67" t="s">
        <v>779</v>
      </c>
      <c r="I304" s="67" t="s">
        <v>630</v>
      </c>
      <c r="J304" s="80" t="s">
        <v>1002</v>
      </c>
    </row>
    <row r="305" ht="32.4" spans="1:10">
      <c r="A305" s="23"/>
      <c r="B305" s="23"/>
      <c r="C305" s="23" t="s">
        <v>624</v>
      </c>
      <c r="D305" s="79" t="s">
        <v>643</v>
      </c>
      <c r="E305" s="80" t="s">
        <v>985</v>
      </c>
      <c r="F305" s="67" t="s">
        <v>633</v>
      </c>
      <c r="G305" s="24" t="s">
        <v>637</v>
      </c>
      <c r="H305" s="67" t="s">
        <v>641</v>
      </c>
      <c r="I305" s="67" t="s">
        <v>630</v>
      </c>
      <c r="J305" s="80" t="s">
        <v>1003</v>
      </c>
    </row>
    <row r="306" ht="32.4" spans="1:10">
      <c r="A306" s="23"/>
      <c r="B306" s="23"/>
      <c r="C306" s="23" t="s">
        <v>646</v>
      </c>
      <c r="D306" s="79" t="s">
        <v>647</v>
      </c>
      <c r="E306" s="80" t="s">
        <v>987</v>
      </c>
      <c r="F306" s="67" t="s">
        <v>633</v>
      </c>
      <c r="G306" s="24" t="s">
        <v>637</v>
      </c>
      <c r="H306" s="67" t="s">
        <v>641</v>
      </c>
      <c r="I306" s="67" t="s">
        <v>630</v>
      </c>
      <c r="J306" s="80" t="s">
        <v>1004</v>
      </c>
    </row>
    <row r="307" ht="32.4" spans="1:10">
      <c r="A307" s="23"/>
      <c r="B307" s="23"/>
      <c r="C307" s="23" t="s">
        <v>650</v>
      </c>
      <c r="D307" s="79" t="s">
        <v>651</v>
      </c>
      <c r="E307" s="80" t="s">
        <v>989</v>
      </c>
      <c r="F307" s="67" t="s">
        <v>633</v>
      </c>
      <c r="G307" s="24" t="s">
        <v>661</v>
      </c>
      <c r="H307" s="67" t="s">
        <v>641</v>
      </c>
      <c r="I307" s="67" t="s">
        <v>630</v>
      </c>
      <c r="J307" s="80" t="s">
        <v>1005</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 03</vt:lpstr>
      <vt:lpstr>基本支出预算表04</vt:lpstr>
      <vt:lpstr>项目支出预算表05-1</vt:lpstr>
      <vt:lpstr>项目支出绩效目标表（本次下达）05-2</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唐图图</cp:lastModifiedBy>
  <dcterms:created xsi:type="dcterms:W3CDTF">2025-01-21T02:51:00Z</dcterms:created>
  <dcterms:modified xsi:type="dcterms:W3CDTF">2025-01-23T08:50:10Z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60E46ACE58CF4A9BB87741D527B10463_12</vt:lpwstr>
  </property>
  <property fmtid="{D5CDD505-2E9C-101B-9397-08002B2CF9AE}" pid="3" name="KSOProductBuildVer">
    <vt:lpwstr>2052-12.1.0.19770</vt:lpwstr>
  </property>
</Properties>
</file>