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838" firstSheet="2" activeTab="3"/>
  </bookViews>
  <sheets>
    <sheet name="1-1澄江市一般公共预算收入情况表" sheetId="28" r:id="rId1"/>
    <sheet name="1-2澄江市一般公共预算支出情况表" sheetId="29" r:id="rId2"/>
    <sheet name="1-3市本级一般公共预算收入情况表" sheetId="31" r:id="rId3"/>
    <sheet name="1-4市本级一般公共预算支出情况表（公开到项级）" sheetId="33" r:id="rId4"/>
    <sheet name="1-5市本级一般公共预算基本支出情况表（公开到款级）" sheetId="132" r:id="rId5"/>
    <sheet name="1-6一般公共预算支出表（州（市）对下转移支付项目）" sheetId="35" r:id="rId6"/>
    <sheet name="1-7澄江市分地区税收返还和转移支付预算表" sheetId="36" r:id="rId7"/>
    <sheet name="1-8澄江市“三公”经费预算财政拨款情况统计表" sheetId="131" r:id="rId8"/>
    <sheet name="2-1澄江市政府性基金预算收入情况表" sheetId="54" r:id="rId9"/>
    <sheet name="2-2澄江市政府性基金预算支出情况表" sheetId="55" r:id="rId10"/>
    <sheet name="2-3市本级政府性基金预算收入情况表" sheetId="56" r:id="rId11"/>
    <sheet name="2-4市本级政府性基金预算支出情况表（公开到项级）" sheetId="57" r:id="rId12"/>
    <sheet name="2-5市本级政府性基金支出表（州（市）对下转移支付）" sheetId="58" r:id="rId13"/>
    <sheet name="3-1澄江市国有资本经营收入预算情况表" sheetId="108" r:id="rId14"/>
    <sheet name="3-2澄江市国有资本经营支出预算情况表" sheetId="109" r:id="rId15"/>
    <sheet name="3-3市本级国有资本经营收入预算情况表" sheetId="110" r:id="rId16"/>
    <sheet name="3-4市本级国有资本经营支出预算情况表（公开到项级）" sheetId="111" r:id="rId17"/>
    <sheet name="3-5澄江市国有资本经营预算转移支付表 （分地区）" sheetId="129" r:id="rId18"/>
    <sheet name="3-6 国有资本经营预算转移支付表（分项目）" sheetId="130" r:id="rId19"/>
    <sheet name="4-1澄江市社会保险基金收入预算情况表" sheetId="113" r:id="rId20"/>
    <sheet name="4-2澄江市社会保险基金支出预算情况表" sheetId="114" r:id="rId21"/>
    <sheet name="4-3市本级社会保险基金收入预算情况表" sheetId="117" r:id="rId22"/>
    <sheet name="4-4市本级社会保险基金支出预算情况表" sheetId="118" r:id="rId23"/>
    <sheet name="5-1澄江市 2025年地方政府债务限额及余额预算情况表" sheetId="119" r:id="rId24"/>
    <sheet name="5-2 澄江市2025年地方政府一般债务限额及余额预算情况表" sheetId="133" r:id="rId25"/>
    <sheet name="5-3 澄江市 2025年地方政府一般债务余额情况表" sheetId="120" r:id="rId26"/>
    <sheet name="5-4  市本级2025年地方政府一般债务余额情况表" sheetId="121" r:id="rId27"/>
    <sheet name="5-5 澄江市2025年政府专项债务限额和余额情况表" sheetId="134" r:id="rId28"/>
    <sheet name="5-6 澄江市2025年地方政府专项债务余额情况表" sheetId="122" r:id="rId29"/>
    <sheet name="5-7 市本级2025年地方政府专项债务余额情况表（本级）" sheetId="123" r:id="rId30"/>
    <sheet name="5-8 澄江市地方政府债券发行及还本付息情况表" sheetId="124" r:id="rId31"/>
    <sheet name="5-9 澄江市2026年地方政府债务限额提前下达情况表" sheetId="125" r:id="rId32"/>
    <sheet name="5-10 澄江市2026年年初新增地方政府债券资金安排表" sheetId="126" r:id="rId33"/>
    <sheet name="6-1重大政策和重点项目绩效目标表" sheetId="127" r:id="rId34"/>
    <sheet name="6-2重点工作情况解释说明汇总表" sheetId="128" r:id="rId35"/>
  </sheets>
  <externalReferences>
    <externalReference r:id="rId36"/>
    <externalReference r:id="rId37"/>
  </externalReferences>
  <definedNames>
    <definedName name="_xlnm._FilterDatabase" localSheetId="3" hidden="1">'1-4市本级一般公共预算支出情况表（公开到项级）'!$A$3:$H$1377</definedName>
    <definedName name="_xlnm._FilterDatabase" localSheetId="9" hidden="1">'2-2澄江市政府性基金预算支出情况表'!$A$3:$XFB$359</definedName>
    <definedName name="_xlnm._FilterDatabase" localSheetId="11" hidden="1">'2-4市本级政府性基金预算支出情况表（公开到项级）'!$A$3:$E$364</definedName>
    <definedName name="_xlnm._FilterDatabase" localSheetId="33" hidden="1">'6-1重大政策和重点项目绩效目标表'!$A$4:$J$222</definedName>
    <definedName name="_xlnm._FilterDatabase" localSheetId="0" hidden="1">'1-1澄江市一般公共预算收入情况表'!$A$4:$E$41</definedName>
    <definedName name="_xlnm._FilterDatabase" localSheetId="1" hidden="1">'1-2澄江市一般公共预算支出情况表'!$A$3:$E$38</definedName>
    <definedName name="_xlnm._FilterDatabase" localSheetId="2" hidden="1">'1-3市本级一般公共预算收入情况表'!$A$3:$E$41</definedName>
    <definedName name="_xlnm._FilterDatabase" localSheetId="4" hidden="1">'1-5市本级一般公共预算基本支出情况表（公开到款级）'!$A$3:$B$32</definedName>
    <definedName name="_xlnm._FilterDatabase" localSheetId="5" hidden="1">'1-6一般公共预算支出表（州（市）对下转移支付项目）'!$A$3:$D$69</definedName>
    <definedName name="_xlnm._FilterDatabase" localSheetId="8" hidden="1">'2-1澄江市政府性基金预算收入情况表'!$A$3:$E$37</definedName>
    <definedName name="_xlnm._FilterDatabase" localSheetId="10" hidden="1">'2-3市本级政府性基金预算收入情况表'!$A$3:$E$38</definedName>
    <definedName name="_xlnm._FilterDatabase" localSheetId="13" hidden="1">'3-1澄江市国有资本经营收入预算情况表'!$A$3:$D$41</definedName>
    <definedName name="_xlnm._FilterDatabase" localSheetId="14" hidden="1">'3-2澄江市国有资本经营支出预算情况表'!$A$3:$D$28</definedName>
    <definedName name="_xlnm._FilterDatabase" localSheetId="15" hidden="1">'3-3市本级国有资本经营收入预算情况表'!$A$3:$D$35</definedName>
    <definedName name="_xlnm._FilterDatabase" localSheetId="16" hidden="1">'3-4市本级国有资本经营支出预算情况表（公开到项级）'!$A$3:$D$21</definedName>
    <definedName name="_xlnm._FilterDatabase" localSheetId="19" hidden="1">'4-1澄江市社会保险基金收入预算情况表'!$A$3:$D$38</definedName>
    <definedName name="_xlnm._FilterDatabase" localSheetId="20" hidden="1">'4-2澄江市社会保险基金支出预算情况表'!$A$3:$E$22</definedName>
    <definedName name="_xlnm._FilterDatabase" localSheetId="21" hidden="1">'4-3市本级社会保险基金收入预算情况表'!$A$3:$D$38</definedName>
    <definedName name="_xlnm._FilterDatabase" localSheetId="22" hidden="1">'4-4市本级社会保险基金支出预算情况表'!$A$3:$E$22</definedName>
    <definedName name="_xlnm._FilterDatabase" localSheetId="12" hidden="1">'2-5市本级政府性基金支出表（州（市）对下转移支付）'!$A$3:$E$18</definedName>
    <definedName name="_lst_r_地方财政预算表2015年全省汇总_10_科目编码名称">[2]_ESList!$A$1:$A$27</definedName>
    <definedName name="_xlnm.Print_Area" localSheetId="0">'1-1澄江市一般公共预算收入情况表'!$B$1:$E$41</definedName>
    <definedName name="_xlnm.Print_Area" localSheetId="1">'1-2澄江市一般公共预算支出情况表'!$B$1:$E$37</definedName>
    <definedName name="_xlnm.Print_Area" localSheetId="2">'1-3市本级一般公共预算收入情况表'!$B$1:$E$41</definedName>
    <definedName name="_xlnm.Print_Area" localSheetId="3">'1-4市本级一般公共预算支出情况表（公开到项级）'!$C$1:$F$1377</definedName>
    <definedName name="_xlnm.Print_Area" localSheetId="5">'1-6一般公共预算支出表（州（市）对下转移支付项目）'!$A$1:$D$70</definedName>
    <definedName name="_xlnm.Print_Area" localSheetId="6">'1-7澄江市分地区税收返还和转移支付预算表'!$A$1:$E$54</definedName>
    <definedName name="_xlnm.Print_Area" localSheetId="8">'2-1澄江市政府性基金预算收入情况表'!$B$1:$E$37</definedName>
    <definedName name="_xlnm.Print_Area" localSheetId="9">'2-2澄江市政府性基金预算支出情况表'!$B$1:$E$359</definedName>
    <definedName name="_xlnm.Print_Area" localSheetId="10">'2-3市本级政府性基金预算收入情况表'!$B$1:$E$57</definedName>
    <definedName name="_xlnm.Print_Area" localSheetId="11">'2-4市本级政府性基金预算支出情况表（公开到项级）'!$B$1:$E$364</definedName>
    <definedName name="_xlnm.Print_Area" localSheetId="12">'2-5市本级政府性基金支出表（州（市）对下转移支付）'!$A$1:$D$15</definedName>
    <definedName name="_xlnm.Print_Titles" localSheetId="0">'1-1澄江市一般公共预算收入情况表'!$2:$4</definedName>
    <definedName name="_xlnm.Print_Titles" localSheetId="1">'1-2澄江市一般公共预算支出情况表'!$1:$3</definedName>
    <definedName name="_xlnm.Print_Titles" localSheetId="2">'1-3市本级一般公共预算收入情况表'!$1:$3</definedName>
    <definedName name="_xlnm.Print_Titles" localSheetId="3">'1-4市本级一般公共预算支出情况表（公开到项级）'!$1:$3</definedName>
    <definedName name="_xlnm.Print_Titles" localSheetId="5">'1-6一般公共预算支出表（州（市）对下转移支付项目）'!$1:$3</definedName>
    <definedName name="_xlnm.Print_Titles" localSheetId="6">'1-7澄江市分地区税收返还和转移支付预算表'!$1:$3</definedName>
    <definedName name="_xlnm.Print_Titles" localSheetId="8">'2-1澄江市政府性基金预算收入情况表'!$1:$3</definedName>
    <definedName name="_xlnm.Print_Titles" localSheetId="9">'2-2澄江市政府性基金预算支出情况表'!$1:$3</definedName>
    <definedName name="_xlnm.Print_Titles" localSheetId="10">'2-3市本级政府性基金预算收入情况表'!$1:$3</definedName>
    <definedName name="_xlnm.Print_Titles" localSheetId="11">'2-4市本级政府性基金预算支出情况表（公开到项级）'!$1:$3</definedName>
    <definedName name="_xlnm.Print_Titles" localSheetId="12">'2-5市本级政府性基金支出表（州（市）对下转移支付）'!$1:$3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'3-1澄江市国有资本经营收入预算情况表'!$A$1:$D$46</definedName>
    <definedName name="_xlnm.Print_Titles" localSheetId="13">'3-1澄江市国有资本经营收入预算情况表'!$1:$3</definedName>
    <definedName name="专项收入年初预算数" localSheetId="13">#REF!</definedName>
    <definedName name="专项收入全年预计数" localSheetId="13">#REF!</definedName>
    <definedName name="_xlnm.Print_Area" localSheetId="14">'3-2澄江市国有资本经营支出预算情况表'!$A$1:$D$31</definedName>
    <definedName name="_xlnm.Print_Titles" localSheetId="14">'3-2澄江市国有资本经营支出预算情况表'!$1:$3</definedName>
    <definedName name="专项收入年初预算数" localSheetId="14">#REF!</definedName>
    <definedName name="专项收入全年预计数" localSheetId="14">#REF!</definedName>
    <definedName name="_xlnm.Print_Area" localSheetId="15">'3-3市本级国有资本经营收入预算情况表'!$A$1:$D$46</definedName>
    <definedName name="_xlnm.Print_Titles" localSheetId="15">'3-3市本级国有资本经营收入预算情况表'!$1:$3</definedName>
    <definedName name="专项收入年初预算数" localSheetId="15">#REF!</definedName>
    <definedName name="专项收入全年预计数" localSheetId="15">#REF!</definedName>
    <definedName name="_xlnm.Print_Area" localSheetId="16">'3-4市本级国有资本经营支出预算情况表（公开到项级）'!$A$1:$D$31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'4-1澄江市社会保险基金收入预算情况表'!$A$1:$D$56</definedName>
    <definedName name="_xlnm.Print_Titles" localSheetId="19">'4-1澄江市社会保险基金收入预算情况表'!$1:$3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'4-2澄江市社会保险基金支出预算情况表'!$A$1:$D$50</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'4-3市本级社会保险基金收入预算情况表'!$A$1:$D$57</definedName>
    <definedName name="_xlnm.Print_Titles" localSheetId="21">'4-3市本级社会保险基金收入预算情况表'!$1:$3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'4-4市本级社会保险基金支出预算情况表'!$A$1:$D$50</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2">#REF!</definedName>
    <definedName name="专项收入全年预计数" localSheetId="32">#REF!</definedName>
    <definedName name="专项收入年初预算数" localSheetId="33">#REF!</definedName>
    <definedName name="专项收入全年预计数" localSheetId="33">#REF!</definedName>
    <definedName name="_xlnm.Print_Area" localSheetId="33">'6-1重大政策和重点项目绩效目标表'!#REF!</definedName>
    <definedName name="专项收入年初预算数" localSheetId="34">#REF!</definedName>
    <definedName name="专项收入全年预计数" localSheetId="34">#REF!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'1-5市本级一般公共预算基本支出情况表（公开到款级）'!$A$1:$B$36</definedName>
    <definedName name="_xlnm.Print_Titles" localSheetId="4">'1-5市本级一般公共预算基本支出情况表（公开到款级）'!$1:$3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<sst xmlns="http://schemas.openxmlformats.org/spreadsheetml/2006/main" count="4765" uniqueCount="2212">
  <si>
    <t>1-1  2026年澄江市一般公共预算收入情况表</t>
  </si>
  <si>
    <t>单位：万元</t>
  </si>
  <si>
    <t>科目编码</t>
  </si>
  <si>
    <t>项目</t>
  </si>
  <si>
    <t>2025年执行数</t>
  </si>
  <si>
    <t>2026年预算数</t>
  </si>
  <si>
    <t>预算数比上年执行数增长%</t>
  </si>
  <si>
    <t>101</t>
  </si>
  <si>
    <t>一、税收收入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</si>
  <si>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</si>
  <si>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</si>
  <si>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</si>
  <si>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</si>
  <si>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</si>
  <si>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</si>
  <si>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</si>
  <si>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</si>
  <si>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</si>
  <si>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</si>
  <si>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</si>
  <si>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</si>
  <si>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</si>
  <si>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</si>
  <si>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</si>
  <si>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</si>
  <si>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</si>
  <si>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</si>
  <si>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</si>
  <si>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</si>
  <si>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</si>
  <si>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</si>
  <si>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</si>
  <si>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</si>
  <si>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</si>
  <si>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</si>
  <si>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</si>
  <si>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</si>
  <si>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其他税收收入</t>
  </si>
  <si>
    <t>103</t>
  </si>
  <si>
    <t>二、非税收入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</si>
  <si>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</si>
  <si>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</si>
  <si>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</si>
  <si>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</si>
  <si>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</si>
  <si>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</si>
  <si>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</si>
  <si>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</si>
  <si>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</si>
  <si>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</si>
  <si>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</si>
  <si>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</si>
  <si>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</si>
  <si>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</si>
  <si>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</si>
  <si>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</si>
  <si>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全市一般公共预算收入</t>
  </si>
  <si>
    <t>地方政府一般债务收入</t>
  </si>
  <si>
    <t>转移性收入</t>
  </si>
  <si>
    <t xml:space="preserve">   返还性收入</t>
  </si>
  <si>
    <t xml:space="preserve">   转移支付收入</t>
  </si>
  <si>
    <t xml:space="preserve">   上年结转收入</t>
  </si>
  <si>
    <t xml:space="preserve">   调入资金</t>
  </si>
  <si>
    <t xml:space="preserve">   债务转贷收入</t>
  </si>
  <si>
    <t xml:space="preserve">   动用预算稳定调节基金</t>
  </si>
  <si>
    <t xml:space="preserve"> 区域间转移收入</t>
  </si>
  <si>
    <t>待偿债置换一般债券结余</t>
  </si>
  <si>
    <t>各项收入合计</t>
  </si>
  <si>
    <t>1-2  2026年澄江市一般公共预算支出情况表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</si>
  <si>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</si>
  <si>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</si>
  <si>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</si>
  <si>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</si>
  <si>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</si>
  <si>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</si>
  <si>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</si>
  <si>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</si>
  <si>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</si>
  <si>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</si>
  <si>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</si>
  <si>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</si>
  <si>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</si>
  <si>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</si>
  <si>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</si>
  <si>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</si>
  <si>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</si>
  <si>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</si>
  <si>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</si>
  <si>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</si>
  <si>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</si>
  <si>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</si>
  <si>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</si>
  <si>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</si>
  <si>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</si>
  <si>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</si>
  <si>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</si>
  <si>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</si>
  <si>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</si>
  <si>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</si>
  <si>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</si>
  <si>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</si>
  <si>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</si>
  <si>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</si>
  <si>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</si>
  <si>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</si>
  <si>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</si>
  <si>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</si>
  <si>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</si>
  <si>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</si>
  <si>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</si>
  <si>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</si>
  <si>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</si>
  <si>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</si>
  <si>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</si>
  <si>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</si>
  <si>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</si>
  <si>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</si>
  <si>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</si>
  <si>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</si>
  <si>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全市一般公共预算支出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</si>
  <si>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</si>
  <si>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</si>
  <si>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</si>
  <si>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</si>
  <si>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</si>
  <si>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</si>
  <si>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</si>
  <si>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</si>
  <si>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2026年市本级一般公共预算收入情况表</t>
  </si>
  <si>
    <t>比上年预算数增长%</t>
  </si>
  <si>
    <r>
      <rPr>
        <sz val="14"/>
        <rFont val="宋体"/>
        <charset val="134"/>
      </rPr>
      <t>10199</t>
    </r>
  </si>
  <si>
    <t>市本级一般公共预算收入</t>
  </si>
  <si>
    <t xml:space="preserve">   上解收入</t>
  </si>
  <si>
    <t>1-4  2026年市本级一般公共预算支出情况表</t>
  </si>
  <si>
    <t>一、一般公共服务支出</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</si>
  <si>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</si>
  <si>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</si>
  <si>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</si>
  <si>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</si>
  <si>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</si>
  <si>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</si>
  <si>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</si>
  <si>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</si>
  <si>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</si>
  <si>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</si>
  <si>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</si>
  <si>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</si>
  <si>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政协事务</t>
  </si>
  <si>
    <t>政协会议</t>
  </si>
  <si>
    <t>委员视察</t>
  </si>
  <si>
    <t>参政议政</t>
  </si>
  <si>
    <t>其他政协事务支出</t>
  </si>
  <si>
    <t>政府办公厅(室)及相关机构事务</t>
  </si>
  <si>
    <t>专项服务</t>
  </si>
  <si>
    <t>专项业务及机关事务管理</t>
  </si>
  <si>
    <t>政务公开审批</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</si>
  <si>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</si>
  <si>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</si>
  <si>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</si>
  <si>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</si>
  <si>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</si>
  <si>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</si>
  <si>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</si>
  <si>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</si>
  <si>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</si>
  <si>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</si>
  <si>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</si>
  <si>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</si>
  <si>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</si>
  <si>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</si>
  <si>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</si>
  <si>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</si>
  <si>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</si>
  <si>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</si>
  <si>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</si>
  <si>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</si>
  <si>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</si>
  <si>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</si>
  <si>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</si>
  <si>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</si>
  <si>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</si>
  <si>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</si>
  <si>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</si>
  <si>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</si>
  <si>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</si>
  <si>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</si>
  <si>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</si>
  <si>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</si>
  <si>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</si>
  <si>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</si>
  <si>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</si>
  <si>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</si>
  <si>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</si>
  <si>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</si>
  <si>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</si>
  <si>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</si>
  <si>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</si>
  <si>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</si>
  <si>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</si>
  <si>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</si>
  <si>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</si>
  <si>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</si>
  <si>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</si>
  <si>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</si>
  <si>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</si>
  <si>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</si>
  <si>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</si>
  <si>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</si>
  <si>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产权战略与规划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</si>
  <si>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</si>
  <si>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</si>
  <si>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</si>
  <si>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</si>
  <si>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</si>
  <si>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</si>
  <si>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</si>
  <si>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</si>
  <si>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</si>
  <si>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</si>
  <si>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</si>
  <si>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</si>
  <si>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</si>
  <si>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</si>
  <si>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</si>
  <si>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</si>
  <si>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</si>
  <si>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</si>
  <si>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</si>
  <si>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</si>
  <si>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</si>
  <si>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</si>
  <si>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</si>
  <si>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</si>
  <si>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</si>
  <si>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</si>
  <si>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</si>
  <si>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</si>
  <si>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</si>
  <si>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</si>
  <si>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</si>
  <si>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</si>
  <si>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</si>
  <si>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</si>
  <si>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</si>
  <si>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</si>
  <si>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</si>
  <si>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</si>
  <si>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</si>
  <si>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</si>
  <si>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经营主体管理</t>
  </si>
  <si>
    <t>市场秩序执法</t>
  </si>
  <si>
    <t>质量基础</t>
  </si>
  <si>
    <t>药品事务</t>
  </si>
  <si>
    <t>医疗器械事务</t>
  </si>
  <si>
    <t>化妆品事务</t>
  </si>
  <si>
    <t>质量安全监管</t>
  </si>
  <si>
    <t>食品安全监管</t>
  </si>
  <si>
    <t>其他市场监督管理事务</t>
  </si>
  <si>
    <t>社会工作事务</t>
  </si>
  <si>
    <t>其他社会工作事务支出</t>
  </si>
  <si>
    <t>信访事务</t>
  </si>
  <si>
    <t>信访业务</t>
  </si>
  <si>
    <t>其他信访事务支出</t>
  </si>
  <si>
    <t>数据事务</t>
  </si>
  <si>
    <t>其他数据事务支出</t>
  </si>
  <si>
    <t>其他一般公共服务支出</t>
  </si>
  <si>
    <t>国家赔偿费用支出</t>
  </si>
  <si>
    <t>对外合作与交流</t>
  </si>
  <si>
    <t>其他外交支出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</si>
  <si>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</si>
  <si>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</si>
  <si>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</si>
  <si>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</si>
  <si>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</si>
  <si>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</si>
  <si>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</si>
  <si>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</si>
  <si>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</si>
  <si>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</si>
  <si>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</si>
  <si>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</si>
  <si>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</si>
  <si>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</si>
  <si>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</si>
  <si>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</si>
  <si>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</si>
  <si>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</si>
  <si>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</si>
  <si>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</si>
  <si>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</si>
  <si>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</si>
  <si>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</si>
  <si>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</si>
  <si>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</si>
  <si>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</si>
  <si>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</si>
  <si>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</si>
  <si>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</si>
  <si>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</si>
  <si>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</si>
  <si>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</si>
  <si>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</si>
  <si>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</si>
  <si>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</si>
  <si>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</si>
  <si>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</si>
  <si>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</si>
  <si>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</si>
  <si>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</si>
  <si>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</si>
  <si>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</si>
  <si>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</si>
  <si>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</si>
  <si>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</si>
  <si>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</si>
  <si>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</si>
  <si>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</si>
  <si>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</si>
  <si>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</si>
  <si>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</si>
  <si>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</si>
  <si>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</si>
  <si>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</si>
  <si>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</si>
  <si>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</si>
  <si>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</si>
  <si>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</si>
  <si>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</si>
  <si>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</si>
  <si>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</si>
  <si>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</si>
  <si>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</si>
  <si>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</si>
  <si>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</si>
  <si>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</si>
  <si>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</si>
  <si>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</si>
  <si>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</si>
  <si>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</si>
  <si>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</si>
  <si>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</si>
  <si>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</si>
  <si>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</si>
  <si>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</si>
  <si>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</si>
  <si>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</si>
  <si>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</si>
  <si>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</si>
  <si>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</si>
  <si>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</si>
  <si>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</si>
  <si>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</si>
  <si>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</si>
  <si>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</si>
  <si>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</si>
  <si>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</si>
  <si>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</si>
  <si>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</si>
  <si>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</si>
  <si>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</si>
  <si>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</si>
  <si>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</si>
  <si>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</si>
  <si>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专门学校教育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</si>
  <si>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</si>
  <si>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</si>
  <si>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</si>
  <si>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</si>
  <si>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</si>
  <si>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</si>
  <si>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</si>
  <si>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</si>
  <si>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</si>
  <si>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</si>
  <si>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</si>
  <si>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</si>
  <si>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</si>
  <si>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</si>
  <si>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</si>
  <si>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</si>
  <si>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</si>
  <si>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</si>
  <si>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</si>
  <si>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</si>
  <si>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</si>
  <si>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</si>
  <si>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</si>
  <si>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</si>
  <si>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</si>
  <si>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</si>
  <si>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</si>
  <si>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</si>
  <si>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</si>
  <si>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</si>
  <si>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</si>
  <si>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</si>
  <si>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</si>
  <si>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</si>
  <si>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</si>
  <si>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</si>
  <si>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</si>
  <si>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</si>
  <si>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</si>
  <si>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</si>
  <si>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</si>
  <si>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</si>
  <si>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</si>
  <si>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</si>
  <si>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</si>
  <si>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</si>
  <si>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</si>
  <si>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</si>
  <si>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</si>
  <si>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</si>
  <si>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</si>
  <si>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</si>
  <si>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</si>
  <si>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</si>
  <si>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</si>
  <si>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</si>
  <si>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</si>
  <si>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</si>
  <si>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</si>
  <si>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</si>
  <si>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</si>
  <si>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</si>
  <si>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</si>
  <si>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</si>
  <si>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</si>
  <si>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</si>
  <si>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</si>
  <si>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</si>
  <si>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</si>
  <si>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</si>
  <si>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</si>
  <si>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</si>
  <si>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</si>
  <si>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</si>
  <si>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</si>
  <si>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</si>
  <si>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</si>
  <si>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</si>
  <si>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</si>
  <si>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</si>
  <si>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</si>
  <si>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</si>
  <si>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</si>
  <si>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</si>
  <si>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</si>
  <si>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</si>
  <si>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</si>
  <si>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</si>
  <si>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</si>
  <si>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</si>
  <si>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</si>
  <si>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</si>
  <si>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</si>
  <si>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</si>
  <si>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</si>
  <si>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</si>
  <si>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</si>
  <si>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</si>
  <si>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</si>
  <si>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</si>
  <si>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文化产业发展专项支出</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</si>
  <si>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</si>
  <si>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</si>
  <si>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</si>
  <si>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</si>
  <si>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</si>
  <si>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</si>
  <si>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</si>
  <si>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</si>
  <si>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</si>
  <si>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</si>
  <si>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</si>
  <si>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</si>
  <si>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</si>
  <si>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</si>
  <si>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</si>
  <si>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</si>
  <si>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</si>
  <si>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老龄事务◆</t>
  </si>
  <si>
    <t>其他民政管理事务支出</t>
  </si>
  <si>
    <t>补充全国社会保障基金</t>
  </si>
  <si>
    <t>用一般公共预算补充基金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</si>
  <si>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</si>
  <si>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</si>
  <si>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</si>
  <si>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</si>
  <si>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</si>
  <si>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</si>
  <si>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</si>
  <si>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</si>
  <si>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</si>
  <si>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</si>
  <si>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</si>
  <si>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</si>
  <si>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</si>
  <si>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</si>
  <si>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就业创业服务补助</t>
  </si>
  <si>
    <t>职业培训补贴</t>
  </si>
  <si>
    <t>社会保险补贴</t>
  </si>
  <si>
    <t>公益性岗位补贴</t>
  </si>
  <si>
    <t>职业技能评价补贴</t>
  </si>
  <si>
    <t>就业见习补贴</t>
  </si>
  <si>
    <t>高技能人才培养补助</t>
  </si>
  <si>
    <t>求职和创业补贴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</si>
  <si>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</si>
  <si>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</si>
  <si>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</si>
  <si>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</si>
  <si>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</si>
  <si>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</si>
  <si>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</si>
  <si>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</si>
  <si>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</si>
  <si>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</si>
  <si>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</si>
  <si>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</si>
  <si>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</si>
  <si>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</si>
  <si>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</si>
  <si>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</si>
  <si>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</si>
  <si>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</si>
  <si>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</si>
  <si>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</si>
  <si>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</si>
  <si>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</si>
  <si>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</si>
  <si>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</si>
  <si>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</si>
  <si>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</si>
  <si>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</si>
  <si>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</si>
  <si>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</si>
  <si>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</si>
  <si>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</si>
  <si>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</si>
  <si>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</si>
  <si>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</si>
  <si>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</si>
  <si>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</si>
  <si>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</si>
  <si>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</si>
  <si>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</si>
  <si>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</si>
  <si>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</si>
  <si>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</si>
  <si>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</si>
  <si>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对道路交通事故社会救助基金的补助</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</si>
  <si>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</si>
  <si>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</si>
  <si>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</si>
  <si>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</si>
  <si>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</si>
  <si>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</si>
  <si>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</si>
  <si>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</si>
  <si>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</si>
  <si>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</si>
  <si>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</si>
  <si>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其他财政对社会保险基金的补助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</si>
  <si>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</si>
  <si>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</si>
  <si>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</si>
  <si>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</si>
  <si>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</si>
  <si>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</si>
  <si>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</si>
  <si>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</si>
  <si>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</si>
  <si>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</si>
  <si>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</si>
  <si>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</si>
  <si>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</si>
  <si>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</si>
  <si>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</si>
  <si>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</si>
  <si>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</si>
  <si>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</si>
  <si>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</si>
  <si>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</si>
  <si>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</si>
  <si>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</si>
  <si>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</si>
  <si>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</si>
  <si>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</si>
  <si>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</si>
  <si>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</si>
  <si>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</si>
  <si>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</si>
  <si>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</si>
  <si>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</si>
  <si>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</si>
  <si>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</si>
  <si>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</si>
  <si>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</si>
  <si>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</si>
  <si>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</si>
  <si>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</si>
  <si>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</si>
  <si>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突发公共卫生事件应急处置</t>
  </si>
  <si>
    <t>其他公共卫生支出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</si>
  <si>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</si>
  <si>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</si>
  <si>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</si>
  <si>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</si>
  <si>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</si>
  <si>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</si>
  <si>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</si>
  <si>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</si>
  <si>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</si>
  <si>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</si>
  <si>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</si>
  <si>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</si>
  <si>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</si>
  <si>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</si>
  <si>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</si>
  <si>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</si>
  <si>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</si>
  <si>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</si>
  <si>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</si>
  <si>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</si>
  <si>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</si>
  <si>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</si>
  <si>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</si>
  <si>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</si>
  <si>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中医药事务</t>
  </si>
  <si>
    <t>中医（民族医）药专项</t>
  </si>
  <si>
    <t>其他中医药事务支出</t>
  </si>
  <si>
    <t>疾病预防控制事务</t>
  </si>
  <si>
    <t>其他疾病预防控制事务支出</t>
  </si>
  <si>
    <t>育幼服务★</t>
  </si>
  <si>
    <t>托育机构</t>
  </si>
  <si>
    <t>育儿补贴▲</t>
  </si>
  <si>
    <t>其他育幼服务支出★</t>
  </si>
  <si>
    <t>其他卫生健康支出</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</si>
  <si>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</si>
  <si>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</si>
  <si>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</si>
  <si>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</si>
  <si>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</si>
  <si>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</si>
  <si>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</si>
  <si>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</si>
  <si>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</si>
  <si>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</si>
  <si>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</si>
  <si>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</si>
  <si>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</si>
  <si>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</si>
  <si>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</si>
  <si>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</si>
  <si>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</si>
  <si>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</si>
  <si>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</si>
  <si>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</si>
  <si>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</si>
  <si>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</si>
  <si>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</si>
  <si>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</si>
  <si>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</si>
  <si>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</si>
  <si>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</si>
  <si>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</si>
  <si>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</si>
  <si>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</si>
  <si>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</si>
  <si>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</si>
  <si>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</si>
  <si>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</si>
  <si>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</si>
  <si>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</si>
  <si>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</si>
  <si>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</si>
  <si>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</si>
  <si>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</si>
  <si>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</si>
  <si>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</si>
  <si>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</si>
  <si>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</si>
  <si>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</si>
  <si>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</si>
  <si>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</si>
  <si>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</si>
  <si>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清洁能源</t>
  </si>
  <si>
    <t>可再生能源</t>
  </si>
  <si>
    <t>其他清洁能源支出</t>
  </si>
  <si>
    <t>循环经济</t>
  </si>
  <si>
    <t>能源管理事务</t>
  </si>
  <si>
    <t>能源科技装备</t>
  </si>
  <si>
    <t>能源行业管理</t>
  </si>
  <si>
    <t>能源管理</t>
  </si>
  <si>
    <t>农村电网建设</t>
  </si>
  <si>
    <t>其他能源管理事务支出</t>
  </si>
  <si>
    <t>其他节能环保支出</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</si>
  <si>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</si>
  <si>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</si>
  <si>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</si>
  <si>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</si>
  <si>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</si>
  <si>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</si>
  <si>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</si>
  <si>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</si>
  <si>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</si>
  <si>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</si>
  <si>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</si>
  <si>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</si>
  <si>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</si>
  <si>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</si>
  <si>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</si>
  <si>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</si>
  <si>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</si>
  <si>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</si>
  <si>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</si>
  <si>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</si>
  <si>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</si>
  <si>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</si>
  <si>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</si>
  <si>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</si>
  <si>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</si>
  <si>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</si>
  <si>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</si>
  <si>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</si>
  <si>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</si>
  <si>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</si>
  <si>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</si>
  <si>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</si>
  <si>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</si>
  <si>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</si>
  <si>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</si>
  <si>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</si>
  <si>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</si>
  <si>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</si>
  <si>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</si>
  <si>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</si>
  <si>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</si>
  <si>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</si>
  <si>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</si>
  <si>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</si>
  <si>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</si>
  <si>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</si>
  <si>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</si>
  <si>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</si>
  <si>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</si>
  <si>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</si>
  <si>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</si>
  <si>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</si>
  <si>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</si>
  <si>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退耕还林还草</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</si>
  <si>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</si>
  <si>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</si>
  <si>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</si>
  <si>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</si>
  <si>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</si>
  <si>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</si>
  <si>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</si>
  <si>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</si>
  <si>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</si>
  <si>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</si>
  <si>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</si>
  <si>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</si>
  <si>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</si>
  <si>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</si>
  <si>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</si>
  <si>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</si>
  <si>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</si>
  <si>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</si>
  <si>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</si>
  <si>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</si>
  <si>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</si>
  <si>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</si>
  <si>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</si>
  <si>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</si>
  <si>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</si>
  <si>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巩固拓展脱贫攻坚成果衔接乡村振兴</t>
  </si>
  <si>
    <t>农村基础设施建设</t>
  </si>
  <si>
    <t>生产发展</t>
  </si>
  <si>
    <t>社会发展</t>
  </si>
  <si>
    <t>贷款奖补和贴息</t>
  </si>
  <si>
    <t>“三西”农业建设专项补助</t>
  </si>
  <si>
    <t>其他巩固拓展脱贫攻坚成果衔接乡村振兴支出</t>
  </si>
  <si>
    <t>农村综合改革</t>
  </si>
  <si>
    <t>对村级公益事业建设的补助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</si>
  <si>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</si>
  <si>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</si>
  <si>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</si>
  <si>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</si>
  <si>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</si>
  <si>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</si>
  <si>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</si>
  <si>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</si>
  <si>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</si>
  <si>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</si>
  <si>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</si>
  <si>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</si>
  <si>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</si>
  <si>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</si>
  <si>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</si>
  <si>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公路水路运输</t>
  </si>
  <si>
    <t>公路建设</t>
  </si>
  <si>
    <t>公路养护</t>
  </si>
  <si>
    <t>交通运输信息化建设</t>
  </si>
  <si>
    <t>公路和运输安全</t>
  </si>
  <si>
    <t>公路运输管理</t>
  </si>
  <si>
    <t>公路和运输技术标准化建设</t>
  </si>
  <si>
    <t>水运建设</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</si>
  <si>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</si>
  <si>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</si>
  <si>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</si>
  <si>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</si>
  <si>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</si>
  <si>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</si>
  <si>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</si>
  <si>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</si>
  <si>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</si>
  <si>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</si>
  <si>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</si>
  <si>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</si>
  <si>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</si>
  <si>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</si>
  <si>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</si>
  <si>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</si>
  <si>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</si>
  <si>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</si>
  <si>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</si>
  <si>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</si>
  <si>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</si>
  <si>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</si>
  <si>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</si>
  <si>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</si>
  <si>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</si>
  <si>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</si>
  <si>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</si>
  <si>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其他交通运输支出</t>
  </si>
  <si>
    <t>公共交通运营补助</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</si>
  <si>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</si>
  <si>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</si>
  <si>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</si>
  <si>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</si>
  <si>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</si>
  <si>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</si>
  <si>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</si>
  <si>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</si>
  <si>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</si>
  <si>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</si>
  <si>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</si>
  <si>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</si>
  <si>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</si>
  <si>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</si>
  <si>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</si>
  <si>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</si>
  <si>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</si>
  <si>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</si>
  <si>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</si>
  <si>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</si>
  <si>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</si>
  <si>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</si>
  <si>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t>
  </si>
  <si>
    <t>战备应急</t>
  </si>
  <si>
    <t>专用通信</t>
  </si>
  <si>
    <t>无线电及信息通信监管</t>
  </si>
  <si>
    <t>工程建设及运行维护</t>
  </si>
  <si>
    <t>产业发展</t>
  </si>
  <si>
    <t>其他工业和信息产业支出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</si>
  <si>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</si>
  <si>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</si>
  <si>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</si>
  <si>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</si>
  <si>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</si>
  <si>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</si>
  <si>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</si>
  <si>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</si>
  <si>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</si>
  <si>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</si>
  <si>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</si>
  <si>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</si>
  <si>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</si>
  <si>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</si>
  <si>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</si>
  <si>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</si>
  <si>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</si>
  <si>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</si>
  <si>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</si>
  <si>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</si>
  <si>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</si>
  <si>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</si>
  <si>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</si>
  <si>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</si>
  <si>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</si>
  <si>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金融部门行政支出</t>
  </si>
  <si>
    <t>安全防卫</t>
  </si>
  <si>
    <t>金融部门其他行政支出</t>
  </si>
  <si>
    <t>金融部门监管支出</t>
  </si>
  <si>
    <t>货币发行</t>
  </si>
  <si>
    <t>金融服务</t>
  </si>
  <si>
    <t>反假币</t>
  </si>
  <si>
    <t>重点金融机构监管</t>
  </si>
  <si>
    <t>金融稽查与案件处理</t>
  </si>
  <si>
    <t>金融行业电子化建设</t>
  </si>
  <si>
    <t>从业人员资格考试</t>
  </si>
  <si>
    <t>反洗钱</t>
  </si>
  <si>
    <t>金融部门其他监管支出</t>
  </si>
  <si>
    <t>金融发展支出</t>
  </si>
  <si>
    <t>政策性银行亏损补贴</t>
  </si>
  <si>
    <t>利息费用补贴支出</t>
  </si>
  <si>
    <t>补充资本金</t>
  </si>
  <si>
    <t>风险基金补助</t>
  </si>
  <si>
    <t>其他金融发展支出</t>
  </si>
  <si>
    <t>其他金融支出</t>
  </si>
  <si>
    <t>重点企业贷款贴息</t>
  </si>
  <si>
    <t>一般公共服务</t>
  </si>
  <si>
    <t>教育</t>
  </si>
  <si>
    <t>文化旅游体育与传媒</t>
  </si>
  <si>
    <t>卫生健康</t>
  </si>
  <si>
    <t>节能环保</t>
  </si>
  <si>
    <t>交通运输</t>
  </si>
  <si>
    <t>住房保障</t>
  </si>
  <si>
    <t>其他支出</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</si>
  <si>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</si>
  <si>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</si>
  <si>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</si>
  <si>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</si>
  <si>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</si>
  <si>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</si>
  <si>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</si>
  <si>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</si>
  <si>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</si>
  <si>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</si>
  <si>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</si>
  <si>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</si>
  <si>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</si>
  <si>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</si>
  <si>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</si>
  <si>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</si>
  <si>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</si>
  <si>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</si>
  <si>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</si>
  <si>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</si>
  <si>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</si>
  <si>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</si>
  <si>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</si>
  <si>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</si>
  <si>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</si>
  <si>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</si>
  <si>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</si>
  <si>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</si>
  <si>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</si>
  <si>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</si>
  <si>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</si>
  <si>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</si>
  <si>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</si>
  <si>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</si>
  <si>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</si>
  <si>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</si>
  <si>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保障性安居工程支出</t>
  </si>
  <si>
    <t>沉陷区治理</t>
  </si>
  <si>
    <t>棚户区改造</t>
  </si>
  <si>
    <t>少数民族地区游牧民定居工程</t>
  </si>
  <si>
    <t>农村危房改造</t>
  </si>
  <si>
    <t>老旧小区改造</t>
  </si>
  <si>
    <t>住房租赁市场发展</t>
  </si>
  <si>
    <t>保障性租赁住房</t>
  </si>
  <si>
    <t>配租型住房保障</t>
  </si>
  <si>
    <t>配售型保障性住房</t>
  </si>
  <si>
    <t>城中村改造</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</si>
  <si>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</si>
  <si>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</si>
  <si>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</si>
  <si>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</si>
  <si>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</si>
  <si>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</si>
  <si>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</si>
  <si>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</si>
  <si>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</si>
  <si>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粮油事务</t>
  </si>
  <si>
    <t>财务与审计支出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</si>
  <si>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</si>
  <si>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</si>
  <si>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</si>
  <si>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</si>
  <si>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</si>
  <si>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</si>
  <si>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</si>
  <si>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</si>
  <si>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</si>
  <si>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</si>
  <si>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物资保管体系</t>
  </si>
  <si>
    <t>其他粮油事务支出</t>
  </si>
  <si>
    <t>能源储备</t>
  </si>
  <si>
    <t>石油储备</t>
  </si>
  <si>
    <t>天然铀储备</t>
  </si>
  <si>
    <t>煤炭储备</t>
  </si>
  <si>
    <t>成品油储备</t>
  </si>
  <si>
    <t>天然气储备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</si>
  <si>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</si>
  <si>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</si>
  <si>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</si>
  <si>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</si>
  <si>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</si>
  <si>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</si>
  <si>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</si>
  <si>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</si>
  <si>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</si>
  <si>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</si>
  <si>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</si>
  <si>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</si>
  <si>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</si>
  <si>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</si>
  <si>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</si>
  <si>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</si>
  <si>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</si>
  <si>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</si>
  <si>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应急物资储备</t>
  </si>
  <si>
    <t>其他重要商品储备支出</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</si>
  <si>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</si>
  <si>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</si>
  <si>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</si>
  <si>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</si>
  <si>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</si>
  <si>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</si>
  <si>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</si>
  <si>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</si>
  <si>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</si>
  <si>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</si>
  <si>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</si>
  <si>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</si>
  <si>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</si>
  <si>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</si>
  <si>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</si>
  <si>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</si>
  <si>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</si>
  <si>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</si>
  <si>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</si>
  <si>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</si>
  <si>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</si>
  <si>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</si>
  <si>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</si>
  <si>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</si>
  <si>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</si>
  <si>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</si>
  <si>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</si>
  <si>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</si>
  <si>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</si>
  <si>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</si>
  <si>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</si>
  <si>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</si>
  <si>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</si>
  <si>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地方政府一般债务付息支出</t>
  </si>
  <si>
    <t>地方政府一般债券付息支出</t>
  </si>
  <si>
    <t>地方政府向外国政府借款付息支出</t>
  </si>
  <si>
    <t>地方政府向国际组织借款付息支出</t>
  </si>
  <si>
    <t>地方政府其他一般债务付息支出</t>
  </si>
  <si>
    <t>地方政府一般债务发行费用支出</t>
  </si>
  <si>
    <t>年初预留</t>
  </si>
  <si>
    <t>市本级地方一般公共预算支出</t>
  </si>
  <si>
    <t>返还性支出</t>
  </si>
  <si>
    <t>所得税基数返还支出</t>
  </si>
  <si>
    <t>成品油税费改革税收返还支出</t>
  </si>
  <si>
    <t>增值税税收返还支出</t>
  </si>
  <si>
    <t>消费税税收返还支出</t>
  </si>
  <si>
    <t>增值税“五五分享”税收返还支出</t>
  </si>
  <si>
    <t>其他返还性支出</t>
  </si>
  <si>
    <t>一般性转移支付支出</t>
  </si>
  <si>
    <t>体制补助支出</t>
  </si>
  <si>
    <t>均衡性转移支付支出</t>
  </si>
  <si>
    <t>县级基本财力保障机制奖补资金支出</t>
  </si>
  <si>
    <t>结算补助支出</t>
  </si>
  <si>
    <t>资源枯竭城市转移支付补助支出★</t>
  </si>
  <si>
    <t>企业事业单位划转补助支出</t>
  </si>
  <si>
    <t>产粮（油）大县奖励资金支出</t>
  </si>
  <si>
    <t>重点生态功能区转移支付支出</t>
  </si>
  <si>
    <t>固定数额补助支出</t>
  </si>
  <si>
    <t>革命老区转移支付支出</t>
  </si>
  <si>
    <t>民族地区转移支付支出</t>
  </si>
  <si>
    <t>边境地区转移支付支出</t>
  </si>
  <si>
    <t>巩固拓展脱贫攻坚成果衔接乡村振兴转移支付支出</t>
  </si>
  <si>
    <t>一般公共服务共同财政事权支出</t>
  </si>
  <si>
    <t>外交共同财政事权支出</t>
  </si>
  <si>
    <t>国防共同财政事权支出</t>
  </si>
  <si>
    <t>公共安全共同财政事权支出</t>
  </si>
  <si>
    <t>教育共同财政事权支出</t>
  </si>
  <si>
    <t>科学技术共同财政事权支出</t>
  </si>
  <si>
    <t>文化旅游体育与传媒共同财政事权支出</t>
  </si>
  <si>
    <t>社会保障和就业共同财政事权支出</t>
  </si>
  <si>
    <t>医疗卫生共同财政事权支出</t>
  </si>
  <si>
    <t>节能环保共同财政事权支出</t>
  </si>
  <si>
    <t>城乡社区共同财政事权支出</t>
  </si>
  <si>
    <t>农林水共同财政事权支出</t>
  </si>
  <si>
    <t>交通运输共同财政事权支出</t>
  </si>
  <si>
    <t>资源勘探工业信息等共同财政事权支出</t>
  </si>
  <si>
    <t>商业服务业等共同财政事权支出</t>
  </si>
  <si>
    <t>金融共同财政事权支出</t>
  </si>
  <si>
    <t>自然资源海洋气象等共同财政事权支出</t>
  </si>
  <si>
    <t>住房保障共同财政事权支出</t>
  </si>
  <si>
    <t>粮油物资储备共同财政事权支出</t>
  </si>
  <si>
    <t>灾害防治及应急管理共同财政事权支出</t>
  </si>
  <si>
    <t>其他共同财政事权支出</t>
  </si>
  <si>
    <t>其他一般性转移支付支出</t>
  </si>
  <si>
    <t>专项转移支付支出</t>
  </si>
  <si>
    <t>外交</t>
  </si>
  <si>
    <t>国防</t>
  </si>
  <si>
    <t>公共安全</t>
  </si>
  <si>
    <t>科学技术</t>
  </si>
  <si>
    <t>社会保障和就业</t>
  </si>
  <si>
    <t>城乡社区</t>
  </si>
  <si>
    <t>农林水</t>
  </si>
  <si>
    <t>资源勘探工业信息等</t>
  </si>
  <si>
    <t>商业服务业等</t>
  </si>
  <si>
    <t>金融</t>
  </si>
  <si>
    <t>自然资源海洋气象等</t>
  </si>
  <si>
    <t>粮油物资储备</t>
  </si>
  <si>
    <t>灾害防治及应急管理</t>
  </si>
  <si>
    <t>上解支出</t>
  </si>
  <si>
    <t>体制上解支出</t>
  </si>
  <si>
    <t>专项上解支出</t>
  </si>
  <si>
    <t>调出资金</t>
  </si>
  <si>
    <t>地方政府一般债务转贷支出</t>
  </si>
  <si>
    <t>地方政府一般债券转贷支出</t>
  </si>
  <si>
    <t>地方政府新增一般债券转贷支出</t>
  </si>
  <si>
    <t>地方政府再融资一般债券转贷支出</t>
  </si>
  <si>
    <t>地方政府向外国政府借款转贷支出</t>
  </si>
  <si>
    <t>地方政府向国际组织借款转贷支出</t>
  </si>
  <si>
    <t>地方政府其他一般债务转贷支出</t>
  </si>
  <si>
    <t>安排预算稳定调节基金</t>
  </si>
  <si>
    <t>补充预算周转金</t>
  </si>
  <si>
    <t>区域间转移性支出</t>
  </si>
  <si>
    <t>援助其他地区支出</t>
  </si>
  <si>
    <t>生态保护补偿转移性支出</t>
  </si>
  <si>
    <t>土地指标调剂转移性支出</t>
  </si>
  <si>
    <t>其他转移性支出</t>
  </si>
  <si>
    <t>地方政府一般债券还本支出</t>
  </si>
  <si>
    <t>地方政府向外国政府借款还本支出</t>
  </si>
  <si>
    <t>地方政府向国际组织借款还本支出</t>
  </si>
  <si>
    <t>地方政府其他一般债务还本支出</t>
  </si>
  <si>
    <t>1-5  2026年市本级一般公共预算政府预算经济分类表（基本支出）</t>
  </si>
  <si>
    <t>经济科目名称</t>
  </si>
  <si>
    <t>机关工资福利支出</t>
  </si>
  <si>
    <t>工资奖金津补贴</t>
  </si>
  <si>
    <t>社会保障缴费</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</si>
  <si>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</si>
  <si>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</si>
  <si>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</si>
  <si>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</si>
  <si>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</si>
  <si>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</si>
  <si>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</si>
  <si>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</si>
  <si>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</si>
  <si>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</si>
  <si>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</si>
  <si>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</si>
  <si>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t>
  </si>
  <si>
    <t>设备购置</t>
  </si>
  <si>
    <t>大型修缮</t>
  </si>
  <si>
    <t>其他资本性支出</t>
  </si>
  <si>
    <t>对事业单位经常性补助</t>
  </si>
  <si>
    <t>工资福利支出</t>
  </si>
  <si>
    <t>商品和服务支出</t>
  </si>
  <si>
    <t>对事业单位资本性补助</t>
  </si>
  <si>
    <t>资本性支出</t>
  </si>
  <si>
    <t>对个人和家庭的补助</t>
  </si>
  <si>
    <t>社会福利和救助</t>
  </si>
  <si>
    <t>助学金</t>
  </si>
  <si>
    <t>离退休费</t>
  </si>
  <si>
    <t>其他对个人和家庭的补助</t>
  </si>
  <si>
    <t>对社会保障基金补助</t>
  </si>
  <si>
    <t>对社会保险基金补助</t>
  </si>
  <si>
    <t>支 出 合 计</t>
  </si>
  <si>
    <t>1-6  2026年澄江市一般公共预算支出表(转移支付项目)</t>
  </si>
  <si>
    <t>项       目</t>
  </si>
  <si>
    <t>玉溪市对县转移支付和税收返还</t>
  </si>
  <si>
    <t>一、玉溪市对县转移支付</t>
  </si>
  <si>
    <t>(一)一般性转移支付</t>
  </si>
  <si>
    <t>体制补助收入</t>
  </si>
  <si>
    <t>均衡性转移支付收入</t>
  </si>
  <si>
    <t>县级基本财力保障机制奖补资金收入</t>
  </si>
  <si>
    <t>结算补助收入</t>
  </si>
  <si>
    <t>资源枯竭城市转移支付补助收入★</t>
  </si>
  <si>
    <t>企业事业单位划转补助收入</t>
  </si>
  <si>
    <t>产粮（油）大县奖励资金收入</t>
  </si>
  <si>
    <t>重点生态功能区转移支付收入</t>
  </si>
  <si>
    <t>固定数额补助收入</t>
  </si>
  <si>
    <t>革命老区转移支付收入</t>
  </si>
  <si>
    <t>民族地区转移支付收入</t>
  </si>
  <si>
    <t>边境地区转移支付收入</t>
  </si>
  <si>
    <t>巩固拓展脱贫攻坚成果衔接乡村振兴转移支付收入</t>
  </si>
  <si>
    <t>一般公共服务共同财政事权转移支付收入</t>
  </si>
  <si>
    <t>外交共同财政事权转移支付收入</t>
  </si>
  <si>
    <t>国防共同财政事权转移支付收入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</si>
  <si>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</si>
  <si>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</si>
  <si>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</si>
  <si>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</si>
  <si>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</si>
  <si>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</si>
  <si>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</si>
  <si>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城乡社区共同财政事权转移支付收入</t>
  </si>
  <si>
    <t>农林水共同财政事权转移支付收入</t>
  </si>
  <si>
    <t>交通运输共同财政事权转移支付收入</t>
  </si>
  <si>
    <t>资源勘探工业信息等共同财政事权转移支付收入</t>
  </si>
  <si>
    <t>商业服务业等共同财政事权转移支付收入</t>
  </si>
  <si>
    <t>金融共同财政事权转移支付收入</t>
  </si>
  <si>
    <t>自然资源海洋气象等共同财政事权转移支付收入</t>
  </si>
  <si>
    <t>住房保障共同财政事权转移支付收入</t>
  </si>
  <si>
    <t>粮油物资储备共同财政事权转移支付收入</t>
  </si>
  <si>
    <t>灾害防治及应急管理共同财政事权转移支付收入</t>
  </si>
  <si>
    <t>其他共同财政事权转移支付收入</t>
  </si>
  <si>
    <t>其他一般性转移支付收入</t>
  </si>
  <si>
    <t>（二）专项转移支付</t>
  </si>
  <si>
    <t>二、玉溪市对县税收返还</t>
  </si>
  <si>
    <t>所得税基数返还收入</t>
  </si>
  <si>
    <t>成品油税费改革税收返还收入</t>
  </si>
  <si>
    <t>增值税税收返还收入</t>
  </si>
  <si>
    <t>消费税税收返还收入</t>
  </si>
  <si>
    <t>增值税“五五分享”税收返还收入</t>
  </si>
  <si>
    <t>其他返还性收入</t>
  </si>
  <si>
    <t>1-7  2026年澄江市分地区税收返还和转移支付预算表</t>
  </si>
  <si>
    <t>地区（玉溪市对澄江市）</t>
  </si>
  <si>
    <t>合计</t>
  </si>
  <si>
    <t>税收返还</t>
  </si>
  <si>
    <t>一般性转移支付</t>
  </si>
  <si>
    <t>专项转移支付</t>
  </si>
  <si>
    <t>一、提前下达数小计</t>
  </si>
  <si>
    <t>（一）一般性转移支付</t>
  </si>
  <si>
    <t xml:space="preserve"> </t>
  </si>
  <si>
    <t xml:space="preserve">       1100202均衡性转移支付收入</t>
  </si>
  <si>
    <t xml:space="preserve">       1100207县级基本财力保障机制奖补资金收入</t>
  </si>
  <si>
    <t xml:space="preserve">       1100208结算补助收入</t>
  </si>
  <si>
    <t xml:space="preserve">       1100214企事业单位划转支付收入</t>
  </si>
  <si>
    <t xml:space="preserve">       1100220基层公检法司转移支付</t>
  </si>
  <si>
    <t xml:space="preserve"> 　　　1100221城乡义务教育转移支付收入</t>
  </si>
  <si>
    <t>　　　 1100223城乡居民医疗保险转移支付收入</t>
  </si>
  <si>
    <t xml:space="preserve">       1100225产粮（油）大县奖励资金收入</t>
  </si>
  <si>
    <t xml:space="preserve">       1100226重点生态功能区转移支付收入</t>
  </si>
  <si>
    <t>　　　 1100227固定数额补助收入</t>
  </si>
  <si>
    <t>　　　 1100231巩固拓展脱贫攻坚成果衔接乡村振兴转移支付收入</t>
  </si>
  <si>
    <t xml:space="preserve">       1100244公共安全共同财政事权转移支付收入</t>
  </si>
  <si>
    <t xml:space="preserve">       1100245教育共同财政事权转移支付收入</t>
  </si>
  <si>
    <t xml:space="preserve">       1100248社会保障和就业共同财政事权转移支付收入</t>
  </si>
  <si>
    <t xml:space="preserve">       1100249医疗卫生共同财政事权转移支付收入</t>
  </si>
  <si>
    <t xml:space="preserve">       1100258住房保障共同财政事权转移支付收入</t>
  </si>
  <si>
    <t xml:space="preserve">       1100247文化旅游与传媒共同财政事权转移支付收入</t>
  </si>
  <si>
    <t xml:space="preserve">       1100250节能环保共同财政事权转移支付收入</t>
  </si>
  <si>
    <t xml:space="preserve">       1100252农林水共同财政事权转移支付收入</t>
  </si>
  <si>
    <t xml:space="preserve">       1100253交通运输共同财政事权转移支付收入</t>
  </si>
  <si>
    <t xml:space="preserve">       1100260灾害防治及应急管理共同财政事权转移支付收入</t>
  </si>
  <si>
    <t>　　　 1100299其他一般性转移支付收入</t>
  </si>
  <si>
    <t>　　　　201一般公共服务</t>
  </si>
  <si>
    <t>　　　　203国防</t>
  </si>
  <si>
    <t>　　　　204公共安全</t>
  </si>
  <si>
    <t>　　　　205教育</t>
  </si>
  <si>
    <t>　　　　206科学技术</t>
  </si>
  <si>
    <t>　　　　207文化体育与传媒</t>
  </si>
  <si>
    <t>　　　　208社会保障和就业</t>
  </si>
  <si>
    <t>　　　　210卫生健康</t>
  </si>
  <si>
    <t>　　　　211节能环保</t>
  </si>
  <si>
    <t>　　　　212城乡社区事务</t>
  </si>
  <si>
    <t>　　　　213农林水事务</t>
  </si>
  <si>
    <t>　　　　214交通运输</t>
  </si>
  <si>
    <t>　　　　215资源勘探电力信息等事务</t>
  </si>
  <si>
    <t>　　　　216商业服务业等事务</t>
  </si>
  <si>
    <t>　　　　217金融监管等事务</t>
  </si>
  <si>
    <t>　　　　220自然资源海洋气象</t>
  </si>
  <si>
    <t>　　　　221住房保障支出</t>
  </si>
  <si>
    <t>　　　　222粮油物资管理事务</t>
  </si>
  <si>
    <t xml:space="preserve">        224灾害防治及应急管理支出</t>
  </si>
  <si>
    <t xml:space="preserve">   　　 229其他支出</t>
  </si>
  <si>
    <t>（ 三）返还性收入</t>
  </si>
  <si>
    <t xml:space="preserve">        1100102 所得税基数返还收入</t>
  </si>
  <si>
    <t xml:space="preserve">        1100103 成品油税费改革税收返还收入</t>
  </si>
  <si>
    <t xml:space="preserve">        1100104 增值税税收返还收入</t>
  </si>
  <si>
    <t xml:space="preserve">        1100105 消费税税收返还收入</t>
  </si>
  <si>
    <t>二、预算数</t>
  </si>
  <si>
    <t>1-8  2026年澄江市“三公”经费预算财政拨款情况统计表</t>
  </si>
  <si>
    <t>2025年预算调整数</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</si>
  <si>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</si>
  <si>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</si>
  <si>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</si>
  <si>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</si>
  <si>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</si>
  <si>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</si>
  <si>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</si>
  <si>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</si>
  <si>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三公”经费总额较2025年预算调整数无变化，主要原因为严格执行中央八项规定，严控三公经费支出。其中：公务接待费较上年相比无变动，主要是严控公务接待费；公务用车购置费比2025年的66万元增加159万元，主要是2026年机关事务中心增加公务用车购置费180万元；公务用车运行费比2025年的359万元减少159万元，主要是严控公务用车购置及运行经费，控制总量。</t>
  </si>
  <si>
    <t>2-1 2026年澄江市政府性基金预算收入情况表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</si>
  <si>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</si>
  <si>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</si>
  <si>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</si>
  <si>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</si>
  <si>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</si>
  <si>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</si>
  <si>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</si>
  <si>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</si>
  <si>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</si>
  <si>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</si>
  <si>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</si>
  <si>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</si>
  <si>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</si>
  <si>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</si>
  <si>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</si>
  <si>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</si>
  <si>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</si>
  <si>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</si>
  <si>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</si>
  <si>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</si>
  <si>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</si>
  <si>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</si>
  <si>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</si>
  <si>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</si>
  <si>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</si>
  <si>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</si>
  <si>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</si>
  <si>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</si>
  <si>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</si>
  <si>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</si>
  <si>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</si>
  <si>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</si>
  <si>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</si>
  <si>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</si>
  <si>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</si>
  <si>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</si>
  <si>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</si>
  <si>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</si>
  <si>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</si>
  <si>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</si>
  <si>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</si>
  <si>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</si>
  <si>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</si>
  <si>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</si>
  <si>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</si>
  <si>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</si>
  <si>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</si>
  <si>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</si>
  <si>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全市政府性基金预算收入</t>
  </si>
  <si>
    <t>地方政府专项债务收入</t>
  </si>
  <si>
    <t xml:space="preserve">  政府性基金转移收入</t>
  </si>
  <si>
    <t xml:space="preserve">     政府性基金补助收入</t>
  </si>
  <si>
    <t xml:space="preserve">     抗疫特别国债转移支付收入</t>
  </si>
  <si>
    <t>2-2 2026年澄江市政府性基金预算支出情况表</t>
  </si>
  <si>
    <t>一、教育支出</t>
  </si>
  <si>
    <t>超长期特别国债安排的支出</t>
  </si>
  <si>
    <t>基础教育</t>
  </si>
  <si>
    <t>二、科学技术支出</t>
  </si>
  <si>
    <t>其他科技支出</t>
  </si>
  <si>
    <t>三、文化旅游体育与传媒支出</t>
  </si>
  <si>
    <t>国家电影事业发展专项资金安排的支出</t>
  </si>
  <si>
    <t>资助国产影片放映</t>
  </si>
  <si>
    <t>资助影院建设</t>
  </si>
  <si>
    <t>资助少数民族语电影译制</t>
  </si>
  <si>
    <t>购买农村电影公益性放映版权服务</t>
  </si>
  <si>
    <t>其他国家电影事业发展专项资金支出</t>
  </si>
  <si>
    <t>旅游发展基金支出</t>
  </si>
  <si>
    <t>宣传促销</t>
  </si>
  <si>
    <t>行业规划</t>
  </si>
  <si>
    <t>旅游事业补助</t>
  </si>
  <si>
    <t>地方旅游开发项目补助</t>
  </si>
  <si>
    <t>其他旅游发展基金支出</t>
  </si>
  <si>
    <t>国家电影事业发展专项资金对应专项债务收入安排的支出</t>
  </si>
  <si>
    <t>资助城市影院</t>
  </si>
  <si>
    <t>其他国家电影事业发展专项资金对应专项债务收入支出</t>
  </si>
  <si>
    <t>其他文化旅游传媒与体育支出</t>
  </si>
  <si>
    <t>四、社会保障和就业支出</t>
  </si>
  <si>
    <t>养老机构及服务设施</t>
  </si>
  <si>
    <t>公共就业服务设施</t>
  </si>
  <si>
    <t>五、卫生健康支出</t>
  </si>
  <si>
    <t>公共卫生机构</t>
  </si>
  <si>
    <t>六、节能环保支出</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</si>
  <si>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</si>
  <si>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</si>
  <si>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</si>
  <si>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</si>
  <si>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</si>
  <si>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</si>
  <si>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</si>
  <si>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</si>
  <si>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</si>
  <si>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</si>
  <si>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水污染综合治理</t>
  </si>
  <si>
    <t>应对气候变化</t>
  </si>
  <si>
    <t>“三北”工程建设</t>
  </si>
  <si>
    <t>七、城乡社区支出</t>
  </si>
  <si>
    <t>国有土地使用权出让收入安排的支出</t>
  </si>
  <si>
    <t>征地和拆迁补偿支出</t>
  </si>
  <si>
    <t>土地开发支出</t>
  </si>
  <si>
    <t>城市建设支出</t>
  </si>
  <si>
    <t>农村基础设施建设支出</t>
  </si>
  <si>
    <t>补助被征地农民支出</t>
  </si>
  <si>
    <t>土地出让业务支出</t>
  </si>
  <si>
    <t>廉租住房支出</t>
  </si>
  <si>
    <t>支付破产或改制企业职工安置费</t>
  </si>
  <si>
    <t>棚户区改造支出</t>
  </si>
  <si>
    <t>公共租赁住房支出</t>
  </si>
  <si>
    <t>保障性住房租金补贴</t>
  </si>
  <si>
    <t>农业生产发展支出</t>
  </si>
  <si>
    <t>农村社会事业支出</t>
  </si>
  <si>
    <t>农业农村生态环境支出</t>
  </si>
  <si>
    <t>其他国有土地使用权出让收入安排的支出</t>
  </si>
  <si>
    <t>国有土地收益基金安排的支出</t>
  </si>
  <si>
    <t>其他国有土地收益基金支出</t>
  </si>
  <si>
    <t>农业土地开发资金安排的支出</t>
  </si>
  <si>
    <t>城市基础设施配套费安排的支出</t>
  </si>
  <si>
    <t>城市公共设施</t>
  </si>
  <si>
    <t>城市环境卫生</t>
  </si>
  <si>
    <t>公有房屋</t>
  </si>
  <si>
    <t>城市防洪</t>
  </si>
  <si>
    <t>其他城市基础设施配套费安排的支出</t>
  </si>
  <si>
    <t>污水处理费收入安排的支出</t>
  </si>
  <si>
    <t>污水处理设施建设和运营</t>
  </si>
  <si>
    <t>代征手续费</t>
  </si>
  <si>
    <t>其他污水处理费安排的支出</t>
  </si>
  <si>
    <t>土地储备专项债券收入安排的支出</t>
  </si>
  <si>
    <t>其他土地储备专项债券收入安排的支出</t>
  </si>
  <si>
    <t>棚户区改造专项债券收入安排的支出</t>
  </si>
  <si>
    <t>其他棚户区改造专项债券收入安排的支出</t>
  </si>
  <si>
    <t>城市基础设施配套费对应专项债务收入安排的支出</t>
  </si>
  <si>
    <t>其他城市基础设施配套费对应专项债务收入安排的支出</t>
  </si>
  <si>
    <t>污水处理费对应专项债务收入安排的支出</t>
  </si>
  <si>
    <t>其他污水处理费对应专项债务收入安排的支出</t>
  </si>
  <si>
    <t>国有土地使用权出让收入对应专项债务收入安排的支出</t>
  </si>
  <si>
    <t>其他国有土地使用权出让收入对应专项债务收入安排的支出</t>
  </si>
  <si>
    <t>八、农林水支出</t>
  </si>
  <si>
    <t>大中型水库库区基金安排的支出</t>
  </si>
  <si>
    <t>基础设施建设和经济发展</t>
  </si>
  <si>
    <t>解决移民遗留问题</t>
  </si>
  <si>
    <t>库区防护工程维护</t>
  </si>
  <si>
    <t>其他大中型水库库区基金支出</t>
  </si>
  <si>
    <t>三峡水库库区基金支出</t>
  </si>
  <si>
    <t>库区维护和管理</t>
  </si>
  <si>
    <t>其他三峡水库库区基金支出</t>
  </si>
  <si>
    <t>国家重大水利工程建设基金安排的支出</t>
  </si>
  <si>
    <t>三峡后续工作</t>
  </si>
  <si>
    <t>地方重大水利工程建设</t>
  </si>
  <si>
    <t>其他重大水利工程建设基金支出</t>
  </si>
  <si>
    <t>大中型水库库区基金对应专项债务收入安排的支出</t>
  </si>
  <si>
    <t>其他大中型水库库区基金对应专项债务收入支出</t>
  </si>
  <si>
    <t>国家重大水利工程建设基金对应专项债务收入安排的支出</t>
  </si>
  <si>
    <t>三峡工程后续工作</t>
  </si>
  <si>
    <t>其他重大水利工程建设基金对应专项债务收入支出</t>
  </si>
  <si>
    <t>大中型水库移民后期扶持基金支出</t>
  </si>
  <si>
    <t>移民补助</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</si>
  <si>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</si>
  <si>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</si>
  <si>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</si>
  <si>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</si>
  <si>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</si>
  <si>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农业农村支出</t>
  </si>
  <si>
    <t>水利支出</t>
  </si>
  <si>
    <t>九、交通运输支出</t>
  </si>
  <si>
    <t>海南省高等级公路车辆通行附加费安排的支出</t>
  </si>
  <si>
    <t>公路还贷</t>
  </si>
  <si>
    <t>其他海南省高等级公路车辆通行附加费安排的支出</t>
  </si>
  <si>
    <t>车辆通行费安排的支出</t>
  </si>
  <si>
    <t>政府还贷公路养护</t>
  </si>
  <si>
    <t>政府还贷公路管理</t>
  </si>
  <si>
    <t>其他车辆通行费安排的支出</t>
  </si>
  <si>
    <t>铁路建设基金支出</t>
  </si>
  <si>
    <t>铁路建设投资</t>
  </si>
  <si>
    <t>购置铁路机车车辆</t>
  </si>
  <si>
    <t>铁路还贷</t>
  </si>
  <si>
    <t>建设项目铺底资金</t>
  </si>
  <si>
    <t>勘测设计</t>
  </si>
  <si>
    <t>注册资本金</t>
  </si>
  <si>
    <t>周转资金</t>
  </si>
  <si>
    <t>其他铁路建设基金支出</t>
  </si>
  <si>
    <t>船舶油污损害赔偿基金支出</t>
  </si>
  <si>
    <t>应急处置费用</t>
  </si>
  <si>
    <t>控制清除污染</t>
  </si>
  <si>
    <t>损失补偿</t>
  </si>
  <si>
    <t>生态恢复</t>
  </si>
  <si>
    <t>监视监测</t>
  </si>
  <si>
    <t>其他船舶油污损害赔偿基金支出</t>
  </si>
  <si>
    <t>民航发展基金支出</t>
  </si>
  <si>
    <t>民航机场建设</t>
  </si>
  <si>
    <t>民航安全</t>
  </si>
  <si>
    <t>航线和机场补贴</t>
  </si>
  <si>
    <t>民航节能减排</t>
  </si>
  <si>
    <t>通用航空发展</t>
  </si>
  <si>
    <t>征管经费</t>
  </si>
  <si>
    <t>民航科教和信息建设</t>
  </si>
  <si>
    <t>其他民航发展基金支出</t>
  </si>
  <si>
    <t>海南省高等级公路车辆通行附加费对应专项债务收入安排的支出</t>
  </si>
  <si>
    <t>其他海南省高等级公路车辆通行附加费对应专项债务收入安排的支出</t>
  </si>
  <si>
    <t>政府收费公路专项债券收入安排的支出</t>
  </si>
  <si>
    <t>其他政府收费公路专项债券收入安排的支出</t>
  </si>
  <si>
    <t>车辆通行费对应专项债务收入安排的支出</t>
  </si>
  <si>
    <t>十、资源勘探工业信息等支出</t>
  </si>
  <si>
    <t>农网还贷资金支出</t>
  </si>
  <si>
    <t>地方农网还贷资金支出</t>
  </si>
  <si>
    <t>其他农网还贷资金支出</t>
  </si>
  <si>
    <t>十一、自然资源海洋气象等支出</t>
  </si>
  <si>
    <t>耕地保护考核奖惩基金支出</t>
  </si>
  <si>
    <t>耕地保护</t>
  </si>
  <si>
    <t>补充耕地</t>
  </si>
  <si>
    <t>十二、住房保障支出</t>
  </si>
  <si>
    <t>其他住房保障支出</t>
  </si>
  <si>
    <t>十三、粮油物资储备支出</t>
  </si>
  <si>
    <t>其他粮油物资储备支出</t>
  </si>
  <si>
    <t>十四、灾害防治及应急管理支出</t>
  </si>
  <si>
    <t>自然灾害恢复重建支出</t>
  </si>
  <si>
    <t>十五、其他支出</t>
  </si>
  <si>
    <t>其他政府性基金及对应专项债务收入安排的支出</t>
  </si>
  <si>
    <t>其他政府性基金安排的支出</t>
  </si>
  <si>
    <t>其他地方自行试点项目收益专项债券收入安排的支出</t>
  </si>
  <si>
    <t>其他政府性基金债务收入安排的支出</t>
  </si>
  <si>
    <t>彩票发行销售机构业务费安排的支出</t>
  </si>
  <si>
    <t>福利彩票发行机构的业务费支出</t>
  </si>
  <si>
    <t>体育彩票发行机构的业务费支出</t>
  </si>
  <si>
    <t>福利彩票销售机构的业务费支出</t>
  </si>
  <si>
    <t>体育彩票销售机构的业务费支出</t>
  </si>
  <si>
    <t>彩票兑奖周转金支出</t>
  </si>
  <si>
    <t>彩票发行销售风险基金支出</t>
  </si>
  <si>
    <t>彩票市场调控资金支出</t>
  </si>
  <si>
    <t>其他彩票发行销售机构业务费安排的支出</t>
  </si>
  <si>
    <t>抗疫特别国债财务基金支出</t>
  </si>
  <si>
    <t>超长期特别国债财务基金支出</t>
  </si>
  <si>
    <t>彩票公益金安排的支出</t>
  </si>
  <si>
    <t>用于补充全国社会保障基金的彩票公益金支出</t>
  </si>
  <si>
    <t>用于社会福利的彩票公益金支出</t>
  </si>
  <si>
    <t>用于体育事业的彩票公益金支出</t>
  </si>
  <si>
    <t>用于教育事业的彩票公益金支出</t>
  </si>
  <si>
    <t>用于红十字事业的彩票公益金支出</t>
  </si>
  <si>
    <t>用于残疾人事业的彩票公益金支出</t>
  </si>
  <si>
    <t>用于文化事业的彩票公益金支出</t>
  </si>
  <si>
    <t>用于巩固拓展脱贫攻坚成果衔接乡村振兴的彩票公益金支出</t>
  </si>
  <si>
    <t>用于法律援助的彩票公益金支出</t>
  </si>
  <si>
    <t>用于城乡医疗救助的的彩票公益金支出</t>
  </si>
  <si>
    <t>用于其他社会公益事业的彩票公益金支出</t>
  </si>
  <si>
    <t>超长期特别国债安排的其他支出</t>
  </si>
  <si>
    <t>十六、债务付息支出</t>
  </si>
  <si>
    <t>地方政府专项债务付息支出</t>
  </si>
  <si>
    <t>海南省高等级公路车辆通行附加费债务付息支出</t>
  </si>
  <si>
    <t>港口建设费债务付息支出</t>
  </si>
  <si>
    <t>国家电影事业发展专项资金债务付息支出</t>
  </si>
  <si>
    <t>国有土地使用权出让金债务付息支出</t>
  </si>
  <si>
    <t>农业土地开发资金债务付息支出</t>
  </si>
  <si>
    <t>大中型水库库区基金债务付息支出</t>
  </si>
  <si>
    <t>城市基础设施配套费债务付息支出</t>
  </si>
  <si>
    <t>小型水库移民扶助基金债务付息支出</t>
  </si>
  <si>
    <t>国家重大水利工程建设基金债务付息支出</t>
  </si>
  <si>
    <t>车辆通行费债务付息支出</t>
  </si>
  <si>
    <t>污水处理费债务付息支出</t>
  </si>
  <si>
    <t>土地储备专项债券付息支出</t>
  </si>
  <si>
    <t>政府收费公路专项债券付息支出</t>
  </si>
  <si>
    <t>棚户区改造专项债券付息支出</t>
  </si>
  <si>
    <t>其他地方自行试点项目收益专项债券付息支出</t>
  </si>
  <si>
    <t>其他政府性基金债务付息支出</t>
  </si>
  <si>
    <t>十七、债务发行费用支出</t>
  </si>
  <si>
    <t>地方政府专项债务发行费用支出</t>
  </si>
  <si>
    <t>海南省高等级公路车辆通行附加费债务发行费用支出</t>
  </si>
  <si>
    <t>国家电影事业发展专项资金债务发行费用支出</t>
  </si>
  <si>
    <t>国有土地使用权出让金债务发行费用支出</t>
  </si>
  <si>
    <t>农业土地开发资金债务发行费用支出</t>
  </si>
  <si>
    <t>大中型水库库区基金债务发行费用支出</t>
  </si>
  <si>
    <t>城市基础设施配套费债务发行费用支出</t>
  </si>
  <si>
    <t>小型水库移民扶助基金债务发行费用支出</t>
  </si>
  <si>
    <t>国家重大水利工程建设基金债务发行费用支出</t>
  </si>
  <si>
    <t>车辆通行费债务发行费用支出</t>
  </si>
  <si>
    <t>污水处理费债务发行费用支出</t>
  </si>
  <si>
    <t>土地储备专项债券发行费用支出</t>
  </si>
  <si>
    <t>政府收费公路专项债券发行费用支出</t>
  </si>
  <si>
    <t>棚户区改造专项债券发行费用支出</t>
  </si>
  <si>
    <t>其他地方自行试点项目收益专项债务发行费用支出</t>
  </si>
  <si>
    <t>其他政府性基金债务发行费用支出</t>
  </si>
  <si>
    <t>十八、抗疫特别国债安排的支出</t>
  </si>
  <si>
    <t>基础设施建设</t>
  </si>
  <si>
    <t>公共卫生体系建设</t>
  </si>
  <si>
    <t>重大疫情防控救治体系建设</t>
  </si>
  <si>
    <t>粮食安全</t>
  </si>
  <si>
    <t>能源安全</t>
  </si>
  <si>
    <t>应急物资保障</t>
  </si>
  <si>
    <t>产业链改造升级</t>
  </si>
  <si>
    <t>城镇老旧小区改造</t>
  </si>
  <si>
    <t>生态环境治理</t>
  </si>
  <si>
    <t>交通基础设施建设</t>
  </si>
  <si>
    <t>市政设施建设</t>
  </si>
  <si>
    <t>重大区域规划基础设施建设</t>
  </si>
  <si>
    <t>其他基础设施建设</t>
  </si>
  <si>
    <t>抗疫相关支出</t>
  </si>
  <si>
    <t>创业担保贷款贴息</t>
  </si>
  <si>
    <t>援企稳岗补贴</t>
  </si>
  <si>
    <t>困难群众基本生活补助</t>
  </si>
  <si>
    <t>其他抗疫相关支出</t>
  </si>
  <si>
    <t>全市政府性基金预算支出</t>
  </si>
  <si>
    <t>230</t>
  </si>
  <si>
    <t>政府性基金转移支付</t>
  </si>
  <si>
    <t>23004</t>
  </si>
  <si>
    <t>抗疫特别国债转移支付支出</t>
  </si>
  <si>
    <t>2300402</t>
  </si>
  <si>
    <t>2300403</t>
  </si>
  <si>
    <t>23008</t>
  </si>
  <si>
    <t>23009</t>
  </si>
  <si>
    <t>231</t>
  </si>
  <si>
    <t>超长期特别国债转移支付支出</t>
  </si>
  <si>
    <t>政府性基金上解支出</t>
  </si>
  <si>
    <t>政府性基金预算调出资金</t>
  </si>
  <si>
    <t>年终结余</t>
  </si>
  <si>
    <t>偿债备付金</t>
  </si>
  <si>
    <t>安排超长期特别国债偿债备付金</t>
  </si>
  <si>
    <t>地方政府专项债务还本支出</t>
  </si>
  <si>
    <t>通过财政资金等还本支出</t>
  </si>
  <si>
    <t>通过再融资债券还本支出</t>
  </si>
  <si>
    <t>2-3 2026年市本级政府性基金预算收入情况表</t>
  </si>
  <si>
    <t>二、国家电影事业发展专项资金收入</t>
  </si>
  <si>
    <t>三、国有土地收益基金收入</t>
  </si>
  <si>
    <t>四、农业土地开发资金收入</t>
  </si>
  <si>
    <t>五、国有土地使用权出让收入</t>
  </si>
  <si>
    <t>土地出让价款收入</t>
  </si>
  <si>
    <t>补缴的土地价款</t>
  </si>
  <si>
    <t>划拨土地收入</t>
  </si>
  <si>
    <t>缴纳新增建设用地土地有偿使用费</t>
  </si>
  <si>
    <t>其他土地出让收入</t>
  </si>
  <si>
    <t>六、大中型水库库区基金收入</t>
  </si>
  <si>
    <t>七、彩票公益金收入</t>
  </si>
  <si>
    <t>福利彩票公益金收入</t>
  </si>
  <si>
    <t>体育彩票公益金收入</t>
  </si>
  <si>
    <t>八、城市基础设施配套费收入</t>
  </si>
  <si>
    <t>九、小型水库移民扶助基金收入</t>
  </si>
  <si>
    <t>十、国家重大水利工程建设基金收入</t>
  </si>
  <si>
    <t>十一、车辆通行费</t>
  </si>
  <si>
    <t>十二、污水处理费收入</t>
  </si>
  <si>
    <t>十三、彩票发行机构和彩票销售机构的业务费用</t>
  </si>
  <si>
    <t>十四、耕地保护考核奖惩基金收入</t>
  </si>
  <si>
    <t>十五、超长期特别国债财务基金收入</t>
  </si>
  <si>
    <t>十七、专项债务对应项目专项收入</t>
  </si>
  <si>
    <t>市本级政府性基金预算收入</t>
  </si>
  <si>
    <t>地方政府专项债券收入</t>
  </si>
  <si>
    <t>新增专项债券收入</t>
  </si>
  <si>
    <t>再融资专项债券收入</t>
  </si>
  <si>
    <t>置换专项债券收入</t>
  </si>
  <si>
    <t>地方政府其他专项债务收入</t>
  </si>
  <si>
    <t>政府性基金转移收入</t>
  </si>
  <si>
    <t>超长期特别国债转移支付收入</t>
  </si>
  <si>
    <t>上解收入</t>
  </si>
  <si>
    <t>政府性基金上解收入</t>
  </si>
  <si>
    <t>上年结余收入</t>
  </si>
  <si>
    <t>调入资金</t>
  </si>
  <si>
    <t>其他调入政府性基金预算资金</t>
  </si>
  <si>
    <t>债务转贷收入</t>
  </si>
  <si>
    <t>地方政府专项债务转贷收入</t>
  </si>
  <si>
    <t>2-4 2026年市本级政府性基金预算支出情况表</t>
  </si>
  <si>
    <t>2025年预算数</t>
  </si>
  <si>
    <t>废弃电器电子产品处理基金支出▼</t>
  </si>
  <si>
    <t>市本级政府性基金预算支出</t>
  </si>
  <si>
    <t>23006</t>
  </si>
  <si>
    <t>23011</t>
  </si>
  <si>
    <t>地方政府专项债务转贷支出</t>
  </si>
  <si>
    <t>新增专项债券转贷支出</t>
  </si>
  <si>
    <t>再融资专项债券转贷支出</t>
  </si>
  <si>
    <t>置换专项债券转贷支出</t>
  </si>
  <si>
    <t>通过其他地方自行试点项目收益专项债券还本支出</t>
  </si>
  <si>
    <t>2-5  2026年市本级政府性基金支出表(转移支付)</t>
  </si>
  <si>
    <t>打印</t>
  </si>
  <si>
    <t>一、文化旅游体育与传媒支出</t>
  </si>
  <si>
    <t>二、社会保障和就业支出</t>
  </si>
  <si>
    <t>三、节能环保支出</t>
  </si>
  <si>
    <t>四、城乡社区支出</t>
  </si>
  <si>
    <t>五、农林水支出</t>
  </si>
  <si>
    <t>六、交通运输支出</t>
  </si>
  <si>
    <t>七、资源勘探工业信息等支出</t>
  </si>
  <si>
    <t>八、其他支出</t>
  </si>
  <si>
    <t>九、债务付息支出</t>
  </si>
  <si>
    <t>十、债务发行费用支出</t>
  </si>
  <si>
    <t>十一、抗疫特别国债安排的支出</t>
  </si>
  <si>
    <t>本年支出小计</t>
  </si>
  <si>
    <t>3-1  2026年澄江市国有资本经营收入预算情况表</t>
  </si>
  <si>
    <r>
      <rPr>
        <sz val="14"/>
        <rFont val="MS Serif"/>
        <charset val="134"/>
      </rPr>
      <t xml:space="preserve">    </t>
    </r>
    <r>
      <rPr>
        <sz val="14"/>
        <color indexed="8"/>
        <rFont val="宋体"/>
        <charset val="134"/>
      </rPr>
      <t>单位：万元</t>
    </r>
  </si>
  <si>
    <t>项        目</t>
  </si>
  <si>
    <t>利润收入</t>
  </si>
  <si>
    <t>电力企业利润收入</t>
  </si>
  <si>
    <t>煤炭企业利润收入</t>
  </si>
  <si>
    <t>有色冶金采掘企业利润收入</t>
  </si>
  <si>
    <t>钢铁企业利润收入</t>
  </si>
  <si>
    <t>运输企业利润收入</t>
  </si>
  <si>
    <t>投资服务企业利润收入</t>
  </si>
  <si>
    <t>贸易企业利润收入</t>
  </si>
  <si>
    <t>建筑施工企业利润收入</t>
  </si>
  <si>
    <t>房地产企业利润收入</t>
  </si>
  <si>
    <t>建材企业利润收入</t>
  </si>
  <si>
    <t>医药企业利润收入</t>
  </si>
  <si>
    <t>农林牧渔企业利润收入</t>
  </si>
  <si>
    <t>军工企业利润收入</t>
  </si>
  <si>
    <t>转制科研院所利润收入</t>
  </si>
  <si>
    <t>地质勘查企业利润收入</t>
  </si>
  <si>
    <t>卫生体育福利企业利润收入</t>
  </si>
  <si>
    <t>教育文化广播企业利润收入</t>
  </si>
  <si>
    <t>科学研究企业利润收入</t>
  </si>
  <si>
    <t>机关社团所属企业利润收入</t>
  </si>
  <si>
    <t>化工企业利润收入</t>
  </si>
  <si>
    <t>金融企业利润收入（国资预算）</t>
  </si>
  <si>
    <t>其他国有资本经营预算企业利润收入</t>
  </si>
  <si>
    <t>股利、股息收入</t>
  </si>
  <si>
    <t>国有控股公司股利、股息收入</t>
  </si>
  <si>
    <t>国有参股公司股利、股息收入</t>
  </si>
  <si>
    <t>金融企业股利、股息收入（国资预算）</t>
  </si>
  <si>
    <t>其他国有资本经营预算企业股利、股息收入</t>
  </si>
  <si>
    <t>产权转让收入</t>
  </si>
  <si>
    <t>国有股权、股份转让收入</t>
  </si>
  <si>
    <t>国有独资企业产权转让收入</t>
  </si>
  <si>
    <t>金融企业产权转让收入</t>
  </si>
  <si>
    <t>其他国有资本经营预算企业产权转让收入</t>
  </si>
  <si>
    <t>清算收入</t>
  </si>
  <si>
    <t>国有股权、股份清算收入</t>
  </si>
  <si>
    <t>国有独资企业清算收入</t>
  </si>
  <si>
    <t>其他国有资本经营预算企业清算收入</t>
  </si>
  <si>
    <t>其他国有资本经营预算收入</t>
  </si>
  <si>
    <t>全市国有资本经营预算收入</t>
  </si>
  <si>
    <t>上年结转</t>
  </si>
  <si>
    <t>账务调整收入</t>
  </si>
  <si>
    <t>3-2  2026年澄江市国有资本经营支出预算情况表</t>
  </si>
  <si>
    <t>解决历史遗留问题及改革成本支出</t>
  </si>
  <si>
    <t>“三供一业”移交补助支出</t>
  </si>
  <si>
    <t>国有企业办职教幼教补助支出</t>
  </si>
  <si>
    <t>国有企业退休人员社会化管理补助支出</t>
  </si>
  <si>
    <t>国有企业办公共服务机构移交补助支出</t>
  </si>
  <si>
    <t>国有企业改革成本支出</t>
  </si>
  <si>
    <t>离休干部医药费补助支出</t>
  </si>
  <si>
    <t>其他解决历史遗留问题及改革成本支出</t>
  </si>
  <si>
    <t>国有企业资本金注入</t>
  </si>
  <si>
    <t>国有经济结构调整支出</t>
  </si>
  <si>
    <t>公益性设施投资支出</t>
  </si>
  <si>
    <t>前瞻性战略性产业发展支出</t>
  </si>
  <si>
    <t>生态环境保护支出</t>
  </si>
  <si>
    <t>保障国家经济安全支出</t>
  </si>
  <si>
    <t>金融企业资本性支出</t>
  </si>
  <si>
    <t>其他国有企业资本金注入</t>
  </si>
  <si>
    <t>国有企业政策性补贴</t>
  </si>
  <si>
    <t>国有企业政策性补贴（项）</t>
  </si>
  <si>
    <t>金融国有资本经营预算支出</t>
  </si>
  <si>
    <t>其他金融国有资本经营预算支出</t>
  </si>
  <si>
    <t>其他国有资本经营预算支出</t>
  </si>
  <si>
    <t>其他国有资本经营预算支出（项）</t>
  </si>
  <si>
    <t>全市国有资本经营预算支出</t>
  </si>
  <si>
    <t>国有资本经营预算转移支付</t>
  </si>
  <si>
    <t>3-3  2026年市本级国有资本经营收入预算情况表</t>
  </si>
  <si>
    <t>3-4  2026年市本级国有资本经营支出预算情况表</t>
  </si>
  <si>
    <t>项   目</t>
  </si>
  <si>
    <t>3-5  2026年澄江市市本级国有资本经营预算转移支付表（分地区）</t>
  </si>
  <si>
    <t>地  区（玉溪市对澄江市）</t>
  </si>
  <si>
    <t>预算数</t>
  </si>
  <si>
    <t>澄江市</t>
  </si>
  <si>
    <t>合  计</t>
  </si>
  <si>
    <t>3-6  2026年澄江市市本级国有资本经营预算转移支付表（分项目）</t>
  </si>
  <si>
    <t>项目名称</t>
  </si>
  <si>
    <t>注：无国有资本经营支出对下转移支付。</t>
  </si>
  <si>
    <t>4-1  2026年澄江市社会保险基金收入预算情况表</t>
  </si>
  <si>
    <t>项     目</t>
  </si>
  <si>
    <t>一、企业职工基本养老保险基金收入</t>
  </si>
  <si>
    <t xml:space="preserve">    其中:基本养老保险费收入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</si>
  <si>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</si>
  <si>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</si>
  <si>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</si>
  <si>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</si>
  <si>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</si>
  <si>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</si>
  <si>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</si>
  <si>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</si>
  <si>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 xml:space="preserve">    其中:失业保险费收入</t>
  </si>
  <si>
    <t>四、职工基本医疗保险（含生育保险）基金收入</t>
  </si>
  <si>
    <t xml:space="preserve">    其中:基本医疗保险费收入</t>
  </si>
  <si>
    <t>五、工伤保险基金收入</t>
  </si>
  <si>
    <t xml:space="preserve">    其中:工伤保险费收入</t>
  </si>
  <si>
    <t>六、城乡居民基本养老保险基金收入</t>
  </si>
  <si>
    <t xml:space="preserve">    其中:个人缴费收入</t>
  </si>
  <si>
    <t xml:space="preserve">         集体补助收入</t>
  </si>
  <si>
    <t>七、城乡居民基本医疗保险基金收入</t>
  </si>
  <si>
    <t>全市收入</t>
  </si>
  <si>
    <t xml:space="preserve">  其中:社会保险费收入</t>
  </si>
  <si>
    <t xml:space="preserve">       财政补贴收入</t>
  </si>
  <si>
    <t xml:space="preserve">       利息收入</t>
  </si>
  <si>
    <t xml:space="preserve">       转移收入</t>
  </si>
  <si>
    <t xml:space="preserve">       其他收入</t>
  </si>
  <si>
    <t xml:space="preserve">       委托投资收益</t>
  </si>
  <si>
    <t xml:space="preserve">       全国统筹调剂资金收入</t>
  </si>
  <si>
    <t>备注：2026年社会保险基金预算，根据省级、市级建议，县级提供预算草案数据按照统筹级次提供。因此只提供县级统筹的机关事业单位基本养老保险基金一个险种。</t>
  </si>
  <si>
    <t>4-2  2026年澄江市社会保险基金支出预算情况表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</si>
  <si>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</si>
  <si>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</si>
  <si>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其中:基本养老金支出</t>
  </si>
  <si>
    <t xml:space="preserve">         医疗补助金支出</t>
  </si>
  <si>
    <t xml:space="preserve">         丧葬补助金和抚恤金支出</t>
  </si>
  <si>
    <t xml:space="preserve">         病残津贴支出</t>
  </si>
  <si>
    <t xml:space="preserve">         转移支出</t>
  </si>
  <si>
    <t xml:space="preserve">         其他支出</t>
  </si>
  <si>
    <t xml:space="preserve">         全国统筹调剂资金支出</t>
  </si>
  <si>
    <t>二、机关事业单位基本养老保险基金支出</t>
  </si>
  <si>
    <t>三、失业保险基金支出</t>
  </si>
  <si>
    <t xml:space="preserve">    其中:失业保险金支出</t>
  </si>
  <si>
    <t xml:space="preserve">         基本医疗保险费（含生育保险费）支出</t>
  </si>
  <si>
    <t xml:space="preserve">         职业培训和职业介绍补贴支出</t>
  </si>
  <si>
    <t xml:space="preserve">         其他费用支出</t>
  </si>
  <si>
    <t xml:space="preserve">         稳定岗位补贴（稳岗返还）支出</t>
  </si>
  <si>
    <t xml:space="preserve">         技能提升补贴支出</t>
  </si>
  <si>
    <t>四、职工基本医疗保险（含生育保险）基金支出</t>
  </si>
  <si>
    <t xml:space="preserve">    其中:基本医疗保险待遇支出</t>
  </si>
  <si>
    <t>五、工伤保险基金支出</t>
  </si>
  <si>
    <t xml:space="preserve">    其中:工伤保险待遇支出</t>
  </si>
  <si>
    <t xml:space="preserve">         劳动能力鉴定支出</t>
  </si>
  <si>
    <t xml:space="preserve">         工伤保险预防费用支出</t>
  </si>
  <si>
    <t>六、城乡居民基本养老保险基金支出</t>
  </si>
  <si>
    <t xml:space="preserve">    其中:基础养老金支出</t>
  </si>
  <si>
    <t xml:space="preserve">         个人账户养老金支出</t>
  </si>
  <si>
    <t xml:space="preserve">         丧葬补助金支出</t>
  </si>
  <si>
    <t>七、城乡居民基本医疗保险基金支出</t>
  </si>
  <si>
    <t xml:space="preserve">         大病保险支出</t>
  </si>
  <si>
    <t>全市支出</t>
  </si>
  <si>
    <t xml:space="preserve">    其中:社会保险待遇支出</t>
  </si>
  <si>
    <t>4-3  2026年市本级社会保险基金收入预算情况表</t>
  </si>
  <si>
    <t>4-4  2026年市本级社会保险基金支出预算情况表</t>
  </si>
  <si>
    <t>5-1  澄江市2025年地方政府债务限额及余额预算情况表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</si>
  <si>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</si>
  <si>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</si>
  <si>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</si>
  <si>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</si>
  <si>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</si>
  <si>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</si>
  <si>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</si>
  <si>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</si>
  <si>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</si>
  <si>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</si>
  <si>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</si>
  <si>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</si>
  <si>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</si>
  <si>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注：1.本表反映上一年度本地区、本级及分地区地方政府债务限额及余额预计执行数。</t>
  </si>
  <si>
    <t xml:space="preserve">    2.本表由县级以上地方各级财政部门在本级人民代表大会批准预算后二十日内公开。</t>
  </si>
  <si>
    <t>5-2 澄江市2025年地方政府一般债务限额及余额预算情况表</t>
  </si>
  <si>
    <t>2025年一般债务限额</t>
  </si>
  <si>
    <t>2025年一般债务余额预计执行数</t>
  </si>
  <si>
    <t>5-3  澄江市2025年地方政府一般债务余额情况表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</si>
  <si>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</si>
  <si>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</si>
  <si>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</si>
  <si>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</si>
  <si>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</si>
  <si>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</si>
  <si>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</si>
  <si>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</si>
  <si>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</si>
  <si>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</si>
  <si>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</si>
  <si>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</si>
  <si>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5-4  市本级2025年地方政府一般债务余额情况表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</si>
  <si>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</si>
  <si>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</si>
  <si>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</si>
  <si>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5-5 澄江市2025年地方政府专项债务限额及余额预算情况表</t>
  </si>
  <si>
    <t>2025年专项债务限额</t>
  </si>
  <si>
    <t>2025年专项债务余额预计执行数</t>
  </si>
  <si>
    <t>5-6  澄江市2025年地方政府专项债务余额情况表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</si>
  <si>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</si>
  <si>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</si>
  <si>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</si>
  <si>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</si>
  <si>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</si>
  <si>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六、2025年地方政府专项债务新增限额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</si>
  <si>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</si>
  <si>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</si>
  <si>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5-7市本级2025年地方政府专项债务余额情况表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</si>
  <si>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</si>
  <si>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5-8  澄江市地方政府债券发行及还本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</si>
  <si>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</si>
  <si>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</si>
  <si>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</si>
  <si>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</si>
  <si>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</si>
  <si>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</si>
  <si>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</si>
  <si>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</si>
  <si>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</si>
  <si>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</si>
  <si>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</si>
  <si>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</si>
  <si>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</si>
  <si>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</si>
  <si>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</si>
  <si>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</si>
  <si>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</si>
  <si>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</si>
  <si>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</si>
  <si>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</si>
  <si>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</si>
  <si>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</si>
  <si>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</si>
  <si>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</si>
  <si>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</si>
  <si>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</si>
  <si>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</si>
  <si>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</si>
  <si>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</si>
  <si>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</si>
  <si>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</si>
  <si>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5-9  澄江市2026年地方政府债务限额提前下达情况表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</si>
  <si>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</si>
  <si>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</si>
  <si>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</si>
  <si>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</si>
  <si>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</si>
  <si>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</si>
  <si>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5-10  澄江市2026年年初新增地方政府债券资金安排表</t>
  </si>
  <si>
    <t>序号</t>
  </si>
  <si>
    <t>项目类型</t>
  </si>
  <si>
    <t>项目主管部门</t>
  </si>
  <si>
    <t>债券性质</t>
  </si>
  <si>
    <t>债券规模</t>
  </si>
  <si>
    <t>无</t>
  </si>
  <si>
    <t>注：本表反映本级当年提前下达的新增地方政府债券资金使用安排，由县级以上地方各级财政部门在本级人民代表大会批准预算后二十日内公开。</t>
  </si>
  <si>
    <t>注：无年初新增地方政府债券资金。</t>
  </si>
  <si>
    <t>6-1   2026年市级重大政策和重点项目绩效目标表</t>
  </si>
  <si>
    <t>部门名称、项目名称</t>
  </si>
  <si>
    <t>项目年度绩效目标</t>
  </si>
  <si>
    <t>一级指标</t>
  </si>
  <si>
    <t>二级指标</t>
  </si>
  <si>
    <t>三级指标</t>
  </si>
  <si>
    <t>指标性质</t>
  </si>
  <si>
    <t>指标值</t>
  </si>
  <si>
    <t>度量单位</t>
  </si>
  <si>
    <t>指标属性</t>
  </si>
  <si>
    <t>指标内容</t>
  </si>
  <si>
    <t>澄江市教育体育局</t>
  </si>
  <si>
    <t>澄江市教育体育局教育综合改革专项资金</t>
  </si>
  <si>
    <t>为科学配置财政资源，提升资金使用效益，推动澄江市教育体育事业高质量发展，根据《预算法》及全面实施预算绩效管理的文件精神，结合我市“十四五”规划，特制定2026年度预算绩效目标。本年度预算旨在保障基础教育优质均衡、增强职业教育服务能力、促进群众体育与竞技体育协调发展，最终实现“办好人民满意的教育体育”的总体目的。具体而言，计划通过新建改扩建公办幼儿园、完成义务教育学校校舍改造与设备更新，以扩大普惠性教育资源供给，改善办学条件，促进教育公平；通过更新智慧教室设备、升级市级教育资源平台，提升教育信息化水平，推动优质资源共享与教学模式创新。在提升育人质量方面，将组织实施教师校长培训、引进高层次人才、评选骨干教师，以强化师资队伍建设；通过深化教学改革、完善质量监测体系，稳步提高基础教育学业水平和学生综合素质。在体育事业方面，计划新建更新城乡健身路径与运动场、</t>
  </si>
  <si>
    <t>产出指标</t>
  </si>
  <si>
    <t/>
  </si>
  <si>
    <t>数量指标</t>
  </si>
  <si>
    <t>举办体育活动赛事次数</t>
  </si>
  <si>
    <t>&gt;=</t>
  </si>
  <si>
    <t>8</t>
  </si>
  <si>
    <t>次</t>
  </si>
  <si>
    <t>定量指标</t>
  </si>
  <si>
    <t>反映举办体育活动赛事次数完成情况。</t>
  </si>
  <si>
    <t>项目资金支出总额</t>
  </si>
  <si>
    <t>90</t>
  </si>
  <si>
    <t>%</t>
  </si>
  <si>
    <t>反映资金使用率的完成情况。</t>
  </si>
  <si>
    <t>质量指标</t>
  </si>
  <si>
    <t>义务教育质量监测优良率</t>
  </si>
  <si>
    <t>95</t>
  </si>
  <si>
    <t>反映义务教育质量监测优良率的情况。</t>
  </si>
  <si>
    <t>效益指标</t>
  </si>
  <si>
    <t>社会效益</t>
  </si>
  <si>
    <t>政策知晓率</t>
  </si>
  <si>
    <t>反映政策知晓率的完成情况</t>
  </si>
  <si>
    <t>满意度指标</t>
  </si>
  <si>
    <t>服务对象满意度</t>
  </si>
  <si>
    <t>受益人群满意度</t>
  </si>
  <si>
    <t>85</t>
  </si>
  <si>
    <t>反映受益人群满意度情况</t>
  </si>
  <si>
    <t>澄江市机关幼儿园教育集团保教费专项资金</t>
  </si>
  <si>
    <t>按照《澄江市发展和改革局澄江市教育体育局_澄江市财政局关于调整公办幼儿园保教费标准的通知》及《云南省发展和改革委员会 云南省教育厅 南省财政厅关于印发云南省幼儿园收费管理暂行办法实施细则的通知办法实施细则的通知》，一级一等幼儿园600元/生.月，一级三等幼儿园500元/生.月，二级一等幼儿园450元/生.月。2026年合计收取560万元。预期目标确保幼儿开学时有良好的环境，每个班配备两教一保，配齐炊事员、保健医生、门卫等人员，同时配备幼儿必要的生活设施和学习用品，确保幼儿园各项工作正常进行，家长满意度达95%以上。不断完善各园区硬件条件，保证各个分园正常运转，加快发展澄江学前教育，推进幼儿教育现代化的必然要求，保障民生的迫切需要，推进教育扶贫，促进全面建成小康社会的重大举措。我们要确保后勤供给的充分和一致，缩小园所间的城乡差距，为进入澄江市机关幼儿园教育集团的每一个孩子提供公平而有质量的学前教育。</t>
  </si>
  <si>
    <t>采购幼儿学具、生活用品数量</t>
  </si>
  <si>
    <t>1733</t>
  </si>
  <si>
    <t>人/人次</t>
  </si>
  <si>
    <t>反映购置数量完成情况。</t>
  </si>
  <si>
    <t>7园区水电费</t>
  </si>
  <si>
    <t>=</t>
  </si>
  <si>
    <t>12</t>
  </si>
  <si>
    <t>月</t>
  </si>
  <si>
    <t>反映部门购置计划执行情况购置计划执行情况。
购置计划完成率=（实际购置交付装备数量/计划购置交付装备数量）*100%。</t>
  </si>
  <si>
    <t>验收通过率</t>
  </si>
  <si>
    <t>100</t>
  </si>
  <si>
    <t>反映设备购置的产品质量情况。
验收通过率=（通过验收的购置数量/购置总数量）*100%。</t>
  </si>
  <si>
    <t>时效指标</t>
  </si>
  <si>
    <t>设备部署及时率</t>
  </si>
  <si>
    <t>反映新购设备按时部署情况。
设备部署及时率=（及时部署设备数量/新购设备总数）*100%。</t>
  </si>
  <si>
    <t>可持续影响</t>
  </si>
  <si>
    <t>设备使用年限</t>
  </si>
  <si>
    <t>反映新投入设备使用年限情况。</t>
  </si>
  <si>
    <t>使用人员满意度</t>
  </si>
  <si>
    <t>反映服务对象对购置设备的整体满意情况。
使用人员满意度=（对购置设备满意的人数/问卷调查人数）*100%。</t>
  </si>
  <si>
    <t>澄江市民政局</t>
  </si>
  <si>
    <t>澄江市（本级）残疾人残疾人两项补贴补助资金</t>
  </si>
  <si>
    <t xml:space="preserve">  为认真贯彻落实中央、省、市残疾人两项补贴，切实解决澄江残疾人特殊生活困难和长期照护困难，坚持以人为，本尽最大的努力高看一眼，多爱一分，力争让我市更多的残疾人享受两项补贴，通过实施困难残疾人生活补贴及重度残疾人护理补贴制度，切实解决澄江市残疾人特殊生活困难和长期照护困难，残疾人生活及护理情况有明显改善，共享改革开放成果。</t>
  </si>
  <si>
    <t>政策宣传次数</t>
  </si>
  <si>
    <t>3</t>
  </si>
  <si>
    <t>反映补助政策宣传单的次数</t>
  </si>
  <si>
    <t>救助对象认定准确率</t>
  </si>
  <si>
    <t>反映救助对象认定的准确情况。
救助对象认定准确率=抽检符合标准的救助对象数/抽检实际救助对象数*100%</t>
  </si>
  <si>
    <t>救助发放及时率</t>
  </si>
  <si>
    <t>反映发放单位及时发放救助资金的情况。
救助发放及时率=时限内发放救助资金额/应发放救助资金额*100%</t>
  </si>
  <si>
    <t>社会效益指标</t>
  </si>
  <si>
    <t>反映救助政策的宣传效果情况。
政策知晓率=调查中救助政策知晓人数/调查总人数*100%</t>
  </si>
  <si>
    <t>服务对象满意度指标</t>
  </si>
  <si>
    <t>救助对象满意度</t>
  </si>
  <si>
    <t>89</t>
  </si>
  <si>
    <t>反映获救助对象的满意程度。
救助对象满意度=调查中满意和较满意的获救助人员数/调查总人数*100%</t>
  </si>
  <si>
    <t>澄江市（本级）惠民殡葬火化补助资金</t>
  </si>
  <si>
    <t>根据《殡葬管理条例》、《云南省殡葬管理条例》、《玉溪市殡葬管理办法》、《玉溪市农村公益性公墓管理办法》、《澄江市惠民殡葬政策调整方案》文件精神，殡葬惠民政策的调整具有多方面的社会意义，2026年惠民殡葬政策调整后，减轻群众负担、推动移风易俗、优化公共服务和促进生态文明建设。</t>
  </si>
  <si>
    <t>获补对象数</t>
  </si>
  <si>
    <t>1430</t>
  </si>
  <si>
    <t>反映获补对象的人数（人次）情况。</t>
  </si>
  <si>
    <t>获补覆盖率</t>
  </si>
  <si>
    <t xml:space="preserve">"反映项目设计获补人群或地区的实现情况。
获补群覆盖率=（实际实现获补人群数/计划实现获补人群数）*100%
"
</t>
  </si>
  <si>
    <t>发放及时率</t>
  </si>
  <si>
    <t xml:space="preserve">反映发放单位及时发放补助资金的情况。
</t>
  </si>
  <si>
    <t xml:space="preserve">反映补助政策的宣传效果情况。
</t>
  </si>
  <si>
    <t>受益对象满意度</t>
  </si>
  <si>
    <t>反映获补助受益对象的满意程度。</t>
  </si>
  <si>
    <t>澄江市综合行政执法局</t>
  </si>
  <si>
    <t>澄江市环卫站运转经费</t>
  </si>
  <si>
    <t>1、提高清扫标准，全面改善卫生质量。　2、制定完善考核制度，严格考核纪律。3、加快推动环卫保洁工作联动机制。4、解决好清扫工序和其他工序间的衔接问题。5、确保市城区垃圾收清、粪便的收清、收集工作达标，确保垃圾中转站、垃圾投放箱、果皮箱等环卫设施、设备的正常运转及更新、更换、维护等业务。6、根据环卫发展需求加强职工队伍建设，提高队伍素质，为提高管理水平和发展质量增强后劲。7、按照综合执法局的要求，坚持不懈地全面抓好市容环境卫生综合治理、安全生产以及痕迹档案管理等各项工作，力争各项环卫工作发展全面达标。8、进一步做好征收垃圾处置费的工作，认真总结、完善管理，努力提高收费率。9、继续完善办公室的建设管理工作，形成规范、有序的办公氛围。10、积极争取上级支持，配足适应创文需要的环卫设施设备。11、全力推进创建全国文明城市环境卫生工作。12、全面履行凤麓街道环卫业务管理职责，紧紧围绕巩固创卫成果，持续开展城乡垃圾清洁工程。</t>
  </si>
  <si>
    <t>环卫设施配置覆盖率</t>
  </si>
  <si>
    <t xml:space="preserve">反映环卫设施（垃圾桶、果皮箱等）配置覆盖情况。
</t>
  </si>
  <si>
    <t>环卫人员专业培训</t>
  </si>
  <si>
    <t>4</t>
  </si>
  <si>
    <t xml:space="preserve">反映人员日常专业培训情况。
</t>
  </si>
  <si>
    <t>餐厨泔水车共清运餐厨垃圾</t>
  </si>
  <si>
    <t>500</t>
  </si>
  <si>
    <t>车</t>
  </si>
  <si>
    <t>2辆餐厨垃圾车每天共同清运餐厨垃圾</t>
  </si>
  <si>
    <t>环境卫生任务完成率</t>
  </si>
  <si>
    <t>反映环境卫生工作任务完成情况</t>
  </si>
  <si>
    <t>垃圾清运作业规范达标率</t>
  </si>
  <si>
    <t>96</t>
  </si>
  <si>
    <t xml:space="preserve">反映垃圾清运作业规范是否达标的情况。
</t>
  </si>
  <si>
    <t>公共卫生间达标率</t>
  </si>
  <si>
    <t>反映16座公厕保洁达标情况</t>
  </si>
  <si>
    <t>环卫设施维修维护及时率</t>
  </si>
  <si>
    <t xml:space="preserve">反映环卫设施维修维护的及时情况。
</t>
  </si>
  <si>
    <t>垃圾日产日清率</t>
  </si>
  <si>
    <t>98</t>
  </si>
  <si>
    <t xml:space="preserve">反映垃圾日产日清的情况。
</t>
  </si>
  <si>
    <t>环卫应急事件响应处理及时率</t>
  </si>
  <si>
    <t xml:space="preserve">此指标反映环卫应急事件（如道路污染、垃圾堆积等）响应处理是否及时的情况
</t>
  </si>
  <si>
    <t>垃圾清运及时率</t>
  </si>
  <si>
    <t xml:space="preserve">反映每天垃圾的清运情况
</t>
  </si>
  <si>
    <t>城市环境卫生整洁度提升度</t>
  </si>
  <si>
    <t xml:space="preserve">反映城市环境卫生整洁度提升的情况。
</t>
  </si>
  <si>
    <t>对病媒生物滋生抑制效果达标率</t>
  </si>
  <si>
    <t xml:space="preserve">反映环卫作业对城市病媒生物（蚊虫、苍蝇等）滋生抑制效果是否达标的情况。
</t>
  </si>
  <si>
    <t>环卫资源利用效率提升度</t>
  </si>
  <si>
    <t xml:space="preserve">反映环卫资源（人力、设备、物资等）利用提升的情况
</t>
  </si>
  <si>
    <t>市民对环卫工作满意度</t>
  </si>
  <si>
    <t xml:space="preserve">此指标反映群众对环卫工作的满意度
</t>
  </si>
  <si>
    <t>澄江市市政设施管理运转专项经费</t>
  </si>
  <si>
    <t>一、对我中心管辖的市政基础设施、城市照明设施、绿化基础设施进行维修维护管理。做到每日巡查，每日维修，接到市民举报时，确保在一小时内安排工程人员赶到现场进行维护管理，确保市政基础设施完好率达98%。
二、对市政管理服务中心服务管护的路灯开展管理维护工作，并按照澄江市电力公司提供的用电数据和发票，缴纳对应的路灯电费，确保亮灯率98%以上。
三、城市绿化及公园管护，按照管护方案要求及每月派单完成城区绿化、凤山公园绿化浇水、修剪、施肥、病虫害防治、绿化带卫生保洁、冬季防寒等工作；城市公园每天进行环境卫生清扫保洁（含公园的道路、广场、绿地、建筑、雕塑小品、公厕、水域、休闲健身和安全防护等设施），按照采购单位管护方案要求及每月派单完成绿化浇水、修剪、施肥、病虫害防治、绿化带卫生保洁、冬季防寒、西浦公园龙潭清淤等工作。每月考核1次，每次考核结果以满分100分计，考核分数高于85分为合格（含85分），高于85分的按每月管护费的100%拨付（管护费半年支付一次），少于85分的按每分1000元（壹仟元整）进行惩罚（不足一分的按一分计）。对检查存在问题要求限期整改，要求整改率达到100%，整改结束后，管护单位应将整改结果书面上报（并加盖公章）中心，由中心组织管护单位进行复检，对未按要求进行整改的，未整改一条扣1分，如下次再未整改，再加倍扣分，第三次再加倍，以此类推。连续两次或累计三次评测结果低于85分，中心所有权终止合同，管护单位无条件接受；每年全面进行一次综合评测，如因管护单位管理不善，造成重大经济损失或管理失误，中心所有权向管护单位索赔经济损失。
管护做到绿化管护覆盖率：100%，涵盖主城区所有主次干道行道树、公园绿地及街头小游园；补植苗木数量完成率：≥95%，按合同约定完成死亡苗木补植分；管护范围苗木存活率：≥95%；病虫害防治效果：蔓延率≤5%，且防治后苗木恢复率≥90%;常养护及时性：浇水、除草、修剪等任务按频次要求完成；应急响应速度：灾害后倒伏清理、设施修复≤4小时响应，病虫害处置≤8小时制定方案，每超时1次扣2分。</t>
  </si>
  <si>
    <t>人员专业培训</t>
  </si>
  <si>
    <t>反映管护人员日常专业培训情况。</t>
  </si>
  <si>
    <t>服务投诉处理件数</t>
  </si>
  <si>
    <t>&lt;</t>
  </si>
  <si>
    <t>10</t>
  </si>
  <si>
    <t>件</t>
  </si>
  <si>
    <t xml:space="preserve">反映市政设施管理工作信访案件投诉处理的情况。
</t>
  </si>
  <si>
    <t>安全事故发生件数</t>
  </si>
  <si>
    <t>&lt;=</t>
  </si>
  <si>
    <t>0</t>
  </si>
  <si>
    <t>反映工程实施期间的安全目标。</t>
  </si>
  <si>
    <t>安全检查覆盖率</t>
  </si>
  <si>
    <t>反映市政基础设施安全检查范围是否全面的情况。</t>
  </si>
  <si>
    <t>市政基础设施验收合格率</t>
  </si>
  <si>
    <t>反映市政基础设施维修维护后质量验收情况，设施是否合格。</t>
  </si>
  <si>
    <t>维修维护及时率</t>
  </si>
  <si>
    <t>反映市政基础设施维修维护的及时情况。</t>
  </si>
  <si>
    <t>隐患整改完成率</t>
  </si>
  <si>
    <t>反映市政设施管理隐患整改的情况。</t>
  </si>
  <si>
    <t>经济效益</t>
  </si>
  <si>
    <t>市政设施完好率</t>
  </si>
  <si>
    <t>反映市政基础设施完好的情况，是否能节约更多成本；</t>
  </si>
  <si>
    <t>路灯能耗控制率</t>
  </si>
  <si>
    <t>反映城市路灯照明系统通过 LED 改造实现能耗下降的情况。</t>
  </si>
  <si>
    <t>运转达标率</t>
  </si>
  <si>
    <t>反映市政设施运转的情况。</t>
  </si>
  <si>
    <t>应急处置能力</t>
  </si>
  <si>
    <t>反映针对突发情况（如暴雨导致的道路积水、管道破裂、设备故障），应急预案启动率 100%，重大应急事件处置完成时间≤72 小时。</t>
  </si>
  <si>
    <t>生态效益</t>
  </si>
  <si>
    <t>病虫害防治效果</t>
  </si>
  <si>
    <t>反映绿化病虫害发生防治及时的情况。</t>
  </si>
  <si>
    <t>绿地清洁卫生状况</t>
  </si>
  <si>
    <t>5</t>
  </si>
  <si>
    <t>反映公园管护内绿地内无垃圾、无杂草的情况。</t>
  </si>
  <si>
    <t>反映市政设施管理工作服务对象满意度的情况。</t>
  </si>
  <si>
    <t>成本指标</t>
  </si>
  <si>
    <t>经济成本指标</t>
  </si>
  <si>
    <t>养护成本控制率</t>
  </si>
  <si>
    <t>反映市政设施管理管护成本控制的情况。</t>
  </si>
  <si>
    <t>澄江市自然资源局</t>
  </si>
  <si>
    <t>地质灾害防治及生态修复项目经费</t>
  </si>
  <si>
    <t>结合澄江市实际，2026年目标为：（1）做好地质灾害群测群防工作，购买配发雨衣雨鞋电筒铜锣卷尺等地质灾害群测群防物资，对86名地质灾害监测员进行补助。（2）做好地质灾害防治宣传培训应急演练，提高广大干部群众对地质灾害危害性的认识，不断增强全民地质灾害防灾减灾意识和抗灾能力。（3）完善地质灾害隐患点地质灾害警示、标志、撤离路线指示牌、宣传牌并对已有警示牌等进行更新完善，制作地质灾害监测记录本。（4）对九村镇东山村委会黄家庄小组、狮子山小组和海口镇下红坡小组地质灾害搬迁避让项目进行补助；推进九村镇白家村、海口镇汉排小组两个地质灾害避险搬迁项目实施；解决九村镇七江村委会七江小组地质灾害搬迁避让项目欠拨补助资金；开展搬迁项目行政审计。（5）做好地质灾害应急处置，及时消除隐患，保护受地质灾害威胁群众生命财产安全，2026年准备地质灾害应急资金25万元。（6）开展澄江市地质灾害防治“十五五”规划编制；对已完成的澄江市地质灾害防治“十四五”规划编制未拨资金进行支付，解决欠支付资金。（7）对已实施的澄江市海口镇永和村委会永和危岩排险处置项目、龙街街道养白牛社区三组滑坡地质灾害治理项目、九村镇东山村委会大松棵村民小组地质灾害排险防治工程解决地质灾害治理欠支付资金；申报实施地质灾害治理项目。实施通过实施地质灾害防治工作，降低地质灾害隐患，避免人员伤亡的情况发生，尽量做到伤亡人数低于5人，提高受灾群众对我部门工作的满意度。（8）完成云南省澄江市通吉砂石料厂等2座历史遗留废弃矿山生态修复。（9） 深入贯彻落实党中央、国务院和省委、省政府关于加强耕地保护、规范耕地占补平衡的有关要求，充分挖掘全市耕地后备资源，持续增加耕地数量，提升耕地质量，构建更具效能的土地整治工作格局，促进城乡统筹发展。完成玉溪市人民政府下发的《玉溪市耕地垦造三年行动计划任务分解表》中澄江市耕地数量指标任务2026年600亩。</t>
  </si>
  <si>
    <t>地质灾害监测员补助人数</t>
  </si>
  <si>
    <t>86</t>
  </si>
  <si>
    <t>人</t>
  </si>
  <si>
    <t>地质灾害监测员补助发放人数86人得满分，未达标按比例扣分</t>
  </si>
  <si>
    <t>群测群防覆盖率</t>
  </si>
  <si>
    <t>指标值=配备地灾检测员人数/地灾隐患点个数，反映地灾隐患点配备地灾检测员人数情况</t>
  </si>
  <si>
    <t>完成矿山修复面积</t>
  </si>
  <si>
    <t>150</t>
  </si>
  <si>
    <t>亩</t>
  </si>
  <si>
    <t>指标值为完成矿山修复面积，用以考察项目成效</t>
  </si>
  <si>
    <t>占补平衡新增耕地数量</t>
  </si>
  <si>
    <t>600</t>
  </si>
  <si>
    <t>新增耕地数量指标指：在全国耕地占补平衡系统中入库耕地数量。</t>
  </si>
  <si>
    <t>工程验收合格率</t>
  </si>
  <si>
    <t>实际的地质灾害治理项目达标率</t>
  </si>
  <si>
    <t>项目竣工验收合格率</t>
  </si>
  <si>
    <t>完成矿山修复验收</t>
  </si>
  <si>
    <t>及时更新地质灾害相关数据达标率</t>
  </si>
  <si>
    <t>地质灾害防治信息系统更新达标率</t>
  </si>
  <si>
    <t>经济效益指标</t>
  </si>
  <si>
    <t>指标收益</t>
  </si>
  <si>
    <t>3000</t>
  </si>
  <si>
    <t>万元</t>
  </si>
  <si>
    <t>按照省、市耕地占补平衡指标统筹调剂标准（新增耕地5万元/亩、新增水田规模5万元/亩、新增粮食产能100元/公斤）进行测算指标收益</t>
  </si>
  <si>
    <t>地质灾害气象预警覆盖率</t>
  </si>
  <si>
    <t>地质灾害排查巡查核查覆盖率</t>
  </si>
  <si>
    <t>改善农业生产条件比例</t>
  </si>
  <si>
    <t>80</t>
  </si>
  <si>
    <t>改善农田灌排系统、田间道路系统、有效提高耕地质量等别</t>
  </si>
  <si>
    <t>生态效益指标</t>
  </si>
  <si>
    <t>矿山修复实施区域植被覆盖面积</t>
  </si>
  <si>
    <t>&gt;</t>
  </si>
  <si>
    <t>20</t>
  </si>
  <si>
    <t>指标值为矿山恢复治理面积数，用以考察生态修复的成效</t>
  </si>
  <si>
    <t>受地质灾害威胁的群众满意度</t>
  </si>
  <si>
    <t>指标值=被调查满意人数/被调查总人数</t>
  </si>
  <si>
    <t>涉及村组群众满意度</t>
  </si>
  <si>
    <t>项目总投资超预算比例</t>
  </si>
  <si>
    <t>超预算投资比例=(有资质的第三方审计机构审计金额-项目总投资)/项目总投资</t>
  </si>
  <si>
    <t>澄江市农业局</t>
  </si>
  <si>
    <t>农业产业结构调整补助资金</t>
  </si>
  <si>
    <t>经济效益：蓝莓预计亩产值8万元以上，试验示范2亩，实现产值16万元。新品种推广应用亩提高单产10%，按亩产1000公斤计，亩增产100公斤，按平均单位60元/公斤计，亩增收6000元。红果参预计亩产量1000公斤以上，按20元/公斤计，亩产值达2万元，试验示范2亩，实现产值4万元。通过项目的实施，示范区以减少种植户生产管理成本、提升品质为着力点，全力打造绿色高产高效蔬菜品质，实现高产优质，油菜亩产量比常规种植平均亩产量提高10%以上，以实现增产增效目标。
社会效益：通过蓝莓、红果参新品种试验示范，筛选出适合澄江种植的新品种，对种植户在蓝莓、红果参种植品种选择上减少盲目跟风的风险，有效避免种植户因品种选择不当，造成的经济损失。通过项目实施，打造油菜花田园景观，推进农旅融合，辐射带动周边旅游产业发展。油菜种植补助，让种植户感受到党和中央对“三农”工作的关心的支持。生态效益：科学施肥、水肥一体化、病虫害绿色防控技术的推广，实现化肥农药比上一年减0.6%、1%以上。</t>
  </si>
  <si>
    <t>引进蓝莓新品种</t>
  </si>
  <si>
    <t>个</t>
  </si>
  <si>
    <t>引进蓝莓新品种个数</t>
  </si>
  <si>
    <t>引进红果参品种</t>
  </si>
  <si>
    <t>引进红果参品种数</t>
  </si>
  <si>
    <t>开展化肥农药跟踪调查</t>
  </si>
  <si>
    <t>35</t>
  </si>
  <si>
    <t>推广油菜种植</t>
  </si>
  <si>
    <t>0.2</t>
  </si>
  <si>
    <t>万亩</t>
  </si>
  <si>
    <t>筛选品种</t>
  </si>
  <si>
    <t>2</t>
  </si>
  <si>
    <t>筛选出适合澄江种植的蓝莓、红果参品种个数</t>
  </si>
  <si>
    <t>项目取得阶段性进展</t>
  </si>
  <si>
    <t>2026年12月</t>
  </si>
  <si>
    <t>定性指标</t>
  </si>
  <si>
    <t>蓝莓亩产值</t>
  </si>
  <si>
    <t>万元/平方米（公里、亩）</t>
  </si>
  <si>
    <t>红果参亩产值</t>
  </si>
  <si>
    <t>兑付油菜种植补助</t>
  </si>
  <si>
    <t>兑付油菜种植补助，增加农民收入</t>
  </si>
  <si>
    <t>化肥农药使用量</t>
  </si>
  <si>
    <t>0.6</t>
  </si>
  <si>
    <t>人居环境综合整治行动经费</t>
  </si>
  <si>
    <t>1.常务纪要第4期_第一届市人民政府第四次常务会议纪要。2.《中共澄江市委办公室 澄江市人民政府办公室关于印发&lt;澄江市全域学习推广浙江“千万工程”经验三年行动实施方案&gt;的通知》《会议纪要第7—2期__二届市委常委会第119次会议纪要》。澄江市每年城乡人居环境综合整治补助资金按每人每年36元标准，用于补助保洁人员、垃圾清运、公厕管理等，由各街镇按照人口数量自行申报并由农业农村局统筹申报预算；2.公厕新建和修缮工作按每个村委会（社区）不得少于1座及以上公厕的要求进行考核；3.加强农村人居环境综合整治专项资金的规范管理和正确使用，保证治理资金做到专款专用，不拉用、占用、挪用和截留资金。4.建立以垃圾清运费收缴为基础，整合资源，带动村庄保洁员制度的落地，引导群众积极参与人居环境整治。用于补助保洁人员、垃圾清运、公厕管理等，农村人居环境提升相关的五型村庄建设、农村环卫体系建设、公厕建设管理、违法违规建筑治理、制度运行运转等方面。5.通过对农村环境的综合治理，能有效保持环境整洁，减少因垃圾得不到及时处理而污染环境，维护了土壤生态平衡，促进生态农业发展，从而有效保护环境，达到水美、山绿、村容整洁的良好人居环境，实现经济、社会发展与环境保护“共赢”目的，促进社会和谐发展。</t>
  </si>
  <si>
    <t>补助镇（街道）数量</t>
  </si>
  <si>
    <t>2020年及2023年共两个年度，保持全市5个镇（街道）辖区内所有农村公厕干净、卫生，需保证每个行政村1座及以上公厕卫生干净。</t>
  </si>
  <si>
    <t>补助环境卫生专职管理人员</t>
  </si>
  <si>
    <t>2020年及2023年共两个年度，全市5个涉农镇（街道），各镇（街道）配备环境卫生专职管理人员两人以上，即10个以上管理人员</t>
  </si>
  <si>
    <t>补助村（居）民小组保洁员</t>
  </si>
  <si>
    <t>347</t>
  </si>
  <si>
    <t>2020年及2023年共两个年度，全市41个村委会，347个村小组，各村（居）民小组原则上按 50 户以内配备 1名保洁员，50 户以上按每 300 人配备 1 名保洁员，视村庄分布情况可适当增减保洁员，每个村小组至少一个保洁人员</t>
  </si>
  <si>
    <t>补助村委会环境卫生协管员</t>
  </si>
  <si>
    <t>41</t>
  </si>
  <si>
    <t>2020年及2023年共两个年度，全市41个村委会，347个村小组，各村委会（社区）至少有一名环境卫生协管员，即41名协管员。</t>
  </si>
  <si>
    <t>补助准确率</t>
  </si>
  <si>
    <t>2020年及2023年共两个年度，全市41个村委会，347个村小组，各村（居）民小组原则上按 50 户以内配备 1名保洁员，50 户以上按每 300 人配备 1 名保洁员，视村庄分布情况可适当增减保洁员，并对配备保洁员进行工资补助。</t>
  </si>
  <si>
    <t>可持续影响指标</t>
  </si>
  <si>
    <t>是否改善农村环境情况</t>
  </si>
  <si>
    <t>是/否</t>
  </si>
  <si>
    <t>2020年及2023年共两个年度，全市41个村委会，347个村小组，每村建立村规民约。</t>
  </si>
  <si>
    <t>2020年及2023年共两个年度，全市41个村委会，347个村小组，172200个村民受益。</t>
  </si>
  <si>
    <t>实际成本支出</t>
  </si>
  <si>
    <t>各镇（街道 ）对于该笔资金实际支出成本。</t>
  </si>
  <si>
    <t>澄江市人力资源和社会保障局</t>
  </si>
  <si>
    <t>企业退休人员独生子女经费</t>
  </si>
  <si>
    <t>根据《云南省人口与计划生育条例》、《云南省财政厅 云南省人力资源和社会保障厅 关于下划企业退休人员独生子女费的通知》（云财社〔2015〕12号），2026年度开展企业退休人员独生子女经费的人员按时足额逐月发放独生子女费。
预期实现对独生子女家庭的退休人员的照顾与关怀，按时发放是保民生的关键举措效益。</t>
  </si>
  <si>
    <t>独子费人数</t>
  </si>
  <si>
    <t>1440</t>
  </si>
  <si>
    <t>反映独子费补助获得人数。</t>
  </si>
  <si>
    <t>领取补助对象准确率</t>
  </si>
  <si>
    <t>反映领取补助对象准确率情况</t>
  </si>
  <si>
    <t>反映补助政策的宣传效果情况。
政策知晓率=调查中补助政策知晓人数/调查总人数*100%</t>
  </si>
  <si>
    <t>生活状况改善</t>
  </si>
  <si>
    <t>128</t>
  </si>
  <si>
    <t>元/人*月</t>
  </si>
  <si>
    <t>反映补助促进受助对象生活状况改善的情况。</t>
  </si>
  <si>
    <t>澄江市文化和旅游局</t>
  </si>
  <si>
    <t>文旅融合发展及文物保护专项经费</t>
  </si>
  <si>
    <t>澄江市文化和旅游局定期对7处文物给自己修缮项目进行检查；发现安全隐患的必须定期整改，确保7处文物古建筑的文物安全。保障境内7处文物古建筑安全；确保7处文物古建筑得到永续利用；推动7处文物古建筑文旅融合发展。</t>
  </si>
  <si>
    <t>获得补助的文物古建筑修缮数量</t>
  </si>
  <si>
    <t>7</t>
  </si>
  <si>
    <t>处</t>
  </si>
  <si>
    <t>可行性分析报告</t>
  </si>
  <si>
    <t>7处文物古建筑获得补助情况</t>
  </si>
  <si>
    <t>资金支付及时率大于</t>
  </si>
  <si>
    <t>澄江市7处文物古建筑文物保护率</t>
  </si>
  <si>
    <t>问题整改落实率</t>
  </si>
  <si>
    <t>澄江市住房和城乡建设局</t>
  </si>
  <si>
    <t>污水处理厂运营管护专项资金</t>
  </si>
  <si>
    <t>澄江市污水处理厂运营管护专项资金项目作为城市市政基础设施的一个重要组成部分，在其发挥效益后，将改善澄江市城区内河流水系的水质，保证工农业的正常生产，避免污水排放对抚仙湖的污染以及由此产生的经济损失，减轻污水对地下水源的污染，使城市人民生活环境和城市生态环境都得以大幅度改观，对社会的发展，具有深远的意义和影响。主要表现在以下几方面：
（1）澄江市污水设施建设及管理维护经费项目将有效地改善城市的环境条件，对改善居民生活条件、提高市民健康水平有十分重要的作用。（2）本项目的实施将树立起更加良好的形象，城市环境条件的改善也将使人民更加安居乐业，这些都对促进社会的安定团结、促进社会经济的发展进步起到重要作用。（3）项目的建设将改善澄江市城区内河流水系的水质，保证工农业的正常生产，避免污水排放对抚仙湖的污染以及由此产生的经济损失，减轻污水对地下水源的污染，使城市人民生活环境和城市生态环境都得以大幅度改观，这些都将对改善澄江市的投资环境，吸引外资，开发旅游资源，发展旅游经济，增加农、渔业的产量，提高农副产品和工业产品质量等起到积极、有效的作用。因此，本项目所产生的间接经济效益将是巨大的。</t>
  </si>
  <si>
    <t>污水厂进出水水质达标监测次数</t>
  </si>
  <si>
    <t>300</t>
  </si>
  <si>
    <t xml:space="preserve">以当年污水处理厂监测数据为准
</t>
  </si>
  <si>
    <t>城区内无外漏污水率</t>
  </si>
  <si>
    <t xml:space="preserve">预算编制方案、会议纪要、可行性分析报告
</t>
  </si>
  <si>
    <t>排水许可证核发率</t>
  </si>
  <si>
    <t xml:space="preserve">实际办理排水许可证户，且每户核发排水许可证数。
</t>
  </si>
  <si>
    <t>设备检修及时率</t>
  </si>
  <si>
    <t>实现污水全收集</t>
  </si>
  <si>
    <t>实现污水全处理</t>
  </si>
  <si>
    <t>群众满意度</t>
  </si>
  <si>
    <t>6-2  重点工作情况解释说明汇总表</t>
  </si>
  <si>
    <t>重点工作</t>
  </si>
  <si>
    <t>2025年工作重点及工作情况</t>
  </si>
  <si>
    <t>转移支付</t>
  </si>
  <si>
    <t>澄江市2025年转移性收入211,795万元，其中：返还性收入3,498万元；一般性转移支付补助收入208,297万元 ；上级专项补助收入128,932万元。澄江市2026年预计转移性收入85,638万元，其中：返还性收入5,214万元；一般性转移支付补助收入66,713万元，上级专项补助收入13,711万元。一般性转移支付补助收入和返还性收入主要用于人员供养支出、部门 （单位）和乡镇（街道）正常运转支出、民生支出。专项转移支付补助收入根据上级下达专项用途安排支出。</t>
  </si>
  <si>
    <t>举借债务</t>
  </si>
  <si>
    <t>（一）地方政府法定债务余额情况。截至2025年12月31日，政府法定债务余额142.15亿元，其中：一般债务27.62亿元、专项债务114.53亿元。
（二）地方政府债券发行情况。发行地方政府债券16.46亿元，其中：一般债券2.65亿元、专项债券13.81亿元。
（三）地方政府债券偿还情况。2025年政府债券实际偿还本金3.31亿元，其中：一般债券本金1.53亿元、专项债券本金1.78亿元；实际支付利息3.93亿元，其中：一般债券利息0.9亿元、专项债券利息3.03亿元。
（四）澄江市高度重视政府性债务管理工作。2025年，地方政府债务管理工作持续围绕中央、省、市安排部署，以防范化解债务风险、优化债务结构、促进经济健康发展为目标，牢固树立底线风险思维，扎实有力推进债务管理各项工作，牢牢守住了不发生区域性系统性风险底线，政府债务风险总体可控。1.建立健全债务风险管控机制。2025年澄江市按照上级部门工作安排，加快完善全口径地方政府债务监测监管体系，指导单位做好债务管理、举借、使用、偿还工作，对债务规模、结构、偿债等指标进行实时监控，及时发现和预警潜在风险，确保债务数据的及时性与准确性。强化专项债券项目穿透式管理，依托专项债券穿透式监测系统，加强对项目建设、运营、收入各阶段的监督，不定期评估项目收益不及预期的风险，提前制定风险应对措施，逐步实现对专项债券项目全生命周期、常态化风险监控。制定《澄江市政府投资项目资金管理办法（试行）》，严格规范政府投资建设项目资金来源，严禁违规举借债务，从源头防范政府债务风险。2.债务纳入预算管理。对地方政府法定债务实施限额管理，地方政府法定债务余额控制在玉溪市财政局下达的政府债务限额以内。对现有债务，根据偿债资金性质分别纳入一般公共预算和政府性基金预算管理，保证债券资金到期还本付息资金，确保到期政府债券不出现逾期风险，规范债务资金管理和会计核算，进一步增强债务预算的科学性和完整性。3.严肃财经纪律。持续强化预算约束，严禁无预算、超预算支出，杜绝以拖欠工程款、施工单位垫资建设等方式形成新的政府性债务。时刻保持监管高压态势，对新增隐性债务问题“零容忍”，将不新增隐性债务作为“铁的纪律”。分类扎实推进国有企业市场化转型，规范融资业务，阻断新增隐性债务路径。持续做好舆情监测处置，在宣传解读上不盲目不抢先，严防负面舆情的事件，营造良好的外部环境。大力推进债务信息公开，坚持规范管理，及时公开政府债务发行、还本付息等重大事项信息。</t>
  </si>
  <si>
    <t>预算绩效</t>
  </si>
  <si>
    <t>为认真贯彻落实《中共云南省委、云南省人民政府关于全面实施预算绩效管理的实施意见》（云发〔2019〕11号）和《中共玉溪市委办公室、玉溪市人民政府办公室关于贯彻落实&lt;中共云南省委、云南省人民政府关于全面实施预算绩效管理的实施意见&gt;的通知》（玉办通〔2019〕23号）精神，结合《澄江市财政局关于印发&lt;2021年预算绩效管理工作方案&gt;的通知》（澄财发〔2021〕17号）、《澄江市项目支出事前绩效评估管理办法（试行）的通知》（澄财发〔2022〕39号）等文件要求，持续强化部门全过程预算绩效管理理念，优化财政支出结构，切实提高财政资金使用效率。2026年将更加注重绩效评价结果应用，拓宽预算绩效管理结果应用范围，将结果应用作为预算调整及安排的重要依据，强化监督检查，完善管理机制，让绩效管理从资金“约束工具”转变为管理“成长阶梯”。</t>
  </si>
</sst>
</file>

<file path=xl/styles.xml><?xml version="1.0" encoding="utf-8"?>
<styleSheet xmlns="http://schemas.openxmlformats.org/spreadsheetml/2006/main" xmlns:mc="http://schemas.openxmlformats.org/markup-compatibility/2006" xmlns:xr9="http://schemas.microsoft.com/office/spreadsheetml/2016/revision9" mc:Ignorable="xr9">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0.00_ "/>
    <numFmt numFmtId="196" formatCode="0\.0,&quot;0&quot;"/>
    <numFmt numFmtId="197" formatCode="0.0"/>
    <numFmt numFmtId="198" formatCode="#,##0_ ;[Red]\-#,##0\ "/>
    <numFmt numFmtId="199" formatCode="#,##0_ "/>
    <numFmt numFmtId="200" formatCode="0.0%"/>
    <numFmt numFmtId="201" formatCode="#,##0.0_ "/>
    <numFmt numFmtId="202" formatCode="#,##0.00_);[Red]\(#,##0.00\)"/>
    <numFmt numFmtId="203" formatCode="_ * #,##0_ ;_ * \-#,##0_ ;_ * &quot;-&quot;??_ ;_ @_ "/>
    <numFmt numFmtId="204" formatCode="0_ "/>
  </numFmts>
  <fonts count="129">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1"/>
      <name val="宋体"/>
      <charset val="134"/>
      <scheme val="minor"/>
    </font>
    <font>
      <sz val="10"/>
      <name val="宋体"/>
      <charset val="134"/>
    </font>
    <font>
      <b/>
      <sz val="10"/>
      <name val="宋体"/>
      <charset val="134"/>
    </font>
    <font>
      <sz val="20"/>
      <color indexed="8"/>
      <name val="方正小标宋简体"/>
      <charset val="134"/>
    </font>
    <font>
      <b/>
      <sz val="14"/>
      <color indexed="8"/>
      <name val="宋体"/>
      <charset val="134"/>
    </font>
    <font>
      <sz val="14"/>
      <color indexed="8"/>
      <name val="宋体"/>
      <charset val="134"/>
    </font>
    <font>
      <sz val="10"/>
      <color indexed="8"/>
      <name val="宋体"/>
      <charset val="134"/>
      <scheme val="minor"/>
    </font>
    <font>
      <sz val="10"/>
      <name val="宋体"/>
      <charset val="134"/>
      <scheme val="minor"/>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宋体"/>
      <charset val="134"/>
    </font>
    <font>
      <b/>
      <sz val="14"/>
      <name val="宋体"/>
      <charset val="134"/>
    </font>
    <font>
      <sz val="14"/>
      <name val="宋体"/>
      <charset val="134"/>
    </font>
    <font>
      <sz val="12"/>
      <name val="宋体"/>
      <charset val="134"/>
    </font>
    <font>
      <sz val="14"/>
      <color theme="1"/>
      <name val="宋体"/>
      <charset val="134"/>
      <scheme val="minor"/>
    </font>
    <font>
      <b/>
      <sz val="15"/>
      <name val="SimSun"/>
      <charset val="134"/>
    </font>
    <font>
      <sz val="9"/>
      <name val="SimSun"/>
      <charset val="134"/>
    </font>
    <font>
      <sz val="11"/>
      <name val="SimSun"/>
      <charset val="134"/>
    </font>
    <font>
      <sz val="14"/>
      <name val="SimSun"/>
      <charset val="134"/>
    </font>
    <font>
      <b/>
      <sz val="14"/>
      <name val="SimSun"/>
      <charset val="134"/>
    </font>
    <font>
      <sz val="12"/>
      <name val="SimSun"/>
      <charset val="134"/>
    </font>
    <font>
      <sz val="12"/>
      <color indexed="8"/>
      <name val="宋体"/>
      <charset val="134"/>
    </font>
    <font>
      <sz val="14"/>
      <name val="MS Serif"/>
      <charset val="134"/>
    </font>
    <font>
      <sz val="14"/>
      <name val="Times New Roman"/>
      <charset val="134"/>
    </font>
    <font>
      <sz val="14"/>
      <name val="宋体"/>
      <charset val="134"/>
      <scheme val="minor"/>
    </font>
    <font>
      <sz val="20"/>
      <color rgb="FF000000"/>
      <name val="方正小标宋简体"/>
      <charset val="134"/>
    </font>
    <font>
      <b/>
      <sz val="12"/>
      <name val="宋体"/>
      <charset val="134"/>
    </font>
    <font>
      <sz val="14"/>
      <color rgb="FFFF0000"/>
      <name val="宋体"/>
      <charset val="134"/>
    </font>
    <font>
      <sz val="16"/>
      <name val="宋体"/>
      <charset val="134"/>
    </font>
    <font>
      <sz val="16"/>
      <color indexed="8"/>
      <name val="方正小标宋简体"/>
      <charset val="134"/>
    </font>
    <font>
      <sz val="16"/>
      <color indexed="8"/>
      <name val="宋体"/>
      <charset val="134"/>
    </font>
    <font>
      <sz val="20"/>
      <color indexed="8"/>
      <name val="宋体"/>
      <charset val="134"/>
    </font>
    <font>
      <sz val="20"/>
      <color theme="1"/>
      <name val="方正小标宋简体"/>
      <charset val="134"/>
    </font>
    <font>
      <b/>
      <sz val="14"/>
      <name val="黑体"/>
      <charset val="134"/>
    </font>
    <font>
      <sz val="14"/>
      <color indexed="9"/>
      <name val="宋体"/>
      <charset val="134"/>
    </font>
    <font>
      <sz val="20"/>
      <color theme="1"/>
      <name val="方正小标宋_GBK"/>
      <charset val="134"/>
    </font>
    <font>
      <sz val="12"/>
      <color theme="1"/>
      <name val="Times New Roman"/>
      <charset val="0"/>
    </font>
    <font>
      <sz val="12"/>
      <name val="Times New Roman"/>
      <charset val="0"/>
    </font>
    <font>
      <sz val="12"/>
      <color theme="1"/>
      <name val="Times New Roman"/>
      <charset val="134"/>
    </font>
    <font>
      <sz val="12"/>
      <name val="Times New Roman"/>
      <charset val="134"/>
    </font>
    <font>
      <sz val="14"/>
      <name val="Arial"/>
      <charset val="134"/>
    </font>
    <font>
      <sz val="14"/>
      <color theme="1"/>
      <name val="宋体"/>
      <charset val="134"/>
    </font>
    <font>
      <sz val="18"/>
      <color indexed="8"/>
      <name val="方正小标宋简体"/>
      <charset val="134"/>
    </font>
    <font>
      <b/>
      <sz val="14"/>
      <color theme="1"/>
      <name val="宋体"/>
      <charset val="134"/>
    </font>
    <font>
      <sz val="14"/>
      <color indexed="10"/>
      <name val="宋体"/>
      <charset val="134"/>
    </font>
    <font>
      <b/>
      <sz val="11"/>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8"/>
      <name val="Arial"/>
      <charset val="134"/>
    </font>
    <font>
      <sz val="10"/>
      <name val="Arial"/>
      <charset val="134"/>
    </font>
    <font>
      <sz val="12"/>
      <color indexed="16"/>
      <name val="宋体"/>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theme="0" tint="-0.149998474074526"/>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style="thin">
        <color auto="1"/>
      </right>
      <top/>
      <bottom style="thin">
        <color auto="1"/>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5">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2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 fillId="4" borderId="11" applyNumberFormat="0" applyFont="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12" applyNumberFormat="0" applyFill="0" applyAlignment="0" applyProtection="0">
      <alignment vertical="center"/>
    </xf>
    <xf numFmtId="0" fontId="62" fillId="0" borderId="12" applyNumberFormat="0" applyFill="0" applyAlignment="0" applyProtection="0">
      <alignment vertical="center"/>
    </xf>
    <xf numFmtId="0" fontId="63" fillId="0" borderId="13" applyNumberFormat="0" applyFill="0" applyAlignment="0" applyProtection="0">
      <alignment vertical="center"/>
    </xf>
    <xf numFmtId="0" fontId="63" fillId="0" borderId="0" applyNumberFormat="0" applyFill="0" applyBorder="0" applyAlignment="0" applyProtection="0">
      <alignment vertical="center"/>
    </xf>
    <xf numFmtId="0" fontId="64" fillId="5" borderId="14" applyNumberFormat="0" applyAlignment="0" applyProtection="0">
      <alignment vertical="center"/>
    </xf>
    <xf numFmtId="0" fontId="65" fillId="6" borderId="15" applyNumberFormat="0" applyAlignment="0" applyProtection="0">
      <alignment vertical="center"/>
    </xf>
    <xf numFmtId="0" fontId="66" fillId="6" borderId="14" applyNumberFormat="0" applyAlignment="0" applyProtection="0">
      <alignment vertical="center"/>
    </xf>
    <xf numFmtId="0" fontId="67" fillId="7" borderId="16" applyNumberFormat="0" applyAlignment="0" applyProtection="0">
      <alignment vertical="center"/>
    </xf>
    <xf numFmtId="0" fontId="68" fillId="0" borderId="17" applyNumberFormat="0" applyFill="0" applyAlignment="0" applyProtection="0">
      <alignment vertical="center"/>
    </xf>
    <xf numFmtId="0" fontId="69" fillId="0" borderId="18" applyNumberFormat="0" applyFill="0" applyAlignment="0" applyProtection="0">
      <alignment vertical="center"/>
    </xf>
    <xf numFmtId="0" fontId="70" fillId="8" borderId="0" applyNumberFormat="0" applyBorder="0" applyAlignment="0" applyProtection="0">
      <alignment vertical="center"/>
    </xf>
    <xf numFmtId="0" fontId="71" fillId="9" borderId="0" applyNumberFormat="0" applyBorder="0" applyAlignment="0" applyProtection="0">
      <alignment vertical="center"/>
    </xf>
    <xf numFmtId="0" fontId="72" fillId="10"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4" fillId="13" borderId="0" applyNumberFormat="0" applyBorder="0" applyAlignment="0" applyProtection="0">
      <alignment vertical="center"/>
    </xf>
    <xf numFmtId="0" fontId="73" fillId="14" borderId="0" applyNumberFormat="0" applyBorder="0" applyAlignment="0" applyProtection="0">
      <alignment vertical="center"/>
    </xf>
    <xf numFmtId="0" fontId="73" fillId="15" borderId="0" applyNumberFormat="0" applyBorder="0" applyAlignment="0" applyProtection="0">
      <alignment vertical="center"/>
    </xf>
    <xf numFmtId="0" fontId="74" fillId="16" borderId="0" applyNumberFormat="0" applyBorder="0" applyAlignment="0" applyProtection="0">
      <alignment vertical="center"/>
    </xf>
    <xf numFmtId="0" fontId="74" fillId="17" borderId="0" applyNumberFormat="0" applyBorder="0" applyAlignment="0" applyProtection="0">
      <alignment vertical="center"/>
    </xf>
    <xf numFmtId="0" fontId="73" fillId="18" borderId="0" applyNumberFormat="0" applyBorder="0" applyAlignment="0" applyProtection="0">
      <alignment vertical="center"/>
    </xf>
    <xf numFmtId="0" fontId="73"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3" fillId="22" borderId="0" applyNumberFormat="0" applyBorder="0" applyAlignment="0" applyProtection="0">
      <alignment vertical="center"/>
    </xf>
    <xf numFmtId="0" fontId="73"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3" fillId="26" borderId="0" applyNumberFormat="0" applyBorder="0" applyAlignment="0" applyProtection="0">
      <alignment vertical="center"/>
    </xf>
    <xf numFmtId="0" fontId="73"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3" fillId="30" borderId="0" applyNumberFormat="0" applyBorder="0" applyAlignment="0" applyProtection="0">
      <alignment vertical="center"/>
    </xf>
    <xf numFmtId="0" fontId="73"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3" fillId="34" borderId="0" applyNumberFormat="0" applyBorder="0" applyAlignment="0" applyProtection="0">
      <alignment vertical="center"/>
    </xf>
    <xf numFmtId="0" fontId="75" fillId="35" borderId="0" applyNumberFormat="0" applyBorder="0" applyAlignment="0" applyProtection="0">
      <alignment vertical="center"/>
    </xf>
    <xf numFmtId="0" fontId="76" fillId="0" borderId="19" applyNumberFormat="0" applyFill="0" applyAlignment="0" applyProtection="0">
      <alignment vertical="center"/>
    </xf>
    <xf numFmtId="0" fontId="77" fillId="36" borderId="0" applyNumberFormat="0" applyBorder="0" applyAlignment="0" applyProtection="0">
      <alignment vertical="center"/>
    </xf>
    <xf numFmtId="0" fontId="78" fillId="0" borderId="20" applyNumberFormat="0" applyFill="0" applyProtection="0">
      <alignment horizontal="center" vertical="center"/>
    </xf>
    <xf numFmtId="0" fontId="79" fillId="0" borderId="0">
      <alignment vertical="center"/>
    </xf>
    <xf numFmtId="9" fontId="21" fillId="0" borderId="0" applyFont="0" applyFill="0" applyBorder="0" applyAlignment="0" applyProtection="0">
      <alignment vertical="center"/>
    </xf>
    <xf numFmtId="0" fontId="80" fillId="37" borderId="0" applyNumberFormat="0" applyBorder="0" applyAlignment="0" applyProtection="0">
      <alignment vertical="center"/>
    </xf>
    <xf numFmtId="0" fontId="81" fillId="0" borderId="0">
      <alignment horizontal="center" vertical="center" wrapText="1"/>
      <protection locked="0"/>
    </xf>
    <xf numFmtId="0" fontId="77" fillId="38" borderId="0" applyNumberFormat="0" applyBorder="0" applyAlignment="0" applyProtection="0">
      <alignment vertical="center"/>
    </xf>
    <xf numFmtId="0" fontId="21" fillId="0" borderId="0">
      <alignment vertical="center"/>
    </xf>
    <xf numFmtId="0" fontId="29" fillId="39" borderId="0" applyNumberFormat="0" applyBorder="0" applyAlignment="0" applyProtection="0">
      <alignment vertical="center"/>
    </xf>
    <xf numFmtId="0" fontId="79" fillId="0" borderId="0">
      <alignment vertical="center"/>
    </xf>
    <xf numFmtId="0" fontId="21" fillId="0" borderId="0">
      <alignment vertical="center"/>
    </xf>
    <xf numFmtId="0" fontId="29" fillId="40" borderId="0" applyNumberFormat="0" applyBorder="0" applyAlignment="0" applyProtection="0">
      <alignment vertical="center"/>
    </xf>
    <xf numFmtId="0" fontId="0" fillId="0" borderId="0">
      <alignment vertical="center"/>
    </xf>
    <xf numFmtId="0" fontId="77" fillId="41" borderId="0" applyNumberFormat="0" applyBorder="0" applyAlignment="0" applyProtection="0">
      <alignment vertical="center"/>
    </xf>
    <xf numFmtId="0" fontId="80" fillId="42" borderId="0" applyNumberFormat="0" applyBorder="0" applyAlignment="0" applyProtection="0">
      <alignment vertical="center"/>
    </xf>
    <xf numFmtId="0" fontId="82" fillId="39" borderId="1" applyNumberFormat="0" applyBorder="0" applyAlignment="0" applyProtection="0">
      <alignment vertical="center"/>
    </xf>
    <xf numFmtId="0" fontId="77" fillId="43" borderId="0" applyNumberFormat="0" applyBorder="0" applyAlignment="0" applyProtection="0">
      <alignment vertical="center"/>
    </xf>
    <xf numFmtId="176" fontId="83" fillId="0" borderId="20" applyFill="0" applyProtection="0">
      <alignment horizontal="right" vertical="center"/>
    </xf>
    <xf numFmtId="0" fontId="75" fillId="41" borderId="0" applyNumberFormat="0" applyBorder="0" applyAlignment="0" applyProtection="0">
      <alignment vertical="center"/>
    </xf>
    <xf numFmtId="0" fontId="84" fillId="44" borderId="0" applyNumberFormat="0" applyBorder="0" applyAlignment="0" applyProtection="0">
      <alignment vertical="center"/>
    </xf>
    <xf numFmtId="0" fontId="77" fillId="38" borderId="0" applyNumberFormat="0" applyBorder="0" applyAlignment="0" applyProtection="0">
      <alignment vertical="center"/>
    </xf>
    <xf numFmtId="0" fontId="75" fillId="45" borderId="0" applyNumberFormat="0" applyBorder="0" applyAlignment="0" applyProtection="0">
      <alignment vertical="center"/>
    </xf>
    <xf numFmtId="0" fontId="75" fillId="46" borderId="0" applyNumberFormat="0" applyBorder="0" applyAlignment="0" applyProtection="0">
      <alignment vertical="center"/>
    </xf>
    <xf numFmtId="0" fontId="47" fillId="0" borderId="0">
      <alignment vertical="center"/>
    </xf>
    <xf numFmtId="0" fontId="77" fillId="41" borderId="0" applyNumberFormat="0" applyBorder="0" applyAlignment="0" applyProtection="0">
      <alignment vertical="center"/>
    </xf>
    <xf numFmtId="0" fontId="77" fillId="47" borderId="0" applyNumberFormat="0" applyBorder="0" applyAlignment="0" applyProtection="0">
      <alignment vertical="center"/>
    </xf>
    <xf numFmtId="0" fontId="77" fillId="43" borderId="0" applyNumberFormat="0" applyBorder="0" applyAlignment="0" applyProtection="0">
      <alignment vertical="center"/>
    </xf>
    <xf numFmtId="9" fontId="21" fillId="0" borderId="0" applyFont="0" applyFill="0" applyBorder="0" applyAlignment="0" applyProtection="0">
      <alignment vertical="center"/>
    </xf>
    <xf numFmtId="0" fontId="21" fillId="0" borderId="0">
      <alignment vertical="center"/>
    </xf>
    <xf numFmtId="0" fontId="21" fillId="0" borderId="0">
      <alignment vertical="center"/>
    </xf>
    <xf numFmtId="0" fontId="75" fillId="44" borderId="0" applyNumberFormat="0" applyBorder="0" applyAlignment="0" applyProtection="0">
      <alignment vertical="center"/>
    </xf>
    <xf numFmtId="0" fontId="85" fillId="0" borderId="21" applyNumberFormat="0" applyFill="0" applyAlignment="0" applyProtection="0">
      <alignment vertical="center"/>
    </xf>
    <xf numFmtId="0" fontId="77" fillId="47" borderId="0" applyNumberFormat="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86" fillId="44" borderId="0" applyNumberFormat="0" applyBorder="0" applyAlignment="0" applyProtection="0">
      <alignment vertical="center"/>
    </xf>
    <xf numFmtId="0" fontId="47" fillId="0" borderId="0">
      <alignment vertical="center"/>
    </xf>
    <xf numFmtId="0" fontId="75" fillId="44" borderId="0" applyNumberFormat="0" applyBorder="0" applyAlignment="0" applyProtection="0">
      <alignment vertical="center"/>
    </xf>
    <xf numFmtId="0" fontId="77" fillId="41" borderId="0" applyNumberFormat="0" applyBorder="0" applyAlignment="0" applyProtection="0">
      <alignment vertical="center"/>
    </xf>
    <xf numFmtId="0" fontId="77" fillId="38" borderId="0" applyNumberFormat="0" applyBorder="0" applyAlignment="0" applyProtection="0">
      <alignment vertical="center"/>
    </xf>
    <xf numFmtId="9" fontId="21" fillId="0" borderId="0" applyFont="0" applyFill="0" applyBorder="0" applyAlignment="0" applyProtection="0">
      <alignment vertical="center"/>
    </xf>
    <xf numFmtId="0" fontId="77" fillId="41" borderId="0" applyNumberFormat="0" applyBorder="0" applyAlignment="0" applyProtection="0">
      <alignment vertical="center"/>
    </xf>
    <xf numFmtId="0" fontId="0" fillId="47" borderId="0" applyNumberFormat="0" applyBorder="0" applyAlignment="0" applyProtection="0">
      <alignment vertical="center"/>
    </xf>
    <xf numFmtId="0" fontId="21" fillId="0" borderId="0">
      <alignment vertical="center"/>
    </xf>
    <xf numFmtId="0" fontId="87" fillId="0" borderId="22">
      <alignment horizontal="center" vertical="center"/>
    </xf>
    <xf numFmtId="0" fontId="75" fillId="45" borderId="0" applyNumberFormat="0" applyBorder="0" applyAlignment="0" applyProtection="0">
      <alignment vertical="center"/>
    </xf>
    <xf numFmtId="0" fontId="0" fillId="37" borderId="0" applyNumberFormat="0" applyBorder="0" applyAlignment="0" applyProtection="0">
      <alignment vertical="center"/>
    </xf>
    <xf numFmtId="0" fontId="21" fillId="0" borderId="0">
      <alignment vertical="center"/>
    </xf>
    <xf numFmtId="0" fontId="83" fillId="0" borderId="9" applyNumberFormat="0" applyFill="0" applyProtection="0">
      <alignment horizontal="right" vertical="center"/>
    </xf>
    <xf numFmtId="0" fontId="29" fillId="39" borderId="0" applyNumberFormat="0" applyBorder="0" applyAlignment="0" applyProtection="0">
      <alignment vertical="center"/>
    </xf>
    <xf numFmtId="0" fontId="29" fillId="40" borderId="0" applyNumberFormat="0" applyBorder="0" applyAlignment="0" applyProtection="0">
      <alignment vertical="center"/>
    </xf>
    <xf numFmtId="0" fontId="21" fillId="0" borderId="0" applyNumberFormat="0" applyFont="0" applyFill="0" applyBorder="0" applyAlignment="0" applyProtection="0">
      <alignment horizontal="left" vertical="center"/>
    </xf>
    <xf numFmtId="0" fontId="88" fillId="37" borderId="0" applyNumberFormat="0" applyBorder="0" applyAlignment="0" applyProtection="0">
      <alignment vertical="center"/>
    </xf>
    <xf numFmtId="0" fontId="29" fillId="40" borderId="0" applyNumberFormat="0" applyBorder="0" applyAlignment="0" applyProtection="0">
      <alignment vertical="center"/>
    </xf>
    <xf numFmtId="0" fontId="75" fillId="40" borderId="0" applyNumberFormat="0" applyBorder="0" applyAlignment="0" applyProtection="0">
      <alignment vertical="center"/>
    </xf>
    <xf numFmtId="0" fontId="85" fillId="0" borderId="21" applyNumberFormat="0" applyFill="0" applyAlignment="0" applyProtection="0">
      <alignment vertical="center"/>
    </xf>
    <xf numFmtId="0" fontId="77" fillId="41" borderId="0" applyNumberFormat="0" applyBorder="0" applyAlignment="0" applyProtection="0">
      <alignment vertical="center"/>
    </xf>
    <xf numFmtId="0" fontId="89" fillId="0" borderId="0">
      <alignment vertical="center"/>
    </xf>
    <xf numFmtId="0" fontId="85" fillId="0" borderId="21" applyNumberFormat="0" applyFill="0" applyAlignment="0" applyProtection="0">
      <alignment vertical="center"/>
    </xf>
    <xf numFmtId="0" fontId="77" fillId="41" borderId="0" applyNumberFormat="0" applyBorder="0" applyAlignment="0" applyProtection="0">
      <alignment vertical="center"/>
    </xf>
    <xf numFmtId="0" fontId="21" fillId="0" borderId="0">
      <alignment vertical="center"/>
    </xf>
    <xf numFmtId="0" fontId="29" fillId="39" borderId="0" applyNumberFormat="0" applyBorder="0" applyAlignment="0" applyProtection="0">
      <alignment vertical="center"/>
    </xf>
    <xf numFmtId="0" fontId="79" fillId="0" borderId="0">
      <alignment vertical="center"/>
    </xf>
    <xf numFmtId="0" fontId="47" fillId="0" borderId="0">
      <alignment vertical="center"/>
    </xf>
    <xf numFmtId="0" fontId="89" fillId="0" borderId="0">
      <alignment vertical="center"/>
    </xf>
    <xf numFmtId="0" fontId="89" fillId="0" borderId="0">
      <alignment vertical="center"/>
    </xf>
    <xf numFmtId="0" fontId="47" fillId="0" borderId="0">
      <alignment vertical="center"/>
    </xf>
    <xf numFmtId="0" fontId="29" fillId="39" borderId="0" applyNumberFormat="0" applyBorder="0" applyAlignment="0" applyProtection="0">
      <alignment vertical="center"/>
    </xf>
    <xf numFmtId="9" fontId="21" fillId="0" borderId="0" applyFont="0" applyFill="0" applyBorder="0" applyAlignment="0" applyProtection="0">
      <alignment vertical="center"/>
    </xf>
    <xf numFmtId="0" fontId="79" fillId="0" borderId="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79" fillId="0" borderId="0">
      <alignment vertical="center"/>
    </xf>
    <xf numFmtId="9" fontId="21" fillId="0" borderId="0" applyFont="0" applyFill="0" applyBorder="0" applyAlignment="0" applyProtection="0">
      <alignment vertical="center"/>
    </xf>
    <xf numFmtId="0" fontId="79" fillId="0" borderId="0">
      <alignment vertical="center"/>
    </xf>
    <xf numFmtId="49" fontId="21" fillId="0" borderId="0" applyFont="0" applyFill="0" applyBorder="0" applyAlignment="0" applyProtection="0">
      <alignment vertical="center"/>
    </xf>
    <xf numFmtId="0" fontId="0" fillId="0" borderId="0">
      <alignment vertical="center"/>
    </xf>
    <xf numFmtId="0" fontId="47" fillId="0" borderId="0">
      <alignment vertical="center"/>
    </xf>
    <xf numFmtId="0" fontId="21" fillId="0" borderId="0">
      <alignment vertical="center"/>
    </xf>
    <xf numFmtId="0" fontId="29" fillId="39" borderId="0" applyNumberFormat="0" applyBorder="0" applyAlignment="0" applyProtection="0">
      <alignment vertical="center"/>
    </xf>
    <xf numFmtId="0" fontId="79" fillId="0" borderId="0">
      <alignment vertical="center"/>
    </xf>
    <xf numFmtId="9" fontId="21" fillId="0" borderId="0" applyFont="0" applyFill="0" applyBorder="0" applyAlignment="0" applyProtection="0">
      <alignment vertical="center"/>
    </xf>
    <xf numFmtId="0" fontId="79" fillId="0" borderId="0">
      <alignment vertical="center"/>
    </xf>
    <xf numFmtId="0" fontId="79" fillId="0" borderId="0">
      <alignment vertical="center"/>
    </xf>
    <xf numFmtId="0" fontId="90" fillId="0" borderId="0" applyNumberFormat="0" applyFill="0" applyBorder="0" applyAlignment="0" applyProtection="0">
      <alignment vertical="top"/>
      <protection locked="0"/>
    </xf>
    <xf numFmtId="0" fontId="77" fillId="38" borderId="0" applyNumberFormat="0" applyBorder="0" applyAlignment="0" applyProtection="0">
      <alignment vertical="center"/>
    </xf>
    <xf numFmtId="49" fontId="21" fillId="0" borderId="0" applyFont="0" applyFill="0" applyBorder="0" applyAlignment="0" applyProtection="0">
      <alignment vertical="center"/>
    </xf>
    <xf numFmtId="0" fontId="77" fillId="47" borderId="0" applyNumberFormat="0" applyBorder="0" applyAlignment="0" applyProtection="0">
      <alignment vertical="center"/>
    </xf>
    <xf numFmtId="0" fontId="79" fillId="0" borderId="0">
      <alignment vertical="center"/>
    </xf>
    <xf numFmtId="0" fontId="79" fillId="0" borderId="0">
      <alignment vertical="center"/>
    </xf>
    <xf numFmtId="0" fontId="79" fillId="0" borderId="0">
      <alignment vertical="center"/>
    </xf>
    <xf numFmtId="0" fontId="79" fillId="0" borderId="0">
      <alignment vertical="center"/>
    </xf>
    <xf numFmtId="0" fontId="91" fillId="0" borderId="23" applyNumberFormat="0" applyFill="0" applyAlignment="0" applyProtection="0">
      <alignment vertical="center"/>
    </xf>
    <xf numFmtId="10" fontId="21" fillId="0" borderId="0" applyFont="0" applyFill="0" applyBorder="0" applyAlignment="0" applyProtection="0">
      <alignment vertical="center"/>
    </xf>
    <xf numFmtId="9" fontId="21" fillId="0" borderId="0" applyFont="0" applyFill="0" applyBorder="0" applyAlignment="0" applyProtection="0">
      <alignment vertical="center"/>
    </xf>
    <xf numFmtId="0" fontId="79" fillId="0" borderId="0">
      <alignment vertical="center"/>
    </xf>
    <xf numFmtId="0" fontId="90" fillId="0" borderId="0" applyNumberFormat="0" applyFill="0" applyBorder="0" applyAlignment="0" applyProtection="0">
      <alignment vertical="top"/>
      <protection locked="0"/>
    </xf>
    <xf numFmtId="0" fontId="77" fillId="38" borderId="0" applyNumberFormat="0" applyBorder="0" applyAlignment="0" applyProtection="0">
      <alignment vertical="center"/>
    </xf>
    <xf numFmtId="0" fontId="79" fillId="0" borderId="0">
      <alignment vertical="center"/>
    </xf>
    <xf numFmtId="0" fontId="79" fillId="0" borderId="0">
      <alignment vertical="center"/>
    </xf>
    <xf numFmtId="0" fontId="77" fillId="36" borderId="0" applyNumberFormat="0" applyBorder="0" applyAlignment="0" applyProtection="0">
      <alignment vertical="center"/>
    </xf>
    <xf numFmtId="0" fontId="83" fillId="0" borderId="0">
      <alignment vertical="center"/>
    </xf>
    <xf numFmtId="0" fontId="47"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75" fillId="48" borderId="0" applyNumberFormat="0" applyBorder="0" applyAlignment="0" applyProtection="0">
      <alignment vertical="center"/>
    </xf>
    <xf numFmtId="0" fontId="0" fillId="49" borderId="0" applyNumberFormat="0" applyBorder="0" applyAlignment="0" applyProtection="0">
      <alignment vertical="center"/>
    </xf>
    <xf numFmtId="0" fontId="29" fillId="49"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75" fillId="50" borderId="0" applyNumberFormat="0" applyBorder="0" applyAlignment="0" applyProtection="0">
      <alignment vertical="center"/>
    </xf>
    <xf numFmtId="0" fontId="0" fillId="44" borderId="0" applyNumberFormat="0" applyBorder="0" applyAlignment="0" applyProtection="0">
      <alignment vertical="center"/>
    </xf>
    <xf numFmtId="0" fontId="21"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177" fontId="21" fillId="0" borderId="0" applyFont="0" applyFill="0" applyBorder="0" applyAlignment="0" applyProtection="0">
      <alignment vertical="center"/>
    </xf>
    <xf numFmtId="0" fontId="21" fillId="0" borderId="0">
      <alignment vertical="center"/>
    </xf>
    <xf numFmtId="0" fontId="0" fillId="42" borderId="0" applyNumberFormat="0" applyBorder="0" applyAlignment="0" applyProtection="0">
      <alignment vertical="center"/>
    </xf>
    <xf numFmtId="0" fontId="21" fillId="0" borderId="0">
      <alignment vertical="center"/>
    </xf>
    <xf numFmtId="0" fontId="0" fillId="42" borderId="0" applyNumberFormat="0" applyBorder="0" applyAlignment="0" applyProtection="0">
      <alignment vertical="center"/>
    </xf>
    <xf numFmtId="0" fontId="77" fillId="50" borderId="0" applyNumberFormat="0" applyBorder="0" applyAlignment="0" applyProtection="0">
      <alignment vertical="center"/>
    </xf>
    <xf numFmtId="0" fontId="21" fillId="0" borderId="0">
      <alignment vertical="center"/>
    </xf>
    <xf numFmtId="0" fontId="0" fillId="5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29" fillId="39"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77" fillId="38" borderId="0" applyNumberFormat="0" applyBorder="0" applyAlignment="0" applyProtection="0">
      <alignment vertical="center"/>
    </xf>
    <xf numFmtId="0" fontId="92" fillId="0" borderId="1">
      <alignment horizontal="lef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0" fillId="50" borderId="0" applyNumberFormat="0" applyBorder="0" applyAlignment="0" applyProtection="0">
      <alignment vertical="center"/>
    </xf>
    <xf numFmtId="0" fontId="0" fillId="50" borderId="0" applyNumberFormat="0" applyBorder="0" applyAlignment="0" applyProtection="0">
      <alignment vertical="center"/>
    </xf>
    <xf numFmtId="0" fontId="0" fillId="53" borderId="0" applyNumberFormat="0" applyBorder="0" applyAlignment="0" applyProtection="0">
      <alignment vertical="center"/>
    </xf>
    <xf numFmtId="0" fontId="0" fillId="47" borderId="0" applyNumberFormat="0" applyBorder="0" applyAlignment="0" applyProtection="0">
      <alignment vertical="center"/>
    </xf>
    <xf numFmtId="0" fontId="29" fillId="39" borderId="0" applyNumberFormat="0" applyBorder="0" applyAlignment="0" applyProtection="0">
      <alignment vertical="center"/>
    </xf>
    <xf numFmtId="0" fontId="0" fillId="51" borderId="0" applyNumberFormat="0" applyBorder="0" applyAlignment="0" applyProtection="0">
      <alignment vertical="center"/>
    </xf>
    <xf numFmtId="0" fontId="80" fillId="37" borderId="0" applyNumberFormat="0" applyBorder="0" applyAlignment="0" applyProtection="0">
      <alignment vertical="center"/>
    </xf>
    <xf numFmtId="0" fontId="0" fillId="40" borderId="0" applyNumberFormat="0" applyBorder="0" applyAlignment="0" applyProtection="0">
      <alignment vertical="center"/>
    </xf>
    <xf numFmtId="0" fontId="75" fillId="54" borderId="0" applyNumberFormat="0" applyBorder="0" applyAlignment="0" applyProtection="0">
      <alignment vertical="center"/>
    </xf>
    <xf numFmtId="0" fontId="0" fillId="40" borderId="0" applyNumberFormat="0" applyBorder="0" applyAlignment="0" applyProtection="0">
      <alignment vertical="center"/>
    </xf>
    <xf numFmtId="0" fontId="80" fillId="37" borderId="0" applyNumberFormat="0" applyBorder="0" applyAlignment="0" applyProtection="0">
      <alignment vertical="center"/>
    </xf>
    <xf numFmtId="0" fontId="0" fillId="47" borderId="0" applyNumberFormat="0" applyBorder="0" applyAlignment="0" applyProtection="0">
      <alignment vertical="center"/>
    </xf>
    <xf numFmtId="0" fontId="91" fillId="0" borderId="23" applyNumberFormat="0" applyFill="0" applyAlignment="0" applyProtection="0">
      <alignment vertical="center"/>
    </xf>
    <xf numFmtId="0" fontId="93" fillId="52" borderId="0" applyNumberFormat="0" applyBorder="0" applyAlignment="0" applyProtection="0">
      <alignment vertical="center"/>
    </xf>
    <xf numFmtId="9" fontId="21" fillId="0" borderId="0" applyFont="0" applyFill="0" applyBorder="0" applyAlignment="0" applyProtection="0">
      <alignment vertical="center"/>
    </xf>
    <xf numFmtId="0" fontId="80" fillId="37" borderId="0" applyNumberFormat="0" applyBorder="0" applyAlignment="0" applyProtection="0">
      <alignment vertical="center"/>
    </xf>
    <xf numFmtId="0" fontId="0" fillId="42" borderId="0" applyNumberFormat="0" applyBorder="0" applyAlignment="0" applyProtection="0">
      <alignment vertical="center"/>
    </xf>
    <xf numFmtId="0" fontId="93" fillId="52" borderId="0" applyNumberFormat="0" applyBorder="0" applyAlignment="0" applyProtection="0">
      <alignment vertical="center"/>
    </xf>
    <xf numFmtId="9" fontId="21" fillId="0" borderId="0" applyFont="0" applyFill="0" applyBorder="0" applyAlignment="0" applyProtection="0">
      <alignment vertical="center"/>
    </xf>
    <xf numFmtId="0" fontId="77" fillId="55" borderId="0" applyNumberFormat="0" applyBorder="0" applyAlignment="0" applyProtection="0">
      <alignment vertical="center"/>
    </xf>
    <xf numFmtId="0" fontId="0" fillId="42" borderId="0" applyNumberFormat="0" applyBorder="0" applyAlignment="0" applyProtection="0">
      <alignment vertical="center"/>
    </xf>
    <xf numFmtId="0" fontId="80" fillId="37" borderId="0" applyNumberFormat="0" applyBorder="0" applyAlignment="0" applyProtection="0">
      <alignment vertical="center"/>
    </xf>
    <xf numFmtId="0" fontId="0" fillId="56" borderId="0" applyNumberFormat="0" applyBorder="0" applyAlignment="0" applyProtection="0">
      <alignment vertical="center"/>
    </xf>
    <xf numFmtId="0" fontId="94" fillId="40" borderId="24" applyNumberFormat="0" applyAlignment="0" applyProtection="0">
      <alignment vertical="center"/>
    </xf>
    <xf numFmtId="0" fontId="77" fillId="41" borderId="0" applyNumberFormat="0" applyBorder="0" applyAlignment="0" applyProtection="0">
      <alignment vertical="center"/>
    </xf>
    <xf numFmtId="0" fontId="75" fillId="52" borderId="0" applyNumberFormat="0" applyBorder="0" applyAlignment="0" applyProtection="0">
      <alignment vertical="center"/>
    </xf>
    <xf numFmtId="0" fontId="75" fillId="52" borderId="0" applyNumberFormat="0" applyBorder="0" applyAlignment="0" applyProtection="0">
      <alignment vertical="center"/>
    </xf>
    <xf numFmtId="0" fontId="80" fillId="37" borderId="0" applyNumberFormat="0" applyBorder="0" applyAlignment="0" applyProtection="0">
      <alignment vertical="center"/>
    </xf>
    <xf numFmtId="0" fontId="95" fillId="0" borderId="25" applyNumberFormat="0" applyFill="0" applyAlignment="0" applyProtection="0">
      <alignment vertical="center"/>
    </xf>
    <xf numFmtId="0" fontId="75" fillId="52" borderId="0" applyNumberFormat="0" applyBorder="0" applyAlignment="0" applyProtection="0">
      <alignment vertical="center"/>
    </xf>
    <xf numFmtId="9" fontId="21" fillId="0" borderId="0" applyFont="0" applyFill="0" applyBorder="0" applyAlignment="0" applyProtection="0">
      <alignment vertical="center"/>
    </xf>
    <xf numFmtId="0" fontId="75" fillId="52" borderId="0" applyNumberFormat="0" applyBorder="0" applyAlignment="0" applyProtection="0">
      <alignment vertical="center"/>
    </xf>
    <xf numFmtId="0" fontId="75" fillId="57" borderId="0" applyNumberFormat="0" applyBorder="0" applyAlignment="0" applyProtection="0">
      <alignment vertical="center"/>
    </xf>
    <xf numFmtId="0" fontId="75" fillId="57" borderId="0" applyNumberFormat="0" applyBorder="0" applyAlignment="0" applyProtection="0">
      <alignment vertical="center"/>
    </xf>
    <xf numFmtId="0" fontId="94" fillId="40" borderId="24" applyNumberFormat="0" applyAlignment="0" applyProtection="0">
      <alignment vertical="center"/>
    </xf>
    <xf numFmtId="0" fontId="21" fillId="0" borderId="0">
      <alignment vertical="center"/>
    </xf>
    <xf numFmtId="0" fontId="77" fillId="41" borderId="0" applyNumberFormat="0" applyBorder="0" applyAlignment="0" applyProtection="0">
      <alignment vertical="center"/>
    </xf>
    <xf numFmtId="0" fontId="75" fillId="44" borderId="0" applyNumberFormat="0" applyBorder="0" applyAlignment="0" applyProtection="0">
      <alignment vertical="center"/>
    </xf>
    <xf numFmtId="0" fontId="77" fillId="50" borderId="0" applyNumberFormat="0" applyBorder="0" applyAlignment="0" applyProtection="0">
      <alignment vertical="center"/>
    </xf>
    <xf numFmtId="0" fontId="75" fillId="44" borderId="0" applyNumberFormat="0" applyBorder="0" applyAlignment="0" applyProtection="0">
      <alignment vertical="center"/>
    </xf>
    <xf numFmtId="0" fontId="0" fillId="39" borderId="26" applyNumberFormat="0" applyFont="0" applyAlignment="0" applyProtection="0">
      <alignment vertical="center"/>
    </xf>
    <xf numFmtId="0" fontId="75" fillId="46" borderId="0" applyNumberFormat="0" applyBorder="0" applyAlignment="0" applyProtection="0">
      <alignment vertical="center"/>
    </xf>
    <xf numFmtId="0" fontId="77" fillId="41" borderId="0" applyNumberFormat="0" applyBorder="0" applyAlignment="0" applyProtection="0">
      <alignment vertical="center"/>
    </xf>
    <xf numFmtId="0" fontId="75" fillId="50" borderId="0" applyNumberFormat="0" applyBorder="0" applyAlignment="0" applyProtection="0">
      <alignment vertical="center"/>
    </xf>
    <xf numFmtId="0" fontId="75" fillId="50" borderId="0" applyNumberFormat="0" applyBorder="0" applyAlignment="0" applyProtection="0">
      <alignment vertical="center"/>
    </xf>
    <xf numFmtId="0" fontId="75" fillId="50" borderId="0" applyNumberFormat="0" applyBorder="0" applyAlignment="0" applyProtection="0">
      <alignment vertical="center"/>
    </xf>
    <xf numFmtId="0" fontId="29" fillId="49" borderId="0" applyNumberFormat="0" applyBorder="0" applyAlignment="0" applyProtection="0">
      <alignment vertical="center"/>
    </xf>
    <xf numFmtId="0" fontId="75" fillId="53" borderId="0" applyNumberFormat="0" applyBorder="0" applyAlignment="0" applyProtection="0">
      <alignment vertical="center"/>
    </xf>
    <xf numFmtId="0" fontId="29" fillId="49" borderId="0" applyNumberFormat="0" applyBorder="0" applyAlignment="0" applyProtection="0">
      <alignment vertical="center"/>
    </xf>
    <xf numFmtId="0" fontId="75" fillId="53" borderId="0" applyNumberFormat="0" applyBorder="0" applyAlignment="0" applyProtection="0">
      <alignment vertical="center"/>
    </xf>
    <xf numFmtId="0" fontId="77" fillId="41" borderId="0" applyNumberFormat="0" applyBorder="0" applyAlignment="0" applyProtection="0">
      <alignment vertical="center"/>
    </xf>
    <xf numFmtId="0" fontId="75" fillId="45" borderId="0" applyNumberFormat="0" applyBorder="0" applyAlignment="0" applyProtection="0">
      <alignment vertical="center"/>
    </xf>
    <xf numFmtId="0" fontId="75" fillId="45" borderId="0" applyNumberFormat="0" applyBorder="0" applyAlignment="0" applyProtection="0">
      <alignment vertical="center"/>
    </xf>
    <xf numFmtId="0" fontId="83" fillId="0" borderId="0" applyProtection="0">
      <alignment vertical="center"/>
    </xf>
    <xf numFmtId="0" fontId="21" fillId="0" borderId="0">
      <alignment vertical="center"/>
    </xf>
    <xf numFmtId="0" fontId="75" fillId="54" borderId="0" applyNumberFormat="0" applyBorder="0" applyAlignment="0" applyProtection="0">
      <alignment vertical="center"/>
    </xf>
    <xf numFmtId="0" fontId="85" fillId="0" borderId="21" applyNumberFormat="0" applyFill="0" applyAlignment="0" applyProtection="0">
      <alignment vertical="center"/>
    </xf>
    <xf numFmtId="0" fontId="75" fillId="40" borderId="0" applyNumberFormat="0" applyBorder="0" applyAlignment="0" applyProtection="0">
      <alignment vertical="center"/>
    </xf>
    <xf numFmtId="0" fontId="75" fillId="40" borderId="0" applyNumberFormat="0" applyBorder="0" applyAlignment="0" applyProtection="0">
      <alignment vertical="center"/>
    </xf>
    <xf numFmtId="9" fontId="21" fillId="0" borderId="0" applyFont="0" applyFill="0" applyBorder="0" applyAlignment="0" applyProtection="0">
      <alignment vertical="center"/>
    </xf>
    <xf numFmtId="0" fontId="75" fillId="40" borderId="0" applyNumberFormat="0" applyBorder="0" applyAlignment="0" applyProtection="0">
      <alignment vertical="center"/>
    </xf>
    <xf numFmtId="0" fontId="75" fillId="36" borderId="0" applyNumberFormat="0" applyBorder="0" applyAlignment="0" applyProtection="0">
      <alignment vertical="center"/>
    </xf>
    <xf numFmtId="0" fontId="21" fillId="0" borderId="0" applyNumberFormat="0" applyFill="0" applyBorder="0" applyAlignment="0" applyProtection="0">
      <alignment vertical="center"/>
    </xf>
    <xf numFmtId="0" fontId="75" fillId="36" borderId="0" applyNumberFormat="0" applyBorder="0" applyAlignment="0" applyProtection="0">
      <alignment vertical="center"/>
    </xf>
    <xf numFmtId="0" fontId="75" fillId="36" borderId="0" applyNumberFormat="0" applyBorder="0" applyAlignment="0" applyProtection="0">
      <alignment vertical="center"/>
    </xf>
    <xf numFmtId="0" fontId="75" fillId="38" borderId="0" applyNumberFormat="0" applyBorder="0" applyAlignment="0" applyProtection="0">
      <alignment vertical="center"/>
    </xf>
    <xf numFmtId="0" fontId="96" fillId="0" borderId="3">
      <alignment horizontal="left" vertical="center"/>
    </xf>
    <xf numFmtId="0" fontId="75" fillId="36" borderId="0" applyNumberFormat="0" applyBorder="0" applyAlignment="0" applyProtection="0">
      <alignment vertical="center"/>
    </xf>
    <xf numFmtId="0" fontId="96" fillId="0" borderId="3">
      <alignment horizontal="left" vertical="center"/>
    </xf>
    <xf numFmtId="0" fontId="75" fillId="36" borderId="0" applyNumberFormat="0" applyBorder="0" applyAlignment="0" applyProtection="0">
      <alignment vertical="center"/>
    </xf>
    <xf numFmtId="0" fontId="75" fillId="36" borderId="0" applyNumberFormat="0" applyBorder="0" applyAlignment="0" applyProtection="0">
      <alignment vertical="center"/>
    </xf>
    <xf numFmtId="0" fontId="75" fillId="41" borderId="0" applyNumberFormat="0" applyBorder="0" applyAlignment="0" applyProtection="0">
      <alignment vertical="center"/>
    </xf>
    <xf numFmtId="0" fontId="89" fillId="0" borderId="0">
      <alignment vertical="center"/>
      <protection locked="0"/>
    </xf>
    <xf numFmtId="0" fontId="77" fillId="38" borderId="0" applyNumberFormat="0" applyBorder="0" applyAlignment="0" applyProtection="0">
      <alignment vertical="center"/>
    </xf>
    <xf numFmtId="0" fontId="75" fillId="48" borderId="0" applyNumberFormat="0" applyBorder="0" applyAlignment="0" applyProtection="0">
      <alignment vertical="center"/>
    </xf>
    <xf numFmtId="0" fontId="29" fillId="49" borderId="0" applyNumberFormat="0" applyBorder="0" applyAlignment="0" applyProtection="0">
      <alignment vertical="center"/>
    </xf>
    <xf numFmtId="0" fontId="29" fillId="42"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97" fillId="0" borderId="0" applyNumberFormat="0" applyFill="0" applyBorder="0" applyAlignment="0" applyProtection="0">
      <alignment vertical="center"/>
    </xf>
    <xf numFmtId="0" fontId="77" fillId="41"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87" fillId="0" borderId="22">
      <alignment horizontal="center" vertical="center"/>
    </xf>
    <xf numFmtId="0" fontId="29" fillId="49" borderId="0" applyNumberFormat="0" applyBorder="0" applyAlignment="0" applyProtection="0">
      <alignment vertical="center"/>
    </xf>
    <xf numFmtId="0" fontId="77" fillId="47" borderId="0" applyNumberFormat="0" applyBorder="0" applyAlignment="0" applyProtection="0">
      <alignment vertical="center"/>
    </xf>
    <xf numFmtId="0" fontId="85" fillId="0" borderId="21" applyNumberFormat="0" applyFill="0" applyAlignment="0" applyProtection="0">
      <alignment vertical="center"/>
    </xf>
    <xf numFmtId="0" fontId="77" fillId="47" borderId="0" applyNumberFormat="0" applyBorder="0" applyAlignment="0" applyProtection="0">
      <alignment vertical="center"/>
    </xf>
    <xf numFmtId="0" fontId="85" fillId="0" borderId="21" applyNumberFormat="0" applyFill="0" applyAlignment="0" applyProtection="0">
      <alignment vertical="center"/>
    </xf>
    <xf numFmtId="0" fontId="77" fillId="47" borderId="0" applyNumberFormat="0" applyBorder="0" applyAlignment="0" applyProtection="0">
      <alignment vertical="center"/>
    </xf>
    <xf numFmtId="0" fontId="77" fillId="38" borderId="0" applyNumberFormat="0" applyBorder="0" applyAlignment="0" applyProtection="0">
      <alignment vertical="center"/>
    </xf>
    <xf numFmtId="15" fontId="98" fillId="0" borderId="0">
      <alignment vertical="center"/>
    </xf>
    <xf numFmtId="0" fontId="77" fillId="38" borderId="0" applyNumberFormat="0" applyBorder="0" applyAlignment="0" applyProtection="0">
      <alignment vertical="center"/>
    </xf>
    <xf numFmtId="177" fontId="21" fillId="0" borderId="0" applyFont="0" applyFill="0" applyBorder="0" applyAlignment="0" applyProtection="0">
      <alignment vertical="center"/>
    </xf>
    <xf numFmtId="0" fontId="77" fillId="38" borderId="0" applyNumberFormat="0" applyBorder="0" applyAlignment="0" applyProtection="0">
      <alignment vertical="center"/>
    </xf>
    <xf numFmtId="0" fontId="77" fillId="38" borderId="0" applyNumberFormat="0" applyBorder="0" applyAlignment="0" applyProtection="0">
      <alignment vertical="center"/>
    </xf>
    <xf numFmtId="0" fontId="77" fillId="38" borderId="0" applyNumberFormat="0" applyBorder="0" applyAlignment="0" applyProtection="0">
      <alignment vertical="center"/>
    </xf>
    <xf numFmtId="0" fontId="99" fillId="58" borderId="27">
      <alignment vertical="center"/>
      <protection locked="0"/>
    </xf>
    <xf numFmtId="0" fontId="21" fillId="0" borderId="0">
      <alignment vertical="center"/>
    </xf>
    <xf numFmtId="0" fontId="77" fillId="38" borderId="0" applyNumberFormat="0" applyBorder="0" applyAlignment="0" applyProtection="0">
      <alignment vertical="center"/>
    </xf>
    <xf numFmtId="0" fontId="21" fillId="0" borderId="0">
      <alignment vertical="center"/>
    </xf>
    <xf numFmtId="0" fontId="77" fillId="38" borderId="0" applyNumberFormat="0" applyBorder="0" applyAlignment="0" applyProtection="0">
      <alignment vertical="center"/>
    </xf>
    <xf numFmtId="0" fontId="21" fillId="0" borderId="0">
      <alignment vertical="center"/>
    </xf>
    <xf numFmtId="0" fontId="86" fillId="51" borderId="0" applyNumberFormat="0" applyBorder="0" applyAlignment="0" applyProtection="0">
      <alignment vertical="center"/>
    </xf>
    <xf numFmtId="0" fontId="77" fillId="38" borderId="0" applyNumberFormat="0" applyBorder="0" applyAlignment="0" applyProtection="0">
      <alignment vertical="center"/>
    </xf>
    <xf numFmtId="0" fontId="86" fillId="51" borderId="0" applyNumberFormat="0" applyBorder="0" applyAlignment="0" applyProtection="0">
      <alignment vertical="center"/>
    </xf>
    <xf numFmtId="0" fontId="77" fillId="38" borderId="0" applyNumberFormat="0" applyBorder="0" applyAlignment="0" applyProtection="0">
      <alignment vertical="center"/>
    </xf>
    <xf numFmtId="0" fontId="75" fillId="38" borderId="0" applyNumberFormat="0" applyBorder="0" applyAlignment="0" applyProtection="0">
      <alignment vertical="center"/>
    </xf>
    <xf numFmtId="0" fontId="96" fillId="0" borderId="28" applyNumberFormat="0" applyAlignment="0" applyProtection="0">
      <alignment horizontal="left" vertical="center"/>
    </xf>
    <xf numFmtId="0" fontId="77" fillId="55" borderId="0" applyNumberFormat="0" applyBorder="0" applyAlignment="0" applyProtection="0">
      <alignment vertical="center"/>
    </xf>
    <xf numFmtId="0" fontId="100" fillId="50" borderId="29" applyNumberFormat="0" applyAlignment="0" applyProtection="0">
      <alignment vertical="center"/>
    </xf>
    <xf numFmtId="0" fontId="29" fillId="40" borderId="0" applyNumberFormat="0" applyBorder="0" applyAlignment="0" applyProtection="0">
      <alignment vertical="center"/>
    </xf>
    <xf numFmtId="0" fontId="77" fillId="43" borderId="0" applyNumberFormat="0" applyBorder="0" applyAlignment="0" applyProtection="0">
      <alignment vertical="center"/>
    </xf>
    <xf numFmtId="0" fontId="29" fillId="49"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55" borderId="0" applyNumberFormat="0" applyBorder="0" applyAlignment="0" applyProtection="0">
      <alignment vertical="center"/>
    </xf>
    <xf numFmtId="0" fontId="99" fillId="58" borderId="27">
      <alignment vertical="center"/>
      <protection locked="0"/>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9" fontId="21" fillId="0" borderId="0" applyFont="0" applyFill="0" applyBorder="0" applyAlignment="0" applyProtection="0">
      <alignment vertical="center"/>
    </xf>
    <xf numFmtId="0" fontId="77" fillId="55" borderId="0" applyNumberFormat="0" applyBorder="0" applyAlignment="0" applyProtection="0">
      <alignment vertical="center"/>
    </xf>
    <xf numFmtId="0" fontId="101" fillId="0" borderId="0">
      <alignment vertical="center"/>
    </xf>
    <xf numFmtId="9" fontId="21" fillId="0" borderId="0" applyFont="0" applyFill="0" applyBorder="0" applyAlignment="0" applyProtection="0">
      <alignment vertical="center"/>
    </xf>
    <xf numFmtId="15" fontId="98" fillId="0" borderId="0">
      <alignment vertical="center"/>
    </xf>
    <xf numFmtId="0" fontId="21" fillId="0" borderId="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43" borderId="0" applyNumberFormat="0" applyBorder="0" applyAlignment="0" applyProtection="0">
      <alignment vertical="center"/>
    </xf>
    <xf numFmtId="0" fontId="21" fillId="0" borderId="0" applyFont="0" applyFill="0" applyBorder="0" applyAlignment="0" applyProtection="0">
      <alignment vertical="center"/>
    </xf>
    <xf numFmtId="0" fontId="77" fillId="36" borderId="0" applyNumberFormat="0" applyBorder="0" applyAlignment="0" applyProtection="0">
      <alignment vertical="center"/>
    </xf>
    <xf numFmtId="0" fontId="29" fillId="39" borderId="0" applyNumberFormat="0" applyBorder="0" applyAlignment="0" applyProtection="0">
      <alignment vertical="center"/>
    </xf>
    <xf numFmtId="0" fontId="85" fillId="0" borderId="21" applyNumberFormat="0" applyFill="0" applyAlignment="0" applyProtection="0">
      <alignment vertical="center"/>
    </xf>
    <xf numFmtId="0" fontId="21" fillId="0" borderId="0">
      <alignment vertical="center"/>
    </xf>
    <xf numFmtId="9" fontId="21" fillId="0" borderId="0" applyFont="0" applyFill="0" applyBorder="0" applyAlignment="0" applyProtection="0">
      <alignment vertical="center"/>
    </xf>
    <xf numFmtId="0" fontId="77" fillId="36" borderId="0" applyNumberFormat="0" applyBorder="0" applyAlignment="0" applyProtection="0">
      <alignment vertical="center"/>
    </xf>
    <xf numFmtId="0" fontId="29" fillId="39" borderId="0" applyNumberFormat="0" applyBorder="0" applyAlignment="0" applyProtection="0">
      <alignment vertical="center"/>
    </xf>
    <xf numFmtId="0" fontId="85" fillId="0" borderId="21" applyNumberFormat="0" applyFill="0" applyAlignment="0" applyProtection="0">
      <alignment vertical="center"/>
    </xf>
    <xf numFmtId="0" fontId="76" fillId="0" borderId="19" applyNumberFormat="0" applyFill="0" applyAlignment="0" applyProtection="0">
      <alignment vertical="center"/>
    </xf>
    <xf numFmtId="0" fontId="77" fillId="36" borderId="0" applyNumberFormat="0" applyBorder="0" applyAlignment="0" applyProtection="0">
      <alignment vertical="center"/>
    </xf>
    <xf numFmtId="0" fontId="29" fillId="39" borderId="0" applyNumberFormat="0" applyBorder="0" applyAlignment="0" applyProtection="0">
      <alignment vertical="center"/>
    </xf>
    <xf numFmtId="0" fontId="85" fillId="0" borderId="21" applyNumberFormat="0" applyFill="0" applyAlignment="0" applyProtection="0">
      <alignment vertical="center"/>
    </xf>
    <xf numFmtId="0" fontId="29" fillId="39" borderId="0" applyNumberFormat="0" applyBorder="0" applyAlignment="0" applyProtection="0">
      <alignment vertical="center"/>
    </xf>
    <xf numFmtId="178" fontId="21" fillId="0" borderId="0" applyFont="0" applyFill="0" applyBorder="0" applyAlignment="0" applyProtection="0">
      <alignment vertical="center"/>
    </xf>
    <xf numFmtId="0" fontId="77" fillId="38" borderId="0" applyNumberFormat="0" applyBorder="0" applyAlignment="0" applyProtection="0">
      <alignment vertical="center"/>
    </xf>
    <xf numFmtId="0" fontId="29" fillId="37" borderId="0" applyNumberFormat="0" applyBorder="0" applyAlignment="0" applyProtection="0">
      <alignment vertical="center"/>
    </xf>
    <xf numFmtId="0" fontId="29" fillId="37" borderId="0" applyNumberFormat="0" applyBorder="0" applyAlignment="0" applyProtection="0">
      <alignment vertical="center"/>
    </xf>
    <xf numFmtId="0" fontId="29" fillId="37" borderId="0" applyNumberFormat="0" applyBorder="0" applyAlignment="0" applyProtection="0">
      <alignment vertical="center"/>
    </xf>
    <xf numFmtId="0" fontId="77" fillId="40" borderId="0" applyNumberFormat="0" applyBorder="0" applyAlignment="0" applyProtection="0">
      <alignment vertical="center"/>
    </xf>
    <xf numFmtId="179" fontId="21" fillId="0" borderId="0" applyFont="0" applyFill="0" applyBorder="0" applyAlignment="0" applyProtection="0">
      <alignment vertical="center"/>
    </xf>
    <xf numFmtId="0" fontId="21" fillId="0" borderId="0">
      <alignment vertical="center"/>
    </xf>
    <xf numFmtId="9" fontId="21" fillId="0" borderId="0" applyFont="0" applyFill="0" applyBorder="0" applyAlignment="0" applyProtection="0">
      <alignment vertical="center"/>
    </xf>
    <xf numFmtId="0" fontId="29" fillId="37" borderId="0" applyNumberFormat="0" applyBorder="0" applyAlignment="0" applyProtection="0">
      <alignment vertical="center"/>
    </xf>
    <xf numFmtId="0" fontId="77" fillId="38" borderId="0" applyNumberFormat="0" applyBorder="0" applyAlignment="0" applyProtection="0">
      <alignment vertical="center"/>
    </xf>
    <xf numFmtId="0" fontId="77" fillId="40" borderId="0" applyNumberFormat="0" applyBorder="0" applyAlignment="0" applyProtection="0">
      <alignment vertical="center"/>
    </xf>
    <xf numFmtId="0" fontId="80" fillId="42" borderId="0" applyNumberFormat="0" applyBorder="0" applyAlignment="0" applyProtection="0">
      <alignment vertical="center"/>
    </xf>
    <xf numFmtId="0" fontId="77" fillId="40" borderId="0" applyNumberFormat="0" applyBorder="0" applyAlignment="0" applyProtection="0">
      <alignment vertical="center"/>
    </xf>
    <xf numFmtId="0" fontId="83" fillId="0" borderId="9" applyNumberFormat="0" applyFill="0" applyProtection="0">
      <alignment horizontal="right" vertical="center"/>
    </xf>
    <xf numFmtId="0" fontId="77" fillId="40" borderId="0" applyNumberFormat="0" applyBorder="0" applyAlignment="0" applyProtection="0">
      <alignment vertical="center"/>
    </xf>
    <xf numFmtId="0" fontId="77" fillId="40" borderId="0" applyNumberFormat="0" applyBorder="0" applyAlignment="0" applyProtection="0">
      <alignment vertical="center"/>
    </xf>
    <xf numFmtId="0" fontId="77" fillId="43" borderId="0" applyNumberFormat="0" applyBorder="0" applyAlignment="0" applyProtection="0">
      <alignment vertical="center"/>
    </xf>
    <xf numFmtId="180" fontId="102"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181" fontId="21" fillId="0" borderId="0" applyFont="0" applyFill="0" applyBorder="0" applyAlignment="0" applyProtection="0">
      <alignment vertical="center"/>
    </xf>
    <xf numFmtId="0" fontId="21" fillId="0" borderId="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0" fontId="77" fillId="43" borderId="0" applyNumberFormat="0" applyBorder="0" applyAlignment="0" applyProtection="0">
      <alignment vertical="center"/>
    </xf>
    <xf numFmtId="9" fontId="21" fillId="0" borderId="0" applyFont="0" applyFill="0" applyBorder="0" applyAlignment="0" applyProtection="0">
      <alignment vertical="center"/>
    </xf>
    <xf numFmtId="0" fontId="77" fillId="43" borderId="0" applyNumberFormat="0" applyBorder="0" applyAlignment="0" applyProtection="0">
      <alignment vertical="center"/>
    </xf>
    <xf numFmtId="0" fontId="77" fillId="38" borderId="0" applyNumberFormat="0" applyBorder="0" applyAlignment="0" applyProtection="0">
      <alignment vertical="center"/>
    </xf>
    <xf numFmtId="9" fontId="21" fillId="0" borderId="0" applyFont="0" applyFill="0" applyBorder="0" applyAlignment="0" applyProtection="0">
      <alignment vertical="center"/>
    </xf>
    <xf numFmtId="0" fontId="29" fillId="49" borderId="0" applyNumberFormat="0" applyBorder="0" applyAlignment="0" applyProtection="0">
      <alignment vertical="center"/>
    </xf>
    <xf numFmtId="9" fontId="21" fillId="0" borderId="0" applyFont="0" applyFill="0" applyBorder="0" applyAlignment="0" applyProtection="0">
      <alignment vertical="center"/>
    </xf>
    <xf numFmtId="0" fontId="29" fillId="49" borderId="0" applyNumberFormat="0" applyBorder="0" applyAlignment="0" applyProtection="0">
      <alignment vertical="center"/>
    </xf>
    <xf numFmtId="9" fontId="21" fillId="0" borderId="0" applyFont="0" applyFill="0" applyBorder="0" applyAlignment="0" applyProtection="0">
      <alignment vertical="center"/>
    </xf>
    <xf numFmtId="0" fontId="29" fillId="49" borderId="0" applyNumberFormat="0" applyBorder="0" applyAlignment="0" applyProtection="0">
      <alignment vertical="center"/>
    </xf>
    <xf numFmtId="0" fontId="103" fillId="59" borderId="0" applyNumberFormat="0" applyBorder="0" applyAlignment="0" applyProtection="0">
      <alignment vertical="center"/>
    </xf>
    <xf numFmtId="9" fontId="21" fillId="0" borderId="0" applyFont="0" applyFill="0" applyBorder="0" applyAlignment="0" applyProtection="0">
      <alignment vertical="center"/>
    </xf>
    <xf numFmtId="0" fontId="29" fillId="49" borderId="0" applyNumberFormat="0" applyBorder="0" applyAlignment="0" applyProtection="0">
      <alignment vertical="center"/>
    </xf>
    <xf numFmtId="9" fontId="21" fillId="0" borderId="0" applyFont="0" applyFill="0" applyBorder="0" applyAlignment="0" applyProtection="0">
      <alignment vertical="center"/>
    </xf>
    <xf numFmtId="0" fontId="29" fillId="40" borderId="0" applyNumberFormat="0" applyBorder="0" applyAlignment="0" applyProtection="0">
      <alignment vertical="center"/>
    </xf>
    <xf numFmtId="9" fontId="21" fillId="0" borderId="0" applyFont="0" applyFill="0" applyBorder="0" applyAlignment="0" applyProtection="0">
      <alignment vertical="center"/>
    </xf>
    <xf numFmtId="0" fontId="29" fillId="50" borderId="0" applyNumberFormat="0" applyBorder="0" applyAlignment="0" applyProtection="0">
      <alignment vertical="center"/>
    </xf>
    <xf numFmtId="0" fontId="29" fillId="40" borderId="0" applyNumberFormat="0" applyBorder="0" applyAlignment="0" applyProtection="0">
      <alignment vertical="center"/>
    </xf>
    <xf numFmtId="0" fontId="83" fillId="0" borderId="9" applyNumberFormat="0" applyFill="0" applyProtection="0">
      <alignment horizontal="left" vertical="center"/>
    </xf>
    <xf numFmtId="0" fontId="29" fillId="50" borderId="0" applyNumberFormat="0" applyBorder="0" applyAlignment="0" applyProtection="0">
      <alignment vertical="center"/>
    </xf>
    <xf numFmtId="0" fontId="29" fillId="40" borderId="0" applyNumberFormat="0" applyBorder="0" applyAlignment="0" applyProtection="0">
      <alignment vertical="center"/>
    </xf>
    <xf numFmtId="0" fontId="29" fillId="40" borderId="0" applyNumberFormat="0" applyBorder="0" applyAlignment="0" applyProtection="0">
      <alignment vertical="center"/>
    </xf>
    <xf numFmtId="0" fontId="77" fillId="40" borderId="0" applyNumberFormat="0" applyBorder="0" applyAlignment="0" applyProtection="0">
      <alignment vertical="center"/>
    </xf>
    <xf numFmtId="0" fontId="77" fillId="40" borderId="0" applyNumberFormat="0" applyBorder="0" applyAlignment="0" applyProtection="0">
      <alignment vertical="center"/>
    </xf>
    <xf numFmtId="0" fontId="77" fillId="40" borderId="0" applyNumberFormat="0" applyBorder="0" applyAlignment="0" applyProtection="0">
      <alignment vertical="center"/>
    </xf>
    <xf numFmtId="0" fontId="21" fillId="60" borderId="0" applyNumberFormat="0" applyFont="0" applyBorder="0" applyAlignment="0" applyProtection="0">
      <alignment vertical="center"/>
    </xf>
    <xf numFmtId="0" fontId="77" fillId="41" borderId="0" applyNumberFormat="0" applyBorder="0" applyAlignment="0" applyProtection="0">
      <alignment vertical="center"/>
    </xf>
    <xf numFmtId="0" fontId="77" fillId="38" borderId="0" applyNumberFormat="0" applyBorder="0" applyAlignment="0" applyProtection="0">
      <alignment vertical="center"/>
    </xf>
    <xf numFmtId="0" fontId="102" fillId="0" borderId="0">
      <alignment vertical="center"/>
    </xf>
    <xf numFmtId="0" fontId="77" fillId="38" borderId="0" applyNumberFormat="0" applyBorder="0" applyAlignment="0" applyProtection="0">
      <alignment vertical="center"/>
    </xf>
    <xf numFmtId="0" fontId="77" fillId="38" borderId="0" applyNumberFormat="0" applyBorder="0" applyAlignment="0" applyProtection="0">
      <alignment vertical="center"/>
    </xf>
    <xf numFmtId="0" fontId="77" fillId="38" borderId="0" applyNumberFormat="0" applyBorder="0" applyAlignment="0" applyProtection="0">
      <alignment vertical="center"/>
    </xf>
    <xf numFmtId="0" fontId="87" fillId="0" borderId="22">
      <alignment horizontal="center" vertical="center"/>
    </xf>
    <xf numFmtId="0" fontId="104" fillId="0" borderId="30" applyNumberFormat="0" applyFill="0" applyAlignment="0" applyProtection="0">
      <alignment vertical="center"/>
    </xf>
    <xf numFmtId="0" fontId="21" fillId="0" borderId="0">
      <alignment vertical="center"/>
    </xf>
    <xf numFmtId="0" fontId="77" fillId="38" borderId="0" applyNumberFormat="0" applyBorder="0" applyAlignment="0" applyProtection="0">
      <alignment vertical="center"/>
    </xf>
    <xf numFmtId="9" fontId="21" fillId="0" borderId="0" applyFont="0" applyFill="0" applyBorder="0" applyAlignment="0" applyProtection="0">
      <alignment vertical="center"/>
    </xf>
    <xf numFmtId="0" fontId="85" fillId="0" borderId="21" applyNumberFormat="0" applyFill="0" applyAlignment="0" applyProtection="0">
      <alignment vertical="center"/>
    </xf>
    <xf numFmtId="0" fontId="77" fillId="38" borderId="0" applyNumberFormat="0" applyBorder="0" applyAlignment="0" applyProtection="0">
      <alignment vertical="center"/>
    </xf>
    <xf numFmtId="0" fontId="85" fillId="0" borderId="21" applyNumberFormat="0" applyFill="0" applyAlignment="0" applyProtection="0">
      <alignment vertical="center"/>
    </xf>
    <xf numFmtId="0" fontId="77" fillId="38" borderId="0" applyNumberFormat="0" applyBorder="0" applyAlignment="0" applyProtection="0">
      <alignment vertical="center"/>
    </xf>
    <xf numFmtId="0" fontId="77" fillId="36" borderId="0" applyNumberFormat="0" applyBorder="0" applyAlignment="0" applyProtection="0">
      <alignment vertical="center"/>
    </xf>
    <xf numFmtId="0" fontId="29" fillId="42" borderId="0" applyNumberFormat="0" applyBorder="0" applyAlignment="0" applyProtection="0">
      <alignment vertical="center"/>
    </xf>
    <xf numFmtId="0" fontId="29" fillId="42" borderId="0" applyNumberFormat="0" applyBorder="0" applyAlignment="0" applyProtection="0">
      <alignment vertical="center"/>
    </xf>
    <xf numFmtId="0" fontId="82" fillId="39" borderId="1" applyNumberFormat="0" applyBorder="0" applyAlignment="0" applyProtection="0">
      <alignment vertical="center"/>
    </xf>
    <xf numFmtId="0" fontId="29" fillId="42" borderId="0" applyNumberFormat="0" applyBorder="0" applyAlignment="0" applyProtection="0">
      <alignment vertical="center"/>
    </xf>
    <xf numFmtId="0" fontId="29" fillId="49" borderId="0" applyNumberFormat="0" applyBorder="0" applyAlignment="0" applyProtection="0">
      <alignment vertical="center"/>
    </xf>
    <xf numFmtId="0" fontId="91" fillId="0" borderId="23" applyNumberFormat="0" applyFill="0" applyAlignment="0" applyProtection="0">
      <alignment vertical="center"/>
    </xf>
    <xf numFmtId="0" fontId="77" fillId="47" borderId="0" applyNumberFormat="0" applyBorder="0" applyAlignment="0" applyProtection="0">
      <alignment vertical="center"/>
    </xf>
    <xf numFmtId="0" fontId="77" fillId="47" borderId="0" applyNumberFormat="0" applyBorder="0" applyAlignment="0" applyProtection="0">
      <alignment vertical="center"/>
    </xf>
    <xf numFmtId="0" fontId="105" fillId="50" borderId="31">
      <alignment horizontal="left" vertical="center"/>
      <protection locked="0" hidden="1"/>
    </xf>
    <xf numFmtId="0" fontId="77" fillId="36" borderId="0" applyNumberFormat="0" applyBorder="0" applyAlignment="0" applyProtection="0">
      <alignment vertical="center"/>
    </xf>
    <xf numFmtId="0" fontId="91" fillId="0" borderId="23" applyNumberFormat="0" applyFill="0" applyAlignment="0" applyProtection="0">
      <alignment vertical="center"/>
    </xf>
    <xf numFmtId="0" fontId="105" fillId="50" borderId="31">
      <alignment horizontal="left" vertical="center"/>
      <protection locked="0" hidden="1"/>
    </xf>
    <xf numFmtId="0" fontId="77" fillId="36" borderId="0" applyNumberFormat="0" applyBorder="0" applyAlignment="0" applyProtection="0">
      <alignment vertical="center"/>
    </xf>
    <xf numFmtId="0" fontId="95" fillId="0" borderId="25" applyNumberFormat="0" applyFill="0" applyAlignment="0" applyProtection="0">
      <alignment vertical="center"/>
    </xf>
    <xf numFmtId="182" fontId="21" fillId="0" borderId="0" applyFont="0" applyFill="0" applyBorder="0" applyAlignment="0" applyProtection="0">
      <alignment vertical="center"/>
    </xf>
    <xf numFmtId="0" fontId="77" fillId="36" borderId="0" applyNumberFormat="0" applyBorder="0" applyAlignment="0" applyProtection="0">
      <alignment vertical="center"/>
    </xf>
    <xf numFmtId="0" fontId="76" fillId="0" borderId="32" applyNumberFormat="0" applyFill="0" applyAlignment="0" applyProtection="0">
      <alignment vertical="center"/>
    </xf>
    <xf numFmtId="0" fontId="77" fillId="36" borderId="0" applyNumberFormat="0" applyBorder="0" applyAlignment="0" applyProtection="0">
      <alignment vertical="center"/>
    </xf>
    <xf numFmtId="0" fontId="76" fillId="0" borderId="32" applyNumberFormat="0" applyFill="0" applyAlignment="0" applyProtection="0">
      <alignment vertical="center"/>
    </xf>
    <xf numFmtId="0" fontId="77" fillId="36" borderId="0" applyNumberFormat="0" applyBorder="0" applyAlignment="0" applyProtection="0">
      <alignment vertical="center"/>
    </xf>
    <xf numFmtId="0" fontId="85" fillId="0" borderId="21" applyNumberFormat="0" applyFill="0" applyAlignment="0" applyProtection="0">
      <alignment vertical="center"/>
    </xf>
    <xf numFmtId="0" fontId="76" fillId="0" borderId="19" applyNumberFormat="0" applyFill="0" applyAlignment="0" applyProtection="0">
      <alignment vertical="center"/>
    </xf>
    <xf numFmtId="0" fontId="77" fillId="36" borderId="0" applyNumberFormat="0" applyBorder="0" applyAlignment="0" applyProtection="0">
      <alignment vertical="center"/>
    </xf>
    <xf numFmtId="0" fontId="85" fillId="0" borderId="21" applyNumberFormat="0" applyFill="0" applyAlignment="0" applyProtection="0">
      <alignment vertical="center"/>
    </xf>
    <xf numFmtId="9" fontId="21" fillId="0" borderId="0" applyFont="0" applyFill="0" applyBorder="0" applyAlignment="0" applyProtection="0">
      <alignment vertical="center"/>
    </xf>
    <xf numFmtId="0" fontId="76" fillId="0" borderId="19" applyNumberFormat="0" applyFill="0" applyAlignment="0" applyProtection="0">
      <alignment vertical="center"/>
    </xf>
    <xf numFmtId="0" fontId="77" fillId="36" borderId="0" applyNumberFormat="0" applyBorder="0" applyAlignment="0" applyProtection="0">
      <alignment vertical="center"/>
    </xf>
    <xf numFmtId="0" fontId="29" fillId="39" borderId="0" applyNumberFormat="0" applyBorder="0" applyAlignment="0" applyProtection="0">
      <alignment vertical="center"/>
    </xf>
    <xf numFmtId="0" fontId="29" fillId="50" borderId="0" applyNumberFormat="0" applyBorder="0" applyAlignment="0" applyProtection="0">
      <alignment vertical="center"/>
    </xf>
    <xf numFmtId="0" fontId="87" fillId="0" borderId="0" applyNumberFormat="0" applyFill="0" applyBorder="0" applyAlignment="0" applyProtection="0">
      <alignment vertical="center"/>
    </xf>
    <xf numFmtId="0" fontId="29" fillId="50" borderId="0" applyNumberFormat="0" applyBorder="0" applyAlignment="0" applyProtection="0">
      <alignment vertical="center"/>
    </xf>
    <xf numFmtId="0" fontId="77" fillId="50" borderId="0" applyNumberFormat="0" applyBorder="0" applyAlignment="0" applyProtection="0">
      <alignment vertical="center"/>
    </xf>
    <xf numFmtId="0" fontId="77" fillId="50" borderId="0" applyNumberFormat="0" applyBorder="0" applyAlignment="0" applyProtection="0">
      <alignment vertical="center"/>
    </xf>
    <xf numFmtId="0" fontId="85" fillId="0" borderId="21" applyNumberFormat="0" applyFill="0" applyAlignment="0" applyProtection="0">
      <alignment vertical="center"/>
    </xf>
    <xf numFmtId="0" fontId="77" fillId="41" borderId="0" applyNumberFormat="0" applyBorder="0" applyAlignment="0" applyProtection="0">
      <alignment vertical="center"/>
    </xf>
    <xf numFmtId="9" fontId="21" fillId="0" borderId="0" applyFont="0" applyFill="0" applyBorder="0" applyAlignment="0" applyProtection="0">
      <alignment vertical="center"/>
    </xf>
    <xf numFmtId="183" fontId="21" fillId="0" borderId="0" applyFont="0" applyFill="0" applyBorder="0" applyAlignment="0" applyProtection="0">
      <alignment vertical="center"/>
    </xf>
    <xf numFmtId="0" fontId="106" fillId="0" borderId="0" applyNumberFormat="0" applyFill="0" applyBorder="0" applyAlignment="0" applyProtection="0">
      <alignment vertical="center"/>
    </xf>
    <xf numFmtId="0" fontId="95" fillId="0" borderId="25" applyNumberFormat="0" applyFill="0" applyAlignment="0" applyProtection="0">
      <alignment vertical="center"/>
    </xf>
    <xf numFmtId="184" fontId="21" fillId="0" borderId="0" applyFont="0" applyFill="0" applyBorder="0" applyAlignment="0" applyProtection="0">
      <alignment vertical="center"/>
    </xf>
    <xf numFmtId="0" fontId="91" fillId="0" borderId="23" applyNumberFormat="0" applyFill="0" applyAlignment="0" applyProtection="0">
      <alignment vertical="center"/>
    </xf>
    <xf numFmtId="185" fontId="102" fillId="0" borderId="0">
      <alignment vertical="center"/>
    </xf>
    <xf numFmtId="15" fontId="98" fillId="0" borderId="0">
      <alignment vertical="center"/>
    </xf>
    <xf numFmtId="15" fontId="98" fillId="0" borderId="0">
      <alignment vertical="center"/>
    </xf>
    <xf numFmtId="186" fontId="102" fillId="0" borderId="0">
      <alignment vertical="center"/>
    </xf>
    <xf numFmtId="0" fontId="107" fillId="0" borderId="33" applyNumberFormat="0" applyFill="0" applyAlignment="0" applyProtection="0">
      <alignment vertical="center"/>
    </xf>
    <xf numFmtId="0" fontId="21" fillId="0" borderId="0">
      <alignment vertical="center"/>
    </xf>
    <xf numFmtId="9" fontId="21" fillId="0" borderId="0" applyFont="0" applyFill="0" applyBorder="0" applyAlignment="0" applyProtection="0">
      <alignment vertical="center"/>
    </xf>
    <xf numFmtId="0" fontId="82" fillId="40" borderId="0" applyNumberFormat="0" applyBorder="0" applyAlignment="0" applyProtection="0">
      <alignment vertical="center"/>
    </xf>
    <xf numFmtId="0" fontId="75" fillId="38" borderId="0" applyNumberFormat="0" applyBorder="0" applyAlignment="0" applyProtection="0">
      <alignment vertical="center"/>
    </xf>
    <xf numFmtId="0" fontId="96" fillId="0" borderId="28" applyNumberFormat="0" applyAlignment="0" applyProtection="0">
      <alignment horizontal="left" vertical="center"/>
    </xf>
    <xf numFmtId="0" fontId="96" fillId="0" borderId="3">
      <alignment horizontal="left" vertical="center"/>
    </xf>
    <xf numFmtId="0" fontId="96" fillId="0" borderId="3">
      <alignment horizontal="left" vertical="center"/>
    </xf>
    <xf numFmtId="43" fontId="0" fillId="0" borderId="0" applyFont="0" applyFill="0" applyBorder="0" applyAlignment="0" applyProtection="0">
      <alignment vertical="center"/>
    </xf>
    <xf numFmtId="0" fontId="82" fillId="39" borderId="1" applyNumberFormat="0" applyBorder="0" applyAlignment="0" applyProtection="0">
      <alignment vertical="center"/>
    </xf>
    <xf numFmtId="43" fontId="0" fillId="0" borderId="0" applyFont="0" applyFill="0" applyBorder="0" applyAlignment="0" applyProtection="0">
      <alignment vertical="center"/>
    </xf>
    <xf numFmtId="0" fontId="82" fillId="39" borderId="1" applyNumberFormat="0" applyBorder="0" applyAlignment="0" applyProtection="0">
      <alignment vertical="center"/>
    </xf>
    <xf numFmtId="0" fontId="82" fillId="39" borderId="1" applyNumberFormat="0" applyBorder="0" applyAlignment="0" applyProtection="0">
      <alignment vertical="center"/>
    </xf>
    <xf numFmtId="0" fontId="82" fillId="39" borderId="1" applyNumberFormat="0" applyBorder="0" applyAlignment="0" applyProtection="0">
      <alignment vertical="center"/>
    </xf>
    <xf numFmtId="0" fontId="82" fillId="39" borderId="1" applyNumberFormat="0" applyBorder="0" applyAlignment="0" applyProtection="0">
      <alignment vertical="center"/>
    </xf>
    <xf numFmtId="0" fontId="82" fillId="39" borderId="1" applyNumberFormat="0" applyBorder="0" applyAlignment="0" applyProtection="0">
      <alignment vertical="center"/>
    </xf>
    <xf numFmtId="187" fontId="108" fillId="61" borderId="0">
      <alignment vertical="center"/>
    </xf>
    <xf numFmtId="187" fontId="109" fillId="62" borderId="0">
      <alignment vertical="center"/>
    </xf>
    <xf numFmtId="38" fontId="21" fillId="0" borderId="0" applyFont="0" applyFill="0" applyBorder="0" applyAlignment="0" applyProtection="0">
      <alignment vertical="center"/>
    </xf>
    <xf numFmtId="0" fontId="21" fillId="0" borderId="0">
      <alignment vertical="center"/>
    </xf>
    <xf numFmtId="40" fontId="21" fillId="0" borderId="0" applyFont="0" applyFill="0" applyBorder="0" applyAlignment="0" applyProtection="0">
      <alignment vertical="center"/>
    </xf>
    <xf numFmtId="43" fontId="0" fillId="0" borderId="0" applyFont="0" applyFill="0" applyBorder="0" applyAlignment="0" applyProtection="0">
      <alignment vertical="center"/>
    </xf>
    <xf numFmtId="177" fontId="21" fillId="0" borderId="0" applyFont="0" applyFill="0" applyBorder="0" applyAlignment="0" applyProtection="0">
      <alignment vertical="center"/>
    </xf>
    <xf numFmtId="188" fontId="21" fillId="0" borderId="0" applyFont="0" applyFill="0" applyBorder="0" applyAlignment="0" applyProtection="0">
      <alignment vertical="center"/>
    </xf>
    <xf numFmtId="1" fontId="83" fillId="0" borderId="20" applyFill="0" applyProtection="0">
      <alignment horizontal="center" vertical="center"/>
    </xf>
    <xf numFmtId="0" fontId="85" fillId="0" borderId="21" applyNumberFormat="0" applyFill="0" applyAlignment="0" applyProtection="0">
      <alignment vertical="center"/>
    </xf>
    <xf numFmtId="40" fontId="110" fillId="56" borderId="31">
      <alignment horizontal="centerContinuous" vertical="center"/>
    </xf>
    <xf numFmtId="40" fontId="110" fillId="56" borderId="31">
      <alignment horizontal="centerContinuous" vertical="center"/>
    </xf>
    <xf numFmtId="9" fontId="21" fillId="0" borderId="0" applyFont="0" applyFill="0" applyBorder="0" applyAlignment="0" applyProtection="0">
      <alignment vertical="center"/>
    </xf>
    <xf numFmtId="0" fontId="87" fillId="0" borderId="22">
      <alignment horizontal="center" vertical="center"/>
    </xf>
    <xf numFmtId="37" fontId="111" fillId="0" borderId="0">
      <alignment vertical="center"/>
    </xf>
    <xf numFmtId="0" fontId="87" fillId="0" borderId="22">
      <alignment horizontal="center" vertical="center"/>
    </xf>
    <xf numFmtId="37" fontId="111" fillId="0" borderId="0">
      <alignment vertical="center"/>
    </xf>
    <xf numFmtId="0" fontId="87" fillId="0" borderId="22">
      <alignment horizontal="center" vertical="center"/>
    </xf>
    <xf numFmtId="37" fontId="111" fillId="0" borderId="0">
      <alignment vertical="center"/>
    </xf>
    <xf numFmtId="9" fontId="21" fillId="0" borderId="0" applyFont="0" applyFill="0" applyBorder="0" applyAlignment="0" applyProtection="0">
      <alignment vertical="center"/>
    </xf>
    <xf numFmtId="0" fontId="87" fillId="0" borderId="22">
      <alignment horizontal="center" vertical="center"/>
    </xf>
    <xf numFmtId="37" fontId="111" fillId="0" borderId="0">
      <alignment vertical="center"/>
    </xf>
    <xf numFmtId="189" fontId="83" fillId="0" borderId="0">
      <alignment vertical="center"/>
    </xf>
    <xf numFmtId="9" fontId="21" fillId="0" borderId="0" applyFont="0" applyFill="0" applyBorder="0" applyAlignment="0" applyProtection="0">
      <alignment vertical="center"/>
    </xf>
    <xf numFmtId="0" fontId="89" fillId="0" borderId="0">
      <alignment vertical="center"/>
    </xf>
    <xf numFmtId="3" fontId="21" fillId="0" borderId="0" applyFont="0" applyFill="0" applyBorder="0" applyAlignment="0" applyProtection="0">
      <alignment vertical="center"/>
    </xf>
    <xf numFmtId="14" fontId="81" fillId="0" borderId="0">
      <alignment horizontal="center" vertical="center" wrapText="1"/>
      <protection locked="0"/>
    </xf>
    <xf numFmtId="0" fontId="21" fillId="0" borderId="0">
      <alignment vertical="center"/>
    </xf>
    <xf numFmtId="0" fontId="99" fillId="58" borderId="27">
      <alignment vertical="center"/>
      <protection locked="0"/>
    </xf>
    <xf numFmtId="10"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190" fontId="21" fillId="0" borderId="0" applyFont="0" applyFill="0" applyProtection="0">
      <alignment vertical="center"/>
    </xf>
    <xf numFmtId="0" fontId="21" fillId="0" borderId="0" applyNumberFormat="0" applyFont="0" applyFill="0" applyBorder="0" applyAlignment="0" applyProtection="0">
      <alignment horizontal="left" vertical="center"/>
    </xf>
    <xf numFmtId="0" fontId="83" fillId="0" borderId="9" applyNumberFormat="0" applyFill="0" applyProtection="0">
      <alignment horizontal="right" vertical="center"/>
    </xf>
    <xf numFmtId="0" fontId="87" fillId="0" borderId="22">
      <alignment horizontal="center" vertical="center"/>
    </xf>
    <xf numFmtId="15" fontId="21" fillId="0" borderId="0" applyFont="0" applyFill="0" applyBorder="0" applyAlignment="0" applyProtection="0">
      <alignment vertical="center"/>
    </xf>
    <xf numFmtId="0" fontId="83" fillId="0" borderId="9" applyNumberFormat="0" applyFill="0" applyProtection="0">
      <alignment horizontal="right" vertical="center"/>
    </xf>
    <xf numFmtId="15" fontId="21" fillId="0" borderId="0" applyFont="0" applyFill="0" applyBorder="0" applyAlignment="0" applyProtection="0">
      <alignment vertical="center"/>
    </xf>
    <xf numFmtId="4" fontId="21" fillId="0" borderId="0" applyFont="0" applyFill="0" applyBorder="0" applyAlignment="0" applyProtection="0">
      <alignment vertical="center"/>
    </xf>
    <xf numFmtId="0" fontId="83" fillId="0" borderId="9" applyNumberFormat="0" applyFill="0" applyProtection="0">
      <alignment horizontal="right" vertical="center"/>
    </xf>
    <xf numFmtId="0" fontId="21" fillId="0" borderId="0">
      <alignment vertical="center"/>
    </xf>
    <xf numFmtId="4" fontId="21" fillId="0" borderId="0" applyFont="0" applyFill="0" applyBorder="0" applyAlignment="0" applyProtection="0">
      <alignment vertical="center"/>
    </xf>
    <xf numFmtId="0" fontId="87" fillId="0" borderId="22">
      <alignment horizontal="center" vertical="center"/>
    </xf>
    <xf numFmtId="0" fontId="87" fillId="0" borderId="22">
      <alignment horizontal="center" vertical="center"/>
    </xf>
    <xf numFmtId="0" fontId="87" fillId="0" borderId="22">
      <alignment horizontal="center" vertical="center"/>
    </xf>
    <xf numFmtId="0" fontId="87" fillId="0" borderId="22">
      <alignment horizontal="center" vertical="center"/>
    </xf>
    <xf numFmtId="3" fontId="21" fillId="0" borderId="0" applyFont="0" applyFill="0" applyBorder="0" applyAlignment="0" applyProtection="0">
      <alignment vertical="center"/>
    </xf>
    <xf numFmtId="0" fontId="21" fillId="60" borderId="0" applyNumberFormat="0" applyFont="0" applyBorder="0" applyAlignment="0" applyProtection="0">
      <alignment vertical="center"/>
    </xf>
    <xf numFmtId="0" fontId="99" fillId="58" borderId="27">
      <alignment vertical="center"/>
      <protection locked="0"/>
    </xf>
    <xf numFmtId="0" fontId="112" fillId="0" borderId="0">
      <alignment vertical="center"/>
    </xf>
    <xf numFmtId="0" fontId="99" fillId="58" borderId="27">
      <alignment vertical="center"/>
      <protection locked="0"/>
    </xf>
    <xf numFmtId="0" fontId="21" fillId="0" borderId="0">
      <alignment vertical="center"/>
    </xf>
    <xf numFmtId="0" fontId="99" fillId="58" borderId="27">
      <alignment vertical="center"/>
      <protection locked="0"/>
    </xf>
    <xf numFmtId="9" fontId="21" fillId="0" borderId="0" applyFont="0" applyFill="0" applyBorder="0" applyAlignment="0" applyProtection="0">
      <alignment vertical="center"/>
    </xf>
    <xf numFmtId="43" fontId="0"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97" fillId="0" borderId="0" applyNumberForma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21" fillId="0" borderId="0" applyProtection="0"/>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21" fillId="0" borderId="0">
      <alignment vertical="center"/>
    </xf>
    <xf numFmtId="9" fontId="21" fillId="0" borderId="0" applyFont="0" applyFill="0" applyBorder="0" applyAlignment="0" applyProtection="0">
      <alignment vertical="center"/>
    </xf>
    <xf numFmtId="0" fontId="107" fillId="0" borderId="33" applyNumberFormat="0" applyFill="0" applyAlignment="0" applyProtection="0">
      <alignment vertical="center"/>
    </xf>
    <xf numFmtId="0" fontId="21" fillId="0" borderId="0">
      <alignment vertical="center"/>
    </xf>
    <xf numFmtId="9" fontId="21" fillId="0" borderId="0" applyFont="0" applyFill="0" applyBorder="0" applyAlignment="0" applyProtection="0">
      <alignment vertical="center"/>
    </xf>
    <xf numFmtId="0" fontId="91" fillId="0" borderId="23" applyNumberFormat="0" applyFill="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0" fontId="83" fillId="0" borderId="9" applyNumberFormat="0" applyFill="0" applyProtection="0">
      <alignment horizontal="right" vertical="center"/>
    </xf>
    <xf numFmtId="9" fontId="21" fillId="0" borderId="0" applyFont="0" applyFill="0" applyBorder="0" applyAlignment="0" applyProtection="0">
      <alignment vertical="center"/>
    </xf>
    <xf numFmtId="0" fontId="104" fillId="0" borderId="30" applyNumberFormat="0" applyFill="0" applyAlignment="0" applyProtection="0">
      <alignment vertical="center"/>
    </xf>
    <xf numFmtId="0" fontId="21" fillId="0" borderId="0">
      <alignment vertical="center"/>
    </xf>
    <xf numFmtId="9" fontId="21" fillId="0" borderId="0" applyFont="0" applyFill="0" applyBorder="0" applyAlignment="0" applyProtection="0">
      <alignment vertical="center"/>
    </xf>
    <xf numFmtId="0" fontId="113" fillId="0" borderId="34" applyNumberFormat="0" applyFill="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191" fontId="21" fillId="0" borderId="0" applyFont="0" applyFill="0" applyBorder="0" applyAlignment="0" applyProtection="0">
      <alignment vertical="center"/>
    </xf>
    <xf numFmtId="0" fontId="83" fillId="0" borderId="9" applyNumberFormat="0" applyFill="0" applyProtection="0">
      <alignment horizontal="right" vertical="center"/>
    </xf>
    <xf numFmtId="0" fontId="83" fillId="0" borderId="9" applyNumberFormat="0" applyFill="0" applyProtection="0">
      <alignment horizontal="right" vertical="center"/>
    </xf>
    <xf numFmtId="0" fontId="85" fillId="0" borderId="21" applyNumberFormat="0" applyFill="0" applyAlignment="0" applyProtection="0">
      <alignment vertical="center"/>
    </xf>
    <xf numFmtId="0" fontId="85" fillId="0" borderId="21" applyNumberFormat="0" applyFill="0" applyAlignment="0" applyProtection="0">
      <alignment vertical="center"/>
    </xf>
    <xf numFmtId="0" fontId="91" fillId="0" borderId="23" applyNumberFormat="0" applyFill="0" applyAlignment="0" applyProtection="0">
      <alignment vertical="center"/>
    </xf>
    <xf numFmtId="0" fontId="85" fillId="0" borderId="21"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0" fillId="37" borderId="0" applyNumberFormat="0" applyBorder="0" applyAlignment="0" applyProtection="0">
      <alignment vertical="center"/>
    </xf>
    <xf numFmtId="0" fontId="95" fillId="0" borderId="25"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0" fillId="37" borderId="0" applyNumberFormat="0" applyBorder="0" applyAlignment="0" applyProtection="0">
      <alignment vertical="center"/>
    </xf>
    <xf numFmtId="0" fontId="113" fillId="0" borderId="34" applyNumberFormat="0" applyFill="0" applyAlignment="0" applyProtection="0">
      <alignment vertical="center"/>
    </xf>
    <xf numFmtId="0" fontId="80" fillId="37" borderId="0" applyNumberFormat="0" applyBorder="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0" fontId="95" fillId="0" borderId="25" applyNumberFormat="0" applyFill="0" applyAlignment="0" applyProtection="0">
      <alignment vertical="center"/>
    </xf>
    <xf numFmtId="1" fontId="83" fillId="0" borderId="20" applyFill="0" applyProtection="0">
      <alignment horizontal="center" vertical="center"/>
    </xf>
    <xf numFmtId="0" fontId="95" fillId="0" borderId="25" applyNumberFormat="0" applyFill="0" applyAlignment="0" applyProtection="0">
      <alignment vertical="center"/>
    </xf>
    <xf numFmtId="192" fontId="0" fillId="0" borderId="0" applyFont="0" applyFill="0" applyBorder="0" applyAlignment="0" applyProtection="0">
      <alignment vertical="center"/>
    </xf>
    <xf numFmtId="0" fontId="113"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1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100" fillId="50" borderId="29" applyNumberFormat="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15" fillId="0" borderId="9" applyNumberFormat="0" applyFill="0" applyProtection="0">
      <alignment horizontal="center" vertical="center"/>
    </xf>
    <xf numFmtId="0" fontId="115" fillId="0" borderId="9" applyNumberFormat="0" applyFill="0" applyProtection="0">
      <alignment horizontal="center" vertical="center"/>
    </xf>
    <xf numFmtId="0" fontId="115" fillId="0" borderId="9" applyNumberFormat="0" applyFill="0" applyProtection="0">
      <alignment horizontal="center" vertical="center"/>
    </xf>
    <xf numFmtId="0" fontId="115" fillId="0" borderId="9" applyNumberFormat="0" applyFill="0" applyProtection="0">
      <alignment horizontal="center" vertical="center"/>
    </xf>
    <xf numFmtId="0" fontId="86" fillId="44" borderId="0" applyNumberFormat="0" applyBorder="0" applyAlignment="0" applyProtection="0">
      <alignment vertical="center"/>
    </xf>
    <xf numFmtId="0" fontId="115" fillId="0" borderId="9" applyNumberFormat="0" applyFill="0" applyProtection="0">
      <alignment horizontal="center" vertical="center"/>
    </xf>
    <xf numFmtId="0" fontId="115" fillId="0" borderId="9" applyNumberFormat="0" applyFill="0" applyProtection="0">
      <alignment horizontal="center" vertical="center"/>
    </xf>
    <xf numFmtId="0" fontId="115" fillId="0" borderId="9" applyNumberFormat="0" applyFill="0" applyProtection="0">
      <alignment horizontal="center" vertical="center"/>
    </xf>
    <xf numFmtId="0" fontId="115" fillId="0" borderId="9" applyNumberFormat="0" applyFill="0" applyProtection="0">
      <alignment horizontal="center"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78" fillId="0" borderId="20" applyNumberFormat="0" applyFill="0" applyProtection="0">
      <alignment horizontal="center" vertical="center"/>
    </xf>
    <xf numFmtId="0" fontId="78" fillId="0" borderId="20" applyNumberFormat="0" applyFill="0" applyProtection="0">
      <alignment horizontal="center" vertical="center"/>
    </xf>
    <xf numFmtId="0" fontId="78" fillId="0" borderId="20" applyNumberFormat="0" applyFill="0" applyProtection="0">
      <alignment horizontal="center" vertical="center"/>
    </xf>
    <xf numFmtId="0" fontId="78" fillId="0" borderId="20" applyNumberFormat="0" applyFill="0" applyProtection="0">
      <alignment horizontal="center" vertical="center"/>
    </xf>
    <xf numFmtId="0" fontId="78" fillId="0" borderId="20" applyNumberFormat="0" applyFill="0" applyProtection="0">
      <alignment horizontal="center" vertical="center"/>
    </xf>
    <xf numFmtId="0" fontId="78" fillId="0" borderId="20" applyNumberFormat="0" applyFill="0" applyProtection="0">
      <alignment horizontal="center" vertical="center"/>
    </xf>
    <xf numFmtId="0" fontId="78" fillId="0" borderId="20" applyNumberFormat="0" applyFill="0" applyProtection="0">
      <alignment horizontal="center"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8" fillId="51"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8" fillId="51" borderId="0" applyNumberFormat="0" applyBorder="0" applyAlignment="0" applyProtection="0">
      <alignment vertical="center"/>
    </xf>
    <xf numFmtId="0" fontId="118" fillId="51" borderId="0" applyNumberFormat="0" applyBorder="0" applyAlignment="0" applyProtection="0">
      <alignment vertical="center"/>
    </xf>
    <xf numFmtId="0" fontId="118"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0" fillId="0" borderId="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93" fillId="52"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84" fillId="44" borderId="0" applyNumberFormat="0" applyBorder="0" applyAlignment="0" applyProtection="0">
      <alignment vertical="center"/>
    </xf>
    <xf numFmtId="0" fontId="86" fillId="51" borderId="0" applyNumberFormat="0" applyBorder="0" applyAlignment="0" applyProtection="0">
      <alignment vertical="center"/>
    </xf>
    <xf numFmtId="0" fontId="98" fillId="0" borderId="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76" fillId="0" borderId="19" applyNumberFormat="0" applyFill="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19" fillId="0" borderId="35" applyNumberFormat="0" applyFill="0" applyAlignment="0" applyProtection="0">
      <alignment vertical="center"/>
    </xf>
    <xf numFmtId="0" fontId="21" fillId="0" borderId="0">
      <alignment vertical="center"/>
    </xf>
    <xf numFmtId="0" fontId="80" fillId="37" borderId="0" applyNumberFormat="0" applyBorder="0" applyAlignment="0" applyProtection="0">
      <alignment vertical="center"/>
    </xf>
    <xf numFmtId="0" fontId="21" fillId="0" borderId="0">
      <alignment vertical="center"/>
    </xf>
    <xf numFmtId="0" fontId="80" fillId="37" borderId="0" applyNumberFormat="0" applyBorder="0" applyAlignment="0" applyProtection="0">
      <alignment vertical="center"/>
    </xf>
    <xf numFmtId="0" fontId="21" fillId="0" borderId="0">
      <alignment vertical="center"/>
    </xf>
    <xf numFmtId="0" fontId="80" fillId="37" borderId="0" applyNumberFormat="0" applyBorder="0" applyAlignment="0" applyProtection="0">
      <alignment vertical="center"/>
    </xf>
    <xf numFmtId="0" fontId="21" fillId="0" borderId="0">
      <alignment vertical="center"/>
    </xf>
    <xf numFmtId="0" fontId="21" fillId="0" borderId="0">
      <alignment vertical="center"/>
    </xf>
    <xf numFmtId="0" fontId="80" fillId="37" borderId="0" applyNumberFormat="0" applyBorder="0" applyAlignment="0" applyProtection="0">
      <alignment vertical="center"/>
    </xf>
    <xf numFmtId="0" fontId="21" fillId="0" borderId="0">
      <alignment vertical="center"/>
    </xf>
    <xf numFmtId="0" fontId="21" fillId="0" borderId="0">
      <alignment vertical="center"/>
    </xf>
    <xf numFmtId="0" fontId="120" fillId="4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39" borderId="26" applyNumberFormat="0" applyFont="0" applyAlignment="0" applyProtection="0">
      <alignment vertical="center"/>
    </xf>
    <xf numFmtId="0" fontId="0" fillId="0" borderId="0">
      <alignment vertical="center"/>
    </xf>
    <xf numFmtId="0" fontId="21" fillId="0" borderId="0">
      <alignment vertical="center"/>
    </xf>
    <xf numFmtId="0" fontId="0" fillId="39" borderId="26" applyNumberFormat="0" applyFon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0" fillId="39" borderId="26" applyNumberFormat="0" applyFont="0" applyAlignment="0" applyProtection="0">
      <alignment vertical="center"/>
    </xf>
    <xf numFmtId="0" fontId="0" fillId="0" borderId="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alignment vertical="center"/>
    </xf>
    <xf numFmtId="0" fontId="0" fillId="39" borderId="26" applyNumberFormat="0" applyFont="0" applyAlignment="0" applyProtection="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75" fillId="63" borderId="0" applyNumberFormat="0" applyBorder="0" applyAlignment="0" applyProtection="0">
      <alignment vertical="center"/>
    </xf>
    <xf numFmtId="0" fontId="21" fillId="0" borderId="0">
      <alignment vertical="center"/>
    </xf>
    <xf numFmtId="0" fontId="75" fillId="63"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10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75" fillId="53"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7" fillId="0" borderId="0">
      <alignment vertical="center"/>
    </xf>
    <xf numFmtId="0" fontId="7" fillId="0" borderId="0">
      <alignment vertical="center"/>
    </xf>
    <xf numFmtId="0" fontId="21" fillId="0" borderId="0">
      <alignment vertical="center"/>
    </xf>
    <xf numFmtId="0" fontId="21" fillId="0" borderId="0">
      <alignment vertical="center"/>
    </xf>
    <xf numFmtId="0" fontId="7"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7" fillId="0" borderId="0">
      <alignment vertical="center"/>
    </xf>
    <xf numFmtId="0" fontId="7"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7"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4" fillId="40" borderId="24"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20" fillId="43" borderId="36" applyNumberFormat="0" applyAlignment="0" applyProtection="0">
      <alignment vertical="center"/>
    </xf>
    <xf numFmtId="0" fontId="21" fillId="0" borderId="0">
      <alignment vertical="center"/>
    </xf>
    <xf numFmtId="0" fontId="21" fillId="0" borderId="0">
      <alignment vertical="center"/>
    </xf>
    <xf numFmtId="0" fontId="94" fillId="40" borderId="24" applyNumberFormat="0" applyAlignment="0" applyProtection="0">
      <alignment vertical="center"/>
    </xf>
    <xf numFmtId="0" fontId="120" fillId="43" borderId="36"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00" fillId="50" borderId="29" applyNumberFormat="0" applyAlignment="0" applyProtection="0">
      <alignment vertical="center"/>
    </xf>
    <xf numFmtId="0" fontId="0" fillId="0" borderId="0">
      <alignment vertical="center"/>
    </xf>
    <xf numFmtId="0" fontId="100" fillId="50" borderId="29" applyNumberFormat="0" applyAlignment="0" applyProtection="0">
      <alignment vertical="center"/>
    </xf>
    <xf numFmtId="0" fontId="21" fillId="0" borderId="0">
      <alignment vertical="center"/>
    </xf>
    <xf numFmtId="0" fontId="100" fillId="50" borderId="29" applyNumberFormat="0" applyAlignment="0" applyProtection="0">
      <alignment vertical="center"/>
    </xf>
    <xf numFmtId="0" fontId="21" fillId="0" borderId="0">
      <alignment vertical="center"/>
    </xf>
    <xf numFmtId="0" fontId="100" fillId="50" borderId="29" applyNumberFormat="0" applyAlignment="0" applyProtection="0">
      <alignment vertical="center"/>
    </xf>
    <xf numFmtId="0" fontId="21" fillId="0" borderId="0">
      <alignment vertical="center"/>
    </xf>
    <xf numFmtId="0" fontId="100" fillId="50" borderId="29" applyNumberFormat="0" applyAlignment="0" applyProtection="0">
      <alignment vertical="center"/>
    </xf>
    <xf numFmtId="0" fontId="21" fillId="0" borderId="0">
      <alignment vertical="center"/>
    </xf>
    <xf numFmtId="0" fontId="21" fillId="0" borderId="0">
      <alignment vertical="center"/>
    </xf>
    <xf numFmtId="0" fontId="100" fillId="50" borderId="29" applyNumberFormat="0" applyAlignment="0" applyProtection="0">
      <alignment vertical="center"/>
    </xf>
    <xf numFmtId="0" fontId="88" fillId="37" borderId="0" applyNumberFormat="0" applyBorder="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4" fillId="40" borderId="24" applyNumberFormat="0" applyAlignment="0" applyProtection="0">
      <alignment vertical="center"/>
    </xf>
    <xf numFmtId="0" fontId="21" fillId="0" borderId="0">
      <alignment vertical="center"/>
    </xf>
    <xf numFmtId="0" fontId="94" fillId="40" borderId="24" applyNumberFormat="0" applyAlignment="0" applyProtection="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83" fillId="0" borderId="0">
      <alignment vertical="center"/>
    </xf>
    <xf numFmtId="0" fontId="21" fillId="0" borderId="0">
      <alignment vertical="center"/>
    </xf>
    <xf numFmtId="0" fontId="21" fillId="0" borderId="0">
      <alignment vertical="center"/>
    </xf>
    <xf numFmtId="0" fontId="94" fillId="40" borderId="24" applyNumberFormat="0" applyAlignment="0" applyProtection="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119" fillId="0" borderId="35" applyNumberFormat="0" applyFill="0" applyAlignment="0" applyProtection="0">
      <alignment vertical="center"/>
    </xf>
    <xf numFmtId="0" fontId="0" fillId="0" borderId="0">
      <alignment vertical="center"/>
    </xf>
    <xf numFmtId="0" fontId="0" fillId="0" borderId="0">
      <alignment vertical="center"/>
    </xf>
    <xf numFmtId="0" fontId="119"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9" fillId="0" borderId="35" applyNumberFormat="0" applyFill="0" applyAlignment="0" applyProtection="0">
      <alignment vertical="center"/>
    </xf>
    <xf numFmtId="0" fontId="0" fillId="0" borderId="0">
      <alignment vertical="center"/>
    </xf>
    <xf numFmtId="0" fontId="119" fillId="0" borderId="35" applyNumberFormat="0" applyFill="0" applyAlignment="0" applyProtection="0">
      <alignment vertical="center"/>
    </xf>
    <xf numFmtId="0" fontId="0" fillId="0" borderId="0">
      <alignment vertical="center"/>
    </xf>
    <xf numFmtId="0" fontId="0" fillId="0" borderId="0">
      <alignment vertical="center"/>
    </xf>
    <xf numFmtId="0" fontId="119" fillId="0" borderId="35" applyNumberFormat="0" applyFill="0" applyAlignment="0" applyProtection="0">
      <alignment vertical="center"/>
    </xf>
    <xf numFmtId="0" fontId="0" fillId="0" borderId="0">
      <alignment vertical="center"/>
    </xf>
    <xf numFmtId="0" fontId="0" fillId="0" borderId="0">
      <alignment vertical="center"/>
    </xf>
    <xf numFmtId="0" fontId="119"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Alignment="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1"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0" fillId="0" borderId="0">
      <alignment vertical="center"/>
    </xf>
    <xf numFmtId="0" fontId="92" fillId="0" borderId="1">
      <alignment horizontal="left" vertical="center"/>
    </xf>
    <xf numFmtId="0" fontId="0" fillId="39" borderId="26" applyNumberFormat="0" applyFont="0" applyAlignment="0" applyProtection="0">
      <alignment vertical="center"/>
    </xf>
    <xf numFmtId="0" fontId="92" fillId="0" borderId="1">
      <alignment horizontal="left" vertical="center"/>
    </xf>
    <xf numFmtId="0" fontId="92" fillId="0" borderId="1">
      <alignment horizontal="left" vertical="center"/>
    </xf>
    <xf numFmtId="0" fontId="0" fillId="39" borderId="26" applyNumberFormat="0" applyFont="0" applyAlignment="0" applyProtection="0">
      <alignment vertical="center"/>
    </xf>
    <xf numFmtId="0" fontId="92" fillId="0" borderId="1">
      <alignment horizontal="left" vertical="center"/>
    </xf>
    <xf numFmtId="0" fontId="92" fillId="0" borderId="1">
      <alignment horizontal="left" vertical="center"/>
    </xf>
    <xf numFmtId="0" fontId="92" fillId="0" borderId="1">
      <alignment horizontal="left" vertical="center"/>
    </xf>
    <xf numFmtId="0" fontId="92"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21" fillId="0" borderId="0">
      <alignment vertical="center"/>
    </xf>
    <xf numFmtId="0" fontId="21" fillId="0" borderId="0">
      <alignment vertical="center"/>
    </xf>
    <xf numFmtId="0" fontId="121" fillId="40" borderId="29" applyNumberFormat="0" applyAlignment="0" applyProtection="0">
      <alignment vertical="center"/>
    </xf>
    <xf numFmtId="0" fontId="21" fillId="0" borderId="0">
      <alignment vertical="center"/>
    </xf>
    <xf numFmtId="1" fontId="83" fillId="0" borderId="20" applyFill="0" applyProtection="0">
      <alignment horizontal="center" vertical="center"/>
    </xf>
    <xf numFmtId="0" fontId="21" fillId="0" borderId="0">
      <alignment vertical="center"/>
    </xf>
    <xf numFmtId="0" fontId="121" fillId="40" borderId="29" applyNumberFormat="0" applyAlignment="0" applyProtection="0">
      <alignment vertical="center"/>
    </xf>
    <xf numFmtId="0" fontId="21" fillId="0" borderId="0">
      <alignment vertical="center"/>
    </xf>
    <xf numFmtId="0" fontId="21" fillId="0" borderId="0">
      <alignment vertical="center"/>
    </xf>
    <xf numFmtId="0" fontId="121" fillId="40" borderId="29" applyNumberFormat="0" applyAlignment="0" applyProtection="0">
      <alignment vertical="center"/>
    </xf>
    <xf numFmtId="0" fontId="21" fillId="0" borderId="0">
      <alignment vertical="center"/>
    </xf>
    <xf numFmtId="0" fontId="7" fillId="0" borderId="0">
      <alignment vertical="center"/>
    </xf>
    <xf numFmtId="0" fontId="121" fillId="40" borderId="29" applyNumberFormat="0" applyAlignment="0" applyProtection="0">
      <alignment vertical="center"/>
    </xf>
    <xf numFmtId="0" fontId="7" fillId="0" borderId="0">
      <alignment vertical="center"/>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8" fillId="42" borderId="0" applyNumberFormat="0" applyBorder="0" applyAlignment="0" applyProtection="0">
      <alignment vertical="center"/>
    </xf>
    <xf numFmtId="0" fontId="88" fillId="42" borderId="0" applyNumberFormat="0" applyBorder="0" applyAlignment="0" applyProtection="0">
      <alignment vertical="center"/>
    </xf>
    <xf numFmtId="0" fontId="88" fillId="42" borderId="0" applyNumberFormat="0" applyBorder="0" applyAlignment="0" applyProtection="0">
      <alignment vertical="center"/>
    </xf>
    <xf numFmtId="0" fontId="88"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117" fillId="0" borderId="0" applyNumberFormat="0" applyFill="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117" fillId="0" borderId="0" applyNumberFormat="0" applyFill="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3" fillId="0" borderId="9" applyNumberFormat="0" applyFill="0" applyProtection="0">
      <alignment horizontal="lef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126" fillId="0" borderId="0" applyNumberFormat="0" applyFill="0" applyBorder="0" applyAlignment="0" applyProtection="0">
      <alignment vertical="center"/>
    </xf>
    <xf numFmtId="0" fontId="76" fillId="0" borderId="32"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32"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126" fillId="0" borderId="0" applyNumberFormat="0" applyFill="0" applyBorder="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126" fillId="0" borderId="0" applyNumberFormat="0" applyFill="0" applyBorder="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4" fontId="0" fillId="0" borderId="0" applyFont="0" applyFill="0" applyBorder="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76" fillId="0" borderId="19" applyNumberFormat="0" applyFill="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1" fillId="40" borderId="29"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20" fillId="43" borderId="36" applyNumberFormat="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78" fillId="0" borderId="20" applyNumberFormat="0" applyFill="0" applyProtection="0">
      <alignment horizontal="left" vertical="center"/>
    </xf>
    <xf numFmtId="0" fontId="78" fillId="0" borderId="20" applyNumberFormat="0" applyFill="0" applyProtection="0">
      <alignment horizontal="left" vertical="center"/>
    </xf>
    <xf numFmtId="0" fontId="78" fillId="0" borderId="20" applyNumberFormat="0" applyFill="0" applyProtection="0">
      <alignment horizontal="left" vertical="center"/>
    </xf>
    <xf numFmtId="0" fontId="78" fillId="0" borderId="20" applyNumberFormat="0" applyFill="0" applyProtection="0">
      <alignment horizontal="left" vertical="center"/>
    </xf>
    <xf numFmtId="0" fontId="78" fillId="0" borderId="20" applyNumberFormat="0" applyFill="0" applyProtection="0">
      <alignment horizontal="left" vertical="center"/>
    </xf>
    <xf numFmtId="0" fontId="78" fillId="0" borderId="20" applyNumberFormat="0" applyFill="0" applyProtection="0">
      <alignment horizontal="left" vertical="center"/>
    </xf>
    <xf numFmtId="0" fontId="78" fillId="0" borderId="20" applyNumberFormat="0" applyFill="0" applyProtection="0">
      <alignment horizontal="left" vertical="center"/>
    </xf>
    <xf numFmtId="0" fontId="78" fillId="0" borderId="20" applyNumberFormat="0" applyFill="0" applyProtection="0">
      <alignment horizontal="lef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119" fillId="0" borderId="35" applyNumberFormat="0" applyFill="0" applyAlignment="0" applyProtection="0">
      <alignment vertical="center"/>
    </xf>
    <xf numFmtId="0" fontId="98" fillId="0" borderId="0">
      <alignment vertical="center"/>
    </xf>
    <xf numFmtId="0" fontId="100" fillId="50" borderId="29" applyNumberFormat="0" applyAlignment="0" applyProtection="0">
      <alignment vertical="center"/>
    </xf>
    <xf numFmtId="193"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3" fillId="64" borderId="0" applyNumberFormat="0" applyBorder="0" applyAlignment="0" applyProtection="0">
      <alignment vertical="center"/>
    </xf>
    <xf numFmtId="0" fontId="103" fillId="64" borderId="0" applyNumberFormat="0" applyBorder="0" applyAlignment="0" applyProtection="0">
      <alignment vertical="center"/>
    </xf>
    <xf numFmtId="0" fontId="103" fillId="59" borderId="0" applyNumberFormat="0" applyBorder="0" applyAlignment="0" applyProtection="0">
      <alignment vertical="center"/>
    </xf>
    <xf numFmtId="0" fontId="103" fillId="65" borderId="0" applyNumberFormat="0" applyBorder="0" applyAlignment="0" applyProtection="0">
      <alignment vertical="center"/>
    </xf>
    <xf numFmtId="0" fontId="103" fillId="65" borderId="0" applyNumberFormat="0" applyBorder="0" applyAlignment="0" applyProtection="0">
      <alignment vertical="center"/>
    </xf>
    <xf numFmtId="0" fontId="75" fillId="53" borderId="0" applyNumberFormat="0" applyBorder="0" applyAlignment="0" applyProtection="0">
      <alignment vertical="center"/>
    </xf>
    <xf numFmtId="0" fontId="75" fillId="53" borderId="0" applyNumberFormat="0" applyBorder="0" applyAlignment="0" applyProtection="0">
      <alignment vertical="center"/>
    </xf>
    <xf numFmtId="0" fontId="75" fillId="53" borderId="0" applyNumberFormat="0" applyBorder="0" applyAlignment="0" applyProtection="0">
      <alignment vertical="center"/>
    </xf>
    <xf numFmtId="0" fontId="75" fillId="66" borderId="0" applyNumberFormat="0" applyBorder="0" applyAlignment="0" applyProtection="0">
      <alignment vertical="center"/>
    </xf>
    <xf numFmtId="0" fontId="75" fillId="66" borderId="0" applyNumberFormat="0" applyBorder="0" applyAlignment="0" applyProtection="0">
      <alignment vertical="center"/>
    </xf>
    <xf numFmtId="0" fontId="75" fillId="48" borderId="0" applyNumberFormat="0" applyBorder="0" applyAlignment="0" applyProtection="0">
      <alignment vertical="center"/>
    </xf>
    <xf numFmtId="0" fontId="75" fillId="48" borderId="0" applyNumberFormat="0" applyBorder="0" applyAlignment="0" applyProtection="0">
      <alignment vertical="center"/>
    </xf>
    <xf numFmtId="0" fontId="75" fillId="35" borderId="0" applyNumberFormat="0" applyBorder="0" applyAlignment="0" applyProtection="0">
      <alignment vertical="center"/>
    </xf>
    <xf numFmtId="0" fontId="75" fillId="56" borderId="0" applyNumberFormat="0" applyBorder="0" applyAlignment="0" applyProtection="0">
      <alignment vertical="center"/>
    </xf>
    <xf numFmtId="0" fontId="75" fillId="56" borderId="0" applyNumberFormat="0" applyBorder="0" applyAlignment="0" applyProtection="0">
      <alignment vertical="center"/>
    </xf>
    <xf numFmtId="0" fontId="75" fillId="56" borderId="0" applyNumberFormat="0" applyBorder="0" applyAlignment="0" applyProtection="0">
      <alignment vertical="center"/>
    </xf>
    <xf numFmtId="0" fontId="75" fillId="56" borderId="0" applyNumberFormat="0" applyBorder="0" applyAlignment="0" applyProtection="0">
      <alignment vertical="center"/>
    </xf>
    <xf numFmtId="0" fontId="75" fillId="67" borderId="0" applyNumberFormat="0" applyBorder="0" applyAlignment="0" applyProtection="0">
      <alignment vertical="center"/>
    </xf>
    <xf numFmtId="0" fontId="75" fillId="67" borderId="0" applyNumberFormat="0" applyBorder="0" applyAlignment="0" applyProtection="0">
      <alignment vertical="center"/>
    </xf>
    <xf numFmtId="0" fontId="75" fillId="67" borderId="0" applyNumberFormat="0" applyBorder="0" applyAlignment="0" applyProtection="0">
      <alignment vertical="center"/>
    </xf>
    <xf numFmtId="0" fontId="75" fillId="67" borderId="0" applyNumberFormat="0" applyBorder="0" applyAlignment="0" applyProtection="0">
      <alignment vertical="center"/>
    </xf>
    <xf numFmtId="0" fontId="75" fillId="54" borderId="0" applyNumberFormat="0" applyBorder="0" applyAlignment="0" applyProtection="0">
      <alignment vertical="center"/>
    </xf>
    <xf numFmtId="0" fontId="75" fillId="54" borderId="0" applyNumberFormat="0" applyBorder="0" applyAlignment="0" applyProtection="0">
      <alignment vertical="center"/>
    </xf>
    <xf numFmtId="0" fontId="75" fillId="38" borderId="0" applyNumberFormat="0" applyBorder="0" applyAlignment="0" applyProtection="0">
      <alignment vertical="center"/>
    </xf>
    <xf numFmtId="0" fontId="75" fillId="36" borderId="0" applyNumberFormat="0" applyBorder="0" applyAlignment="0" applyProtection="0">
      <alignment vertical="center"/>
    </xf>
    <xf numFmtId="0" fontId="75" fillId="36" borderId="0" applyNumberFormat="0" applyBorder="0" applyAlignment="0" applyProtection="0">
      <alignment vertical="center"/>
    </xf>
    <xf numFmtId="0" fontId="75" fillId="36" borderId="0" applyNumberFormat="0" applyBorder="0" applyAlignment="0" applyProtection="0">
      <alignment vertical="center"/>
    </xf>
    <xf numFmtId="0" fontId="75" fillId="36" borderId="0" applyNumberFormat="0" applyBorder="0" applyAlignment="0" applyProtection="0">
      <alignment vertical="center"/>
    </xf>
    <xf numFmtId="0" fontId="75" fillId="36" borderId="0" applyNumberFormat="0" applyBorder="0" applyAlignment="0" applyProtection="0">
      <alignment vertical="center"/>
    </xf>
    <xf numFmtId="0" fontId="75" fillId="36"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176" fontId="83" fillId="0" borderId="20" applyFill="0" applyProtection="0">
      <alignment horizontal="right" vertical="center"/>
    </xf>
    <xf numFmtId="176" fontId="83" fillId="0" borderId="20" applyFill="0" applyProtection="0">
      <alignment horizontal="right" vertical="center"/>
    </xf>
    <xf numFmtId="176" fontId="83" fillId="0" borderId="20" applyFill="0" applyProtection="0">
      <alignment horizontal="right" vertical="center"/>
    </xf>
    <xf numFmtId="176" fontId="83" fillId="0" borderId="20" applyFill="0" applyProtection="0">
      <alignment horizontal="right" vertical="center"/>
    </xf>
    <xf numFmtId="176" fontId="83" fillId="0" borderId="20" applyFill="0" applyProtection="0">
      <alignment horizontal="right" vertical="center"/>
    </xf>
    <xf numFmtId="176" fontId="83" fillId="0" borderId="20" applyFill="0" applyProtection="0">
      <alignment horizontal="right" vertical="center"/>
    </xf>
    <xf numFmtId="176" fontId="83" fillId="0" borderId="20" applyFill="0" applyProtection="0">
      <alignment horizontal="right" vertical="center"/>
    </xf>
    <xf numFmtId="0" fontId="83" fillId="0" borderId="9" applyNumberFormat="0" applyFill="0" applyProtection="0">
      <alignment horizontal="left" vertical="center"/>
    </xf>
    <xf numFmtId="0" fontId="83" fillId="0" borderId="9" applyNumberFormat="0" applyFill="0" applyProtection="0">
      <alignment horizontal="left" vertical="center"/>
    </xf>
    <xf numFmtId="0" fontId="83" fillId="0" borderId="9" applyNumberFormat="0" applyFill="0" applyProtection="0">
      <alignment horizontal="left" vertical="center"/>
    </xf>
    <xf numFmtId="0" fontId="83" fillId="0" borderId="9" applyNumberFormat="0" applyFill="0" applyProtection="0">
      <alignment horizontal="left" vertical="center"/>
    </xf>
    <xf numFmtId="0" fontId="83" fillId="0" borderId="9" applyNumberFormat="0" applyFill="0" applyProtection="0">
      <alignment horizontal="left" vertical="center"/>
    </xf>
    <xf numFmtId="0" fontId="83" fillId="0" borderId="9" applyNumberFormat="0" applyFill="0" applyProtection="0">
      <alignment horizontal="lef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94" fillId="40" borderId="24"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0" fontId="100" fillId="50" borderId="29" applyNumberFormat="0" applyAlignment="0" applyProtection="0">
      <alignment vertical="center"/>
    </xf>
    <xf numFmtId="1" fontId="83" fillId="0" borderId="20" applyFill="0" applyProtection="0">
      <alignment horizontal="center" vertical="center"/>
    </xf>
    <xf numFmtId="1" fontId="83" fillId="0" borderId="20" applyFill="0" applyProtection="0">
      <alignment horizontal="center" vertical="center"/>
    </xf>
    <xf numFmtId="1" fontId="83" fillId="0" borderId="20" applyFill="0" applyProtection="0">
      <alignment horizontal="center" vertical="center"/>
    </xf>
    <xf numFmtId="1" fontId="83" fillId="0" borderId="20" applyFill="0" applyProtection="0">
      <alignment horizontal="center" vertical="center"/>
    </xf>
    <xf numFmtId="1" fontId="83" fillId="0" borderId="20" applyFill="0" applyProtection="0">
      <alignment horizontal="center" vertical="center"/>
    </xf>
    <xf numFmtId="0" fontId="127" fillId="0" borderId="0">
      <alignment vertical="center"/>
    </xf>
    <xf numFmtId="0" fontId="89"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0" fillId="39" borderId="26" applyNumberFormat="0" applyFont="0" applyAlignment="0" applyProtection="0">
      <alignment vertical="center"/>
    </xf>
    <xf numFmtId="0" fontId="128" fillId="0" borderId="0">
      <alignment vertical="top"/>
      <protection locked="0"/>
    </xf>
    <xf numFmtId="0" fontId="21" fillId="0" borderId="0"/>
  </cellStyleXfs>
  <cellXfs count="418">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xf>
    <xf numFmtId="0" fontId="6" fillId="0" borderId="1" xfId="0" applyFont="1" applyFill="1" applyBorder="1" applyAlignment="1">
      <alignment vertical="center" wrapText="1"/>
    </xf>
    <xf numFmtId="0" fontId="6" fillId="0" borderId="1" xfId="0" applyFont="1" applyFill="1" applyBorder="1" applyAlignment="1">
      <alignment horizontal="justify" vertical="center" wrapText="1"/>
    </xf>
    <xf numFmtId="0" fontId="7" fillId="0" borderId="0" xfId="224" applyFont="1" applyFill="1" applyBorder="1" applyAlignment="1">
      <alignment vertical="center"/>
    </xf>
    <xf numFmtId="0" fontId="8" fillId="0" borderId="0" xfId="224" applyFont="1" applyFill="1" applyBorder="1" applyAlignment="1">
      <alignment vertical="center"/>
    </xf>
    <xf numFmtId="0" fontId="9" fillId="0" borderId="0" xfId="224" applyNumberFormat="1" applyFont="1" applyFill="1" applyBorder="1" applyAlignment="1" applyProtection="1">
      <alignment horizontal="center" vertical="center"/>
    </xf>
    <xf numFmtId="0" fontId="0" fillId="0" borderId="0" xfId="224" applyNumberFormat="1" applyFont="1" applyFill="1" applyBorder="1" applyAlignment="1" applyProtection="1">
      <alignment horizontal="left" vertical="center"/>
    </xf>
    <xf numFmtId="0" fontId="10" fillId="0" borderId="1" xfId="897" applyFont="1" applyFill="1" applyBorder="1" applyAlignment="1">
      <alignment horizontal="center" vertical="center" wrapText="1"/>
    </xf>
    <xf numFmtId="0" fontId="11" fillId="0" borderId="1" xfId="897" applyFont="1" applyFill="1" applyBorder="1" applyAlignment="1">
      <alignment horizontal="center" vertical="center" wrapText="1"/>
    </xf>
    <xf numFmtId="0" fontId="12" fillId="2" borderId="1" xfId="897" applyFont="1" applyFill="1" applyBorder="1" applyAlignment="1">
      <alignment horizontal="left" vertical="center" wrapText="1"/>
    </xf>
    <xf numFmtId="0" fontId="13" fillId="0" borderId="1" xfId="224" applyFont="1" applyFill="1" applyBorder="1" applyAlignment="1">
      <alignment horizontal="center" vertical="center" wrapText="1"/>
    </xf>
    <xf numFmtId="0" fontId="13" fillId="0" borderId="1" xfId="224" applyFont="1" applyFill="1" applyBorder="1" applyAlignment="1">
      <alignment horizontal="left" vertical="center" wrapText="1"/>
    </xf>
    <xf numFmtId="49" fontId="13" fillId="0" borderId="1" xfId="892" applyNumberFormat="1" applyFont="1" applyFill="1" applyBorder="1" applyAlignment="1">
      <alignment horizontal="left" vertical="center" wrapText="1"/>
    </xf>
    <xf numFmtId="0" fontId="13" fillId="0" borderId="1" xfId="892" applyFont="1" applyFill="1" applyBorder="1" applyAlignment="1">
      <alignment horizontal="center" vertical="center" wrapText="1"/>
    </xf>
    <xf numFmtId="0" fontId="13" fillId="0" borderId="1" xfId="892" applyFont="1" applyFill="1" applyBorder="1" applyAlignment="1">
      <alignment vertical="center" wrapText="1"/>
    </xf>
    <xf numFmtId="0" fontId="13" fillId="0" borderId="1" xfId="224" applyFont="1" applyFill="1" applyBorder="1" applyAlignment="1">
      <alignment vertical="center"/>
    </xf>
    <xf numFmtId="0" fontId="13" fillId="0" borderId="1" xfId="224" applyFont="1" applyFill="1" applyBorder="1" applyAlignment="1">
      <alignment horizontal="center"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16" fillId="0" borderId="0" xfId="0" applyFont="1" applyFill="1" applyBorder="1" applyAlignment="1">
      <alignment vertical="center"/>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8" fillId="0" borderId="0" xfId="0" applyFont="1" applyFill="1" applyBorder="1" applyAlignment="1">
      <alignment horizontal="right" vertical="center"/>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194" fontId="20" fillId="0" borderId="1" xfId="0" applyNumberFormat="1" applyFont="1" applyFill="1" applyBorder="1" applyAlignment="1">
      <alignment horizontal="left" vertical="center" wrapText="1"/>
    </xf>
    <xf numFmtId="194" fontId="20" fillId="0" borderId="1"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18" fillId="0" borderId="0" xfId="0" applyFont="1" applyFill="1" applyBorder="1" applyAlignment="1">
      <alignment horizontal="right" vertical="center" wrapText="1"/>
    </xf>
    <xf numFmtId="0" fontId="19" fillId="0" borderId="1" xfId="0" applyFont="1" applyFill="1" applyBorder="1" applyAlignment="1">
      <alignment vertical="center"/>
    </xf>
    <xf numFmtId="195"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xf>
    <xf numFmtId="0" fontId="22" fillId="0" borderId="1" xfId="0" applyNumberFormat="1" applyFont="1" applyFill="1" applyBorder="1" applyAlignment="1">
      <alignment horizontal="center" vertical="center"/>
    </xf>
    <xf numFmtId="0" fontId="19" fillId="0" borderId="1" xfId="0" applyFont="1" applyFill="1" applyBorder="1" applyAlignment="1">
      <alignment horizontal="left" vertical="center"/>
    </xf>
    <xf numFmtId="195" fontId="20" fillId="0" borderId="1" xfId="0" applyNumberFormat="1" applyFont="1" applyFill="1" applyBorder="1" applyAlignment="1">
      <alignment horizontal="right" vertical="center" wrapText="1"/>
    </xf>
    <xf numFmtId="0" fontId="23" fillId="0" borderId="0" xfId="0" applyFont="1" applyFill="1" applyBorder="1" applyAlignment="1">
      <alignment vertical="center"/>
    </xf>
    <xf numFmtId="0" fontId="24" fillId="0" borderId="0" xfId="0" applyFont="1" applyFill="1" applyBorder="1" applyAlignment="1">
      <alignment vertical="center"/>
    </xf>
    <xf numFmtId="0" fontId="2" fillId="0" borderId="0" xfId="0" applyFont="1" applyFill="1" applyBorder="1" applyAlignment="1">
      <alignment horizontal="center" vertical="center" wrapText="1"/>
    </xf>
    <xf numFmtId="0" fontId="19" fillId="0" borderId="1" xfId="0" applyFont="1" applyFill="1" applyBorder="1" applyAlignment="1">
      <alignment horizontal="left" vertical="center" wrapText="1"/>
    </xf>
    <xf numFmtId="4" fontId="20" fillId="0" borderId="1" xfId="0" applyNumberFormat="1" applyFont="1" applyFill="1" applyBorder="1" applyAlignment="1">
      <alignment horizontal="right" vertical="center" wrapText="1"/>
    </xf>
    <xf numFmtId="0" fontId="20" fillId="0" borderId="1" xfId="0" applyFont="1" applyFill="1" applyBorder="1" applyAlignment="1">
      <alignment horizontal="left" vertical="center" wrapText="1"/>
    </xf>
    <xf numFmtId="0" fontId="21" fillId="0" borderId="0" xfId="0" applyFont="1" applyFill="1" applyBorder="1" applyAlignment="1">
      <alignment vertical="center" wrapText="1"/>
    </xf>
    <xf numFmtId="0" fontId="25" fillId="0" borderId="0" xfId="0" applyFont="1" applyFill="1" applyBorder="1" applyAlignment="1">
      <alignment vertical="center" wrapText="1"/>
    </xf>
    <xf numFmtId="0" fontId="26" fillId="0" borderId="0" xfId="0" applyFont="1" applyFill="1" applyBorder="1" applyAlignment="1">
      <alignment vertical="center" wrapText="1"/>
    </xf>
    <xf numFmtId="0" fontId="27" fillId="0" borderId="1" xfId="0" applyFont="1" applyFill="1" applyBorder="1" applyAlignment="1">
      <alignment horizontal="center" vertical="center" wrapText="1"/>
    </xf>
    <xf numFmtId="0" fontId="20" fillId="0" borderId="1" xfId="0" applyFont="1" applyFill="1" applyBorder="1" applyAlignment="1">
      <alignment vertical="center" wrapText="1"/>
    </xf>
    <xf numFmtId="4" fontId="20" fillId="0" borderId="1" xfId="0" applyNumberFormat="1" applyFont="1" applyFill="1" applyBorder="1" applyAlignment="1">
      <alignment horizontal="center" vertical="center" wrapText="1"/>
    </xf>
    <xf numFmtId="4" fontId="20" fillId="0" borderId="1" xfId="0" applyNumberFormat="1" applyFont="1" applyFill="1" applyBorder="1" applyAlignment="1">
      <alignment vertical="center" wrapText="1"/>
    </xf>
    <xf numFmtId="0" fontId="24" fillId="0" borderId="0" xfId="0" applyFont="1" applyFill="1" applyBorder="1" applyAlignment="1">
      <alignment horizontal="left" vertical="center" wrapText="1"/>
    </xf>
    <xf numFmtId="0" fontId="24" fillId="0" borderId="0" xfId="0" applyFont="1" applyFill="1" applyBorder="1" applyAlignment="1">
      <alignment vertical="center" wrapText="1"/>
    </xf>
    <xf numFmtId="0" fontId="6" fillId="0" borderId="0" xfId="0" applyFont="1" applyFill="1" applyBorder="1" applyAlignment="1">
      <alignment horizontal="right" vertical="center" wrapText="1"/>
    </xf>
    <xf numFmtId="0" fontId="2" fillId="0" borderId="0" xfId="745" applyNumberFormat="1" applyFont="1" applyFill="1" applyBorder="1" applyAlignment="1" applyProtection="1">
      <alignment horizontal="center" vertical="center" wrapText="1"/>
    </xf>
    <xf numFmtId="0" fontId="14" fillId="0" borderId="0" xfId="0" applyFont="1" applyFill="1" applyBorder="1" applyAlignment="1">
      <alignment horizontal="right" vertical="center"/>
    </xf>
    <xf numFmtId="0" fontId="19" fillId="0" borderId="1" xfId="0" applyFont="1" applyFill="1" applyBorder="1" applyAlignment="1">
      <alignment vertical="center" wrapText="1"/>
    </xf>
    <xf numFmtId="0" fontId="28" fillId="0" borderId="0" xfId="0" applyFont="1" applyFill="1" applyBorder="1" applyAlignment="1">
      <alignment vertical="center" wrapText="1"/>
    </xf>
    <xf numFmtId="0" fontId="11" fillId="0" borderId="0" xfId="0" applyFont="1" applyFill="1" applyBorder="1" applyAlignment="1">
      <alignment vertical="center"/>
    </xf>
    <xf numFmtId="0" fontId="29" fillId="0" borderId="0" xfId="0" applyFont="1" applyFill="1" applyBorder="1" applyAlignment="1">
      <alignment vertical="center"/>
    </xf>
    <xf numFmtId="0" fontId="25" fillId="0" borderId="0" xfId="0" applyFont="1" applyFill="1" applyBorder="1" applyAlignment="1">
      <alignment horizontal="right" vertical="center" wrapText="1"/>
    </xf>
    <xf numFmtId="0" fontId="2" fillId="0" borderId="0" xfId="745" applyNumberFormat="1" applyFont="1" applyFill="1" applyAlignment="1" applyProtection="1">
      <alignment horizontal="center" vertical="center" wrapText="1"/>
    </xf>
    <xf numFmtId="0" fontId="21" fillId="0" borderId="0" xfId="745" applyFill="1" applyAlignment="1"/>
    <xf numFmtId="0" fontId="21" fillId="0" borderId="0" xfId="745" applyFill="1" applyAlignment="1">
      <alignment horizontal="right" vertical="center"/>
    </xf>
    <xf numFmtId="0" fontId="2" fillId="0" borderId="0" xfId="745" applyNumberFormat="1" applyFont="1" applyFill="1" applyAlignment="1" applyProtection="1">
      <alignment horizontal="right" vertical="center" wrapText="1"/>
    </xf>
    <xf numFmtId="0" fontId="11" fillId="0" borderId="0" xfId="800" applyFont="1" applyFill="1" applyAlignment="1" applyProtection="1">
      <alignment horizontal="left" vertical="center"/>
    </xf>
    <xf numFmtId="196" fontId="30" fillId="0" borderId="0" xfId="800" applyNumberFormat="1" applyFont="1" applyFill="1" applyAlignment="1">
      <alignment horizontal="right" vertical="center"/>
    </xf>
    <xf numFmtId="0" fontId="30" fillId="0" borderId="0" xfId="800" applyFont="1" applyFill="1" applyAlignment="1">
      <alignment horizontal="right" vertical="center"/>
    </xf>
    <xf numFmtId="197" fontId="30" fillId="0" borderId="0" xfId="800" applyNumberFormat="1" applyFont="1" applyFill="1" applyBorder="1" applyAlignment="1" applyProtection="1">
      <alignment horizontal="right" vertical="center"/>
    </xf>
    <xf numFmtId="2" fontId="19" fillId="0" borderId="1" xfId="799" applyNumberFormat="1" applyFont="1" applyFill="1" applyBorder="1" applyAlignment="1" applyProtection="1">
      <alignment horizontal="center" vertical="center" wrapText="1"/>
    </xf>
    <xf numFmtId="198" fontId="19" fillId="0" borderId="1" xfId="1012" applyNumberFormat="1" applyFont="1" applyFill="1" applyBorder="1" applyAlignment="1">
      <alignment horizontal="center" vertical="center" wrapText="1"/>
    </xf>
    <xf numFmtId="49" fontId="19" fillId="0" borderId="1" xfId="801" applyNumberFormat="1" applyFont="1" applyFill="1" applyBorder="1" applyAlignment="1" applyProtection="1">
      <alignment horizontal="left" vertical="center" wrapText="1"/>
    </xf>
    <xf numFmtId="199" fontId="19" fillId="0" borderId="1" xfId="1" applyNumberFormat="1" applyFont="1" applyFill="1" applyBorder="1" applyAlignment="1">
      <alignment horizontal="right" vertical="center" wrapText="1"/>
    </xf>
    <xf numFmtId="200" fontId="19" fillId="0" borderId="1" xfId="3" applyNumberFormat="1" applyFont="1" applyFill="1" applyBorder="1" applyAlignment="1" applyProtection="1">
      <alignment horizontal="right" vertical="center" wrapText="1"/>
      <protection locked="0"/>
    </xf>
    <xf numFmtId="49" fontId="20" fillId="0" borderId="1" xfId="801" applyNumberFormat="1" applyFont="1" applyFill="1" applyBorder="1" applyAlignment="1" applyProtection="1">
      <alignment horizontal="left" vertical="center" wrapText="1"/>
    </xf>
    <xf numFmtId="199" fontId="20" fillId="0" borderId="1" xfId="1" applyNumberFormat="1" applyFont="1" applyFill="1" applyBorder="1" applyAlignment="1">
      <alignment horizontal="right" vertical="center" wrapText="1"/>
    </xf>
    <xf numFmtId="200" fontId="20" fillId="0" borderId="1" xfId="3" applyNumberFormat="1" applyFont="1" applyFill="1" applyBorder="1" applyAlignment="1" applyProtection="1">
      <alignment horizontal="right" vertical="center" wrapText="1"/>
      <protection locked="0"/>
    </xf>
    <xf numFmtId="199" fontId="19" fillId="0" borderId="1" xfId="1" applyNumberFormat="1" applyFont="1" applyFill="1" applyBorder="1" applyAlignment="1" applyProtection="1">
      <alignment horizontal="right" vertical="center" wrapText="1"/>
    </xf>
    <xf numFmtId="199" fontId="20" fillId="0" borderId="1" xfId="1" applyNumberFormat="1" applyFont="1" applyFill="1" applyBorder="1" applyAlignment="1" applyProtection="1">
      <alignment horizontal="right" vertical="center" wrapText="1"/>
    </xf>
    <xf numFmtId="49" fontId="19" fillId="0" borderId="1" xfId="761" applyNumberFormat="1" applyFont="1" applyFill="1" applyBorder="1" applyAlignment="1" applyProtection="1">
      <alignment horizontal="distributed" vertical="center" wrapText="1"/>
    </xf>
    <xf numFmtId="49" fontId="20" fillId="0" borderId="2" xfId="801" applyNumberFormat="1" applyFont="1" applyFill="1" applyBorder="1" applyAlignment="1" applyProtection="1">
      <alignment horizontal="left" vertical="center" wrapText="1"/>
    </xf>
    <xf numFmtId="49" fontId="20" fillId="0" borderId="3" xfId="801" applyNumberFormat="1" applyFont="1" applyFill="1" applyBorder="1" applyAlignment="1" applyProtection="1">
      <alignment horizontal="left" vertical="center" wrapText="1"/>
    </xf>
    <xf numFmtId="49" fontId="20" fillId="0" borderId="4" xfId="801" applyNumberFormat="1" applyFont="1" applyFill="1" applyBorder="1" applyAlignment="1" applyProtection="1">
      <alignment horizontal="left" vertical="center" wrapText="1"/>
    </xf>
    <xf numFmtId="0" fontId="21" fillId="0" borderId="0" xfId="545" applyFill="1" applyAlignment="1"/>
    <xf numFmtId="0" fontId="21" fillId="0" borderId="0" xfId="545" applyAlignment="1"/>
    <xf numFmtId="0" fontId="2" fillId="0" borderId="0" xfId="545" applyNumberFormat="1" applyFont="1" applyFill="1" applyAlignment="1" applyProtection="1">
      <alignment horizontal="center" vertical="center" wrapText="1"/>
    </xf>
    <xf numFmtId="0" fontId="20" fillId="0" borderId="0" xfId="545" applyFont="1" applyFill="1" applyAlignment="1" applyProtection="1">
      <alignment horizontal="left" vertical="center"/>
    </xf>
    <xf numFmtId="196" fontId="20" fillId="0" borderId="0" xfId="545" applyNumberFormat="1" applyFont="1" applyFill="1" applyAlignment="1" applyProtection="1">
      <alignment horizontal="right"/>
    </xf>
    <xf numFmtId="0" fontId="31" fillId="0" borderId="0" xfId="545" applyFont="1" applyFill="1" applyAlignment="1">
      <alignment vertical="center"/>
    </xf>
    <xf numFmtId="0" fontId="20" fillId="0" borderId="0" xfId="545" applyFont="1" applyFill="1" applyAlignment="1">
      <alignment horizontal="right" vertical="center"/>
    </xf>
    <xf numFmtId="0" fontId="19" fillId="0" borderId="1" xfId="545" applyNumberFormat="1" applyFont="1" applyFill="1" applyBorder="1" applyAlignment="1" applyProtection="1">
      <alignment horizontal="center" vertical="center"/>
    </xf>
    <xf numFmtId="49" fontId="19" fillId="0" borderId="1" xfId="783" applyNumberFormat="1" applyFont="1" applyFill="1" applyBorder="1" applyAlignment="1" applyProtection="1">
      <alignment vertical="center" wrapText="1"/>
    </xf>
    <xf numFmtId="199" fontId="19" fillId="0" borderId="1" xfId="953" applyNumberFormat="1" applyFont="1" applyFill="1" applyBorder="1" applyAlignment="1">
      <alignment horizontal="right" vertical="center" wrapText="1"/>
    </xf>
    <xf numFmtId="49" fontId="20" fillId="0" borderId="1" xfId="783" applyNumberFormat="1" applyFont="1" applyFill="1" applyBorder="1" applyAlignment="1" applyProtection="1">
      <alignment vertical="center" wrapText="1"/>
    </xf>
    <xf numFmtId="199" fontId="20" fillId="0" borderId="1" xfId="953" applyNumberFormat="1" applyFont="1" applyFill="1" applyBorder="1" applyAlignment="1">
      <alignment horizontal="right" vertical="center" wrapText="1"/>
    </xf>
    <xf numFmtId="49" fontId="20" fillId="0" borderId="1" xfId="783" applyNumberFormat="1" applyFont="1" applyFill="1" applyBorder="1" applyAlignment="1" applyProtection="1">
      <alignment vertical="center"/>
    </xf>
    <xf numFmtId="201" fontId="20" fillId="0" borderId="1" xfId="3" applyNumberFormat="1" applyFont="1" applyFill="1" applyBorder="1" applyAlignment="1">
      <alignment horizontal="right" vertical="center" wrapText="1"/>
    </xf>
    <xf numFmtId="49" fontId="11" fillId="0" borderId="1" xfId="761" applyNumberFormat="1" applyFont="1" applyFill="1" applyBorder="1" applyAlignment="1">
      <alignment horizontal="left" vertical="center" wrapText="1"/>
    </xf>
    <xf numFmtId="0" fontId="20" fillId="0" borderId="0" xfId="511" applyFont="1" applyFill="1" applyAlignment="1">
      <alignment horizontal="left" vertical="center" wrapText="1"/>
    </xf>
    <xf numFmtId="0" fontId="21" fillId="0" borderId="0" xfId="782" applyFill="1" applyAlignment="1"/>
    <xf numFmtId="0" fontId="21" fillId="0" borderId="0" xfId="782" applyAlignment="1"/>
    <xf numFmtId="0" fontId="2" fillId="0" borderId="0" xfId="782" applyNumberFormat="1" applyFont="1" applyFill="1" applyAlignment="1" applyProtection="1">
      <alignment horizontal="center" vertical="center" wrapText="1"/>
    </xf>
    <xf numFmtId="0" fontId="11" fillId="0" borderId="0" xfId="559" applyFont="1" applyAlignment="1" applyProtection="1">
      <alignment horizontal="left" vertical="center"/>
    </xf>
    <xf numFmtId="0" fontId="30" fillId="0" borderId="0" xfId="559" applyFont="1" applyAlignment="1"/>
    <xf numFmtId="202" fontId="30" fillId="0" borderId="0" xfId="559" applyNumberFormat="1" applyFont="1" applyAlignment="1"/>
    <xf numFmtId="197" fontId="32" fillId="0" borderId="0" xfId="559" applyNumberFormat="1" applyFont="1" applyFill="1" applyBorder="1" applyAlignment="1" applyProtection="1">
      <alignment horizontal="right" vertical="center"/>
    </xf>
    <xf numFmtId="198" fontId="19" fillId="0" borderId="1" xfId="1012" applyNumberFormat="1" applyFont="1" applyBorder="1" applyAlignment="1">
      <alignment horizontal="center" vertical="center" wrapText="1"/>
    </xf>
    <xf numFmtId="0" fontId="21" fillId="0" borderId="0" xfId="782" applyAlignment="1">
      <alignment horizontal="center" vertical="center"/>
    </xf>
    <xf numFmtId="0" fontId="18" fillId="0" borderId="0" xfId="1011" applyFont="1" applyAlignment="1">
      <alignment horizontal="center" vertical="center"/>
    </xf>
    <xf numFmtId="0" fontId="21" fillId="0" borderId="0" xfId="782" applyAlignment="1">
      <alignment vertical="center"/>
    </xf>
    <xf numFmtId="0" fontId="20" fillId="0" borderId="0" xfId="782" applyFont="1" applyFill="1" applyAlignment="1" applyProtection="1">
      <alignment horizontal="left" vertical="center"/>
    </xf>
    <xf numFmtId="4" fontId="20" fillId="0" borderId="0" xfId="782" applyNumberFormat="1" applyFont="1" applyFill="1" applyAlignment="1" applyProtection="1">
      <alignment horizontal="right" vertical="center"/>
    </xf>
    <xf numFmtId="202" fontId="31" fillId="0" borderId="0" xfId="782" applyNumberFormat="1" applyFont="1" applyFill="1" applyAlignment="1">
      <alignment vertical="center"/>
    </xf>
    <xf numFmtId="0" fontId="20" fillId="0" borderId="0" xfId="782" applyFont="1" applyFill="1" applyAlignment="1">
      <alignment horizontal="right" vertical="center"/>
    </xf>
    <xf numFmtId="0" fontId="19" fillId="0" borderId="1" xfId="780" applyNumberFormat="1" applyFont="1" applyFill="1" applyBorder="1" applyAlignment="1" applyProtection="1">
      <alignment horizontal="center" vertical="center"/>
    </xf>
    <xf numFmtId="0" fontId="21" fillId="0" borderId="0" xfId="1012">
      <alignment vertical="center"/>
    </xf>
    <xf numFmtId="0" fontId="8" fillId="0" borderId="0" xfId="1012" applyFont="1" applyAlignment="1">
      <alignment horizontal="center" vertical="center" wrapText="1"/>
    </xf>
    <xf numFmtId="0" fontId="21" fillId="0" borderId="0" xfId="1012" applyFill="1" applyBorder="1" applyAlignment="1">
      <alignment vertical="center"/>
    </xf>
    <xf numFmtId="0" fontId="21" fillId="0" borderId="0" xfId="1012" applyFill="1">
      <alignment vertical="center"/>
    </xf>
    <xf numFmtId="0" fontId="1" fillId="0" borderId="0" xfId="0" applyFont="1" applyFill="1" applyAlignment="1">
      <alignment vertical="center"/>
    </xf>
    <xf numFmtId="0" fontId="33" fillId="0" borderId="0" xfId="834" applyFont="1" applyAlignment="1">
      <alignment horizontal="center" vertical="center" shrinkToFit="1"/>
    </xf>
    <xf numFmtId="0" fontId="9" fillId="0" borderId="0" xfId="834" applyFont="1" applyAlignment="1">
      <alignment horizontal="center" vertical="center" shrinkToFit="1"/>
    </xf>
    <xf numFmtId="0" fontId="11" fillId="0" borderId="0" xfId="834" applyFont="1" applyBorder="1" applyAlignment="1">
      <alignment horizontal="left" vertical="center" wrapText="1"/>
    </xf>
    <xf numFmtId="0" fontId="11" fillId="0" borderId="0" xfId="0" applyFont="1" applyFill="1" applyAlignment="1">
      <alignment horizontal="right"/>
    </xf>
    <xf numFmtId="0" fontId="19" fillId="0" borderId="1" xfId="1016" applyFont="1" applyBorder="1" applyAlignment="1">
      <alignment horizontal="center" vertical="center"/>
    </xf>
    <xf numFmtId="49" fontId="19" fillId="0" borderId="1" xfId="0" applyNumberFormat="1" applyFont="1" applyFill="1" applyBorder="1" applyAlignment="1" applyProtection="1">
      <alignment vertical="center" wrapText="1"/>
    </xf>
    <xf numFmtId="199" fontId="20" fillId="0" borderId="1" xfId="1" applyNumberFormat="1" applyFont="1" applyBorder="1" applyAlignment="1">
      <alignment horizontal="right" vertical="center" wrapText="1"/>
    </xf>
    <xf numFmtId="0" fontId="20" fillId="0" borderId="1" xfId="511"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4" fillId="0" borderId="1" xfId="1012" applyFont="1" applyFill="1" applyBorder="1">
      <alignment vertical="center"/>
    </xf>
    <xf numFmtId="0" fontId="11" fillId="0" borderId="0" xfId="0" applyFont="1" applyFill="1" applyBorder="1" applyAlignment="1">
      <alignment horizontal="left" vertical="center" wrapText="1"/>
    </xf>
    <xf numFmtId="0" fontId="35" fillId="0" borderId="1" xfId="0" applyFont="1" applyFill="1" applyBorder="1" applyAlignment="1">
      <alignment horizontal="center" vertical="center"/>
    </xf>
    <xf numFmtId="199" fontId="35" fillId="0" borderId="1" xfId="1" applyNumberFormat="1" applyFont="1" applyBorder="1" applyAlignment="1">
      <alignment horizontal="right" vertical="center" wrapText="1"/>
    </xf>
    <xf numFmtId="0" fontId="9" fillId="0" borderId="0" xfId="833" applyFont="1" applyFill="1" applyAlignment="1">
      <alignment horizontal="center" vertical="center" shrinkToFit="1"/>
    </xf>
    <xf numFmtId="0" fontId="11" fillId="0" borderId="0" xfId="833" applyFont="1" applyFill="1" applyAlignment="1">
      <alignment horizontal="left" vertical="center" wrapText="1"/>
    </xf>
    <xf numFmtId="198" fontId="20" fillId="0" borderId="0" xfId="1014" applyNumberFormat="1" applyFont="1" applyFill="1" applyBorder="1" applyAlignment="1">
      <alignment horizontal="right" vertical="center"/>
    </xf>
    <xf numFmtId="0" fontId="19" fillId="0" borderId="1" xfId="1014" applyFont="1" applyFill="1" applyBorder="1" applyAlignment="1">
      <alignment horizontal="center" vertical="center"/>
    </xf>
    <xf numFmtId="199" fontId="10" fillId="0" borderId="1" xfId="0" applyNumberFormat="1" applyFont="1" applyFill="1" applyBorder="1" applyAlignment="1">
      <alignment horizontal="right" vertical="center" wrapText="1"/>
    </xf>
    <xf numFmtId="0" fontId="20" fillId="0" borderId="1" xfId="511" applyNumberFormat="1" applyFont="1" applyFill="1" applyBorder="1" applyAlignment="1">
      <alignment horizontal="left" vertical="center" wrapText="1" indent="1"/>
    </xf>
    <xf numFmtId="199" fontId="11" fillId="0" borderId="1" xfId="0" applyNumberFormat="1" applyFont="1" applyFill="1" applyBorder="1" applyAlignment="1">
      <alignment horizontal="right" vertical="center" wrapText="1"/>
    </xf>
    <xf numFmtId="199" fontId="20" fillId="0" borderId="1" xfId="1012" applyNumberFormat="1" applyFont="1" applyFill="1" applyBorder="1" applyAlignment="1">
      <alignment horizontal="right" vertical="center" wrapText="1"/>
    </xf>
    <xf numFmtId="199" fontId="20" fillId="0" borderId="1" xfId="0" applyNumberFormat="1" applyFont="1" applyFill="1" applyBorder="1" applyAlignment="1" applyProtection="1">
      <alignment horizontal="right" vertical="center" wrapText="1"/>
      <protection locked="0"/>
    </xf>
    <xf numFmtId="199" fontId="19" fillId="0" borderId="1" xfId="1012" applyNumberFormat="1" applyFont="1" applyFill="1" applyBorder="1" applyAlignment="1">
      <alignment horizontal="right" vertical="center" wrapText="1"/>
    </xf>
    <xf numFmtId="0" fontId="20" fillId="0" borderId="1" xfId="738" applyNumberFormat="1" applyFont="1" applyFill="1" applyBorder="1" applyAlignment="1">
      <alignment horizontal="left" vertical="center" wrapText="1"/>
    </xf>
    <xf numFmtId="0" fontId="10" fillId="0" borderId="1" xfId="0" applyFont="1" applyFill="1" applyBorder="1" applyAlignment="1">
      <alignment horizontal="distributed" vertical="center" wrapText="1"/>
    </xf>
    <xf numFmtId="0" fontId="19" fillId="0" borderId="1" xfId="1014" applyFont="1" applyFill="1" applyBorder="1" applyAlignment="1">
      <alignment horizontal="left" vertical="center" wrapText="1"/>
    </xf>
    <xf numFmtId="0" fontId="19" fillId="0" borderId="1" xfId="738" applyNumberFormat="1" applyFont="1" applyFill="1" applyBorder="1" applyAlignment="1">
      <alignment horizontal="left" vertical="center" wrapText="1"/>
    </xf>
    <xf numFmtId="0" fontId="19" fillId="0" borderId="1" xfId="1012" applyFont="1" applyFill="1" applyBorder="1" applyAlignment="1">
      <alignment horizontal="distributed" vertical="center" wrapText="1"/>
    </xf>
    <xf numFmtId="41" fontId="0" fillId="0" borderId="0" xfId="0" applyNumberFormat="1" applyAlignment="1"/>
    <xf numFmtId="199" fontId="0" fillId="0" borderId="0" xfId="0" applyNumberFormat="1" applyAlignment="1"/>
    <xf numFmtId="0" fontId="21" fillId="0" borderId="0" xfId="511" applyFill="1" applyAlignment="1"/>
    <xf numFmtId="0" fontId="36" fillId="0" borderId="0" xfId="511" applyFont="1" applyFill="1" applyAlignment="1"/>
    <xf numFmtId="0" fontId="37" fillId="0" borderId="0" xfId="833" applyFont="1" applyFill="1" applyAlignment="1">
      <alignment horizontal="center" vertical="center" shrinkToFit="1"/>
    </xf>
    <xf numFmtId="0" fontId="38" fillId="0" borderId="0" xfId="833" applyFont="1" applyFill="1" applyAlignment="1">
      <alignment horizontal="left" vertical="center" wrapText="1"/>
    </xf>
    <xf numFmtId="0" fontId="20" fillId="0" borderId="0" xfId="511" applyFont="1" applyFill="1" applyAlignment="1">
      <alignment horizontal="right" vertical="center"/>
    </xf>
    <xf numFmtId="0" fontId="19" fillId="0" borderId="1" xfId="511" applyFont="1" applyFill="1" applyBorder="1" applyAlignment="1">
      <alignment horizontal="center" vertical="center" wrapText="1"/>
    </xf>
    <xf numFmtId="199" fontId="19" fillId="0" borderId="1" xfId="1213" applyNumberFormat="1" applyFont="1" applyFill="1" applyBorder="1" applyAlignment="1">
      <alignment horizontal="right" vertical="center" wrapText="1"/>
    </xf>
    <xf numFmtId="200" fontId="19" fillId="0" borderId="1" xfId="3" applyNumberFormat="1" applyFont="1" applyFill="1" applyBorder="1" applyAlignment="1">
      <alignment horizontal="right" vertical="center" wrapText="1"/>
    </xf>
    <xf numFmtId="0" fontId="20" fillId="0" borderId="1" xfId="738" applyNumberFormat="1" applyFont="1" applyFill="1" applyBorder="1" applyAlignment="1">
      <alignment horizontal="left" vertical="center" wrapText="1" indent="1"/>
    </xf>
    <xf numFmtId="199" fontId="20" fillId="0" borderId="1" xfId="1213" applyNumberFormat="1" applyFont="1" applyFill="1" applyBorder="1" applyAlignment="1">
      <alignment horizontal="right" vertical="center" wrapText="1"/>
    </xf>
    <xf numFmtId="199" fontId="32" fillId="0" borderId="1" xfId="0" applyNumberFormat="1" applyFont="1" applyFill="1" applyBorder="1" applyAlignment="1">
      <alignment horizontal="right" vertical="center" wrapText="1"/>
    </xf>
    <xf numFmtId="199" fontId="20" fillId="0" borderId="1" xfId="0" applyNumberFormat="1" applyFont="1" applyFill="1" applyBorder="1" applyAlignment="1" applyProtection="1">
      <alignment horizontal="right" vertical="center" wrapText="1"/>
    </xf>
    <xf numFmtId="199" fontId="20" fillId="0" borderId="1" xfId="0" applyNumberFormat="1" applyFont="1" applyFill="1" applyBorder="1" applyAlignment="1">
      <alignment horizontal="right" vertical="center" wrapText="1"/>
    </xf>
    <xf numFmtId="200" fontId="20" fillId="0" borderId="1" xfId="3" applyNumberFormat="1" applyFont="1" applyFill="1" applyBorder="1" applyAlignment="1">
      <alignment horizontal="right" vertical="center" wrapText="1"/>
    </xf>
    <xf numFmtId="199" fontId="20" fillId="0" borderId="1" xfId="833" applyNumberFormat="1" applyFont="1" applyFill="1" applyBorder="1" applyAlignment="1">
      <alignment horizontal="right" vertical="center" wrapText="1"/>
    </xf>
    <xf numFmtId="199" fontId="19" fillId="0" borderId="1" xfId="0" applyNumberFormat="1" applyFont="1" applyFill="1" applyBorder="1" applyAlignment="1" applyProtection="1">
      <alignment horizontal="right" vertical="center" wrapText="1"/>
    </xf>
    <xf numFmtId="199" fontId="19" fillId="0" borderId="1" xfId="833" applyNumberFormat="1" applyFont="1" applyFill="1" applyBorder="1" applyAlignment="1">
      <alignment horizontal="right" vertical="center" wrapText="1"/>
    </xf>
    <xf numFmtId="199" fontId="21" fillId="0" borderId="0" xfId="511" applyNumberFormat="1" applyFill="1" applyAlignment="1"/>
    <xf numFmtId="41" fontId="21" fillId="0" borderId="0" xfId="511" applyNumberFormat="1" applyFill="1" applyAlignment="1"/>
    <xf numFmtId="0" fontId="20" fillId="0" borderId="0" xfId="511" applyFont="1" applyFill="1" applyAlignment="1"/>
    <xf numFmtId="0" fontId="19" fillId="0" borderId="1" xfId="1014" applyFont="1" applyFill="1" applyBorder="1" applyAlignment="1">
      <alignment horizontal="distributed" vertical="center" wrapText="1" indent="3"/>
    </xf>
    <xf numFmtId="197" fontId="20" fillId="0" borderId="0" xfId="745" applyNumberFormat="1" applyFont="1" applyFill="1" applyBorder="1" applyAlignment="1" applyProtection="1">
      <alignment horizontal="left" vertical="center"/>
    </xf>
    <xf numFmtId="0" fontId="20" fillId="0" borderId="0" xfId="511" applyFont="1" applyFill="1" applyBorder="1" applyAlignment="1">
      <alignment vertical="center"/>
    </xf>
    <xf numFmtId="0" fontId="20" fillId="0" borderId="0" xfId="511" applyFont="1" applyFill="1" applyAlignment="1">
      <alignment vertical="center"/>
    </xf>
    <xf numFmtId="197" fontId="30" fillId="0" borderId="0" xfId="745" applyNumberFormat="1" applyFont="1" applyFill="1" applyBorder="1" applyAlignment="1" applyProtection="1">
      <alignment horizontal="right" vertical="center"/>
    </xf>
    <xf numFmtId="0" fontId="39" fillId="0" borderId="0" xfId="0" applyFont="1" applyAlignment="1"/>
    <xf numFmtId="0" fontId="0" fillId="0" borderId="0" xfId="0" applyFill="1" applyAlignment="1"/>
    <xf numFmtId="0" fontId="9" fillId="0" borderId="0" xfId="761" applyFont="1" applyFill="1" applyAlignment="1">
      <alignment horizontal="center" vertical="center"/>
    </xf>
    <xf numFmtId="0" fontId="11" fillId="0" borderId="0" xfId="761" applyFont="1" applyFill="1" applyAlignment="1">
      <alignment horizontal="left" vertical="center"/>
    </xf>
    <xf numFmtId="0" fontId="11" fillId="0" borderId="0" xfId="0" applyFont="1" applyFill="1" applyAlignment="1">
      <alignment vertical="center"/>
    </xf>
    <xf numFmtId="0" fontId="11" fillId="0" borderId="0" xfId="761" applyFont="1" applyFill="1" applyAlignment="1">
      <alignment horizontal="right" vertical="center"/>
    </xf>
    <xf numFmtId="199" fontId="35" fillId="0" borderId="1" xfId="0" applyNumberFormat="1" applyFont="1" applyFill="1" applyBorder="1" applyAlignment="1">
      <alignment vertical="center" wrapText="1"/>
    </xf>
    <xf numFmtId="200" fontId="35" fillId="0" borderId="1" xfId="3" applyNumberFormat="1" applyFont="1" applyFill="1" applyBorder="1" applyAlignment="1">
      <alignment vertical="center" wrapText="1"/>
    </xf>
    <xf numFmtId="0" fontId="20" fillId="0" borderId="1" xfId="0" applyFont="1" applyBorder="1" applyAlignment="1">
      <alignment horizontal="left" vertical="center" wrapText="1"/>
    </xf>
    <xf numFmtId="199" fontId="20" fillId="0" borderId="1" xfId="0" applyNumberFormat="1" applyFont="1" applyFill="1" applyBorder="1" applyAlignment="1">
      <alignment vertical="center" wrapText="1"/>
    </xf>
    <xf numFmtId="200" fontId="20" fillId="0" borderId="1" xfId="3" applyNumberFormat="1" applyFont="1" applyFill="1" applyBorder="1" applyAlignment="1">
      <alignment vertical="center" wrapText="1"/>
    </xf>
    <xf numFmtId="0" fontId="11" fillId="0" borderId="1" xfId="0" applyFont="1" applyFill="1" applyBorder="1" applyAlignment="1">
      <alignment horizontal="left" vertical="center" wrapText="1"/>
    </xf>
    <xf numFmtId="0" fontId="11"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199" fontId="19" fillId="0" borderId="1" xfId="0" applyNumberFormat="1" applyFont="1" applyFill="1" applyBorder="1" applyAlignment="1">
      <alignment vertical="center" wrapText="1"/>
    </xf>
    <xf numFmtId="200" fontId="19" fillId="0" borderId="1" xfId="3" applyNumberFormat="1" applyFont="1" applyFill="1" applyBorder="1" applyAlignment="1">
      <alignment vertical="center" wrapText="1"/>
    </xf>
    <xf numFmtId="0" fontId="39" fillId="0" borderId="0" xfId="0" applyFont="1" applyFill="1" applyAlignment="1"/>
    <xf numFmtId="199" fontId="21" fillId="0" borderId="0" xfId="511" applyNumberFormat="1" applyFont="1" applyFill="1" applyAlignment="1">
      <alignment horizontal="center" vertical="center" wrapText="1"/>
    </xf>
    <xf numFmtId="0" fontId="18" fillId="0" borderId="0" xfId="1011" applyFont="1" applyFill="1" applyAlignment="1">
      <alignment horizontal="center" vertical="center"/>
    </xf>
    <xf numFmtId="0" fontId="18" fillId="3" borderId="0" xfId="1011" applyFont="1" applyFill="1" applyAlignment="1">
      <alignment horizontal="center" vertical="center"/>
    </xf>
    <xf numFmtId="0" fontId="21" fillId="0" borderId="0" xfId="1012" applyFill="1" applyProtection="1">
      <alignment vertical="center"/>
    </xf>
    <xf numFmtId="0" fontId="18" fillId="0" borderId="0" xfId="1012" applyFont="1" applyFill="1" applyProtection="1">
      <alignment vertical="center"/>
    </xf>
    <xf numFmtId="0" fontId="34" fillId="0" borderId="0" xfId="1012" applyFont="1" applyFill="1" applyAlignment="1" applyProtection="1">
      <alignment horizontal="center" vertical="center"/>
    </xf>
    <xf numFmtId="0" fontId="34" fillId="0" borderId="0" xfId="1012" applyFont="1" applyFill="1" applyProtection="1">
      <alignment vertical="center"/>
    </xf>
    <xf numFmtId="198" fontId="21" fillId="0" borderId="0" xfId="1012" applyNumberFormat="1" applyFill="1" applyProtection="1">
      <alignment vertical="center"/>
    </xf>
    <xf numFmtId="0" fontId="40" fillId="0" borderId="0" xfId="0" applyFont="1" applyFill="1" applyAlignment="1">
      <alignment horizontal="center" vertical="center"/>
    </xf>
    <xf numFmtId="0" fontId="20" fillId="0" borderId="0" xfId="1012" applyFont="1" applyFill="1" applyProtection="1">
      <alignment vertical="center"/>
    </xf>
    <xf numFmtId="198" fontId="19" fillId="0" borderId="2" xfId="1012" applyNumberFormat="1" applyFont="1" applyFill="1" applyBorder="1" applyAlignment="1" applyProtection="1">
      <alignment horizontal="center" vertical="center" wrapText="1"/>
    </xf>
    <xf numFmtId="0" fontId="19" fillId="0" borderId="1" xfId="1012" applyFont="1" applyFill="1" applyBorder="1" applyAlignment="1" applyProtection="1">
      <alignment horizontal="distributed" vertical="center" wrapText="1" indent="3"/>
    </xf>
    <xf numFmtId="198" fontId="19" fillId="0" borderId="1" xfId="1012" applyNumberFormat="1" applyFont="1" applyFill="1" applyBorder="1" applyAlignment="1" applyProtection="1">
      <alignment horizontal="center" vertical="center" wrapText="1"/>
    </xf>
    <xf numFmtId="0" fontId="19" fillId="0" borderId="5" xfId="1012" applyNumberFormat="1" applyFont="1" applyFill="1" applyBorder="1" applyAlignment="1" applyProtection="1">
      <alignment horizontal="left" vertical="center" wrapText="1"/>
    </xf>
    <xf numFmtId="49" fontId="19"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49" fontId="20" fillId="0" borderId="1" xfId="0" applyNumberFormat="1" applyFont="1" applyFill="1" applyBorder="1" applyAlignment="1" applyProtection="1">
      <alignment horizontal="left" vertical="center" wrapText="1" indent="2"/>
    </xf>
    <xf numFmtId="0" fontId="20" fillId="0" borderId="5" xfId="1012" applyNumberFormat="1" applyFont="1" applyFill="1" applyBorder="1" applyAlignment="1" applyProtection="1">
      <alignment horizontal="left" vertical="center" wrapText="1"/>
    </xf>
    <xf numFmtId="49" fontId="20" fillId="0" borderId="1" xfId="0" applyNumberFormat="1" applyFont="1" applyFill="1" applyBorder="1" applyAlignment="1" applyProtection="1">
      <alignment horizontal="left" vertical="center" wrapText="1" indent="4"/>
    </xf>
    <xf numFmtId="0" fontId="19" fillId="0" borderId="6" xfId="0" applyNumberFormat="1" applyFont="1" applyFill="1" applyBorder="1" applyAlignment="1" applyProtection="1">
      <alignment horizontal="left" vertical="center"/>
    </xf>
    <xf numFmtId="3" fontId="11" fillId="0" borderId="1" xfId="0" applyNumberFormat="1" applyFont="1" applyFill="1" applyBorder="1" applyAlignment="1" applyProtection="1">
      <alignment horizontal="right" vertical="center"/>
    </xf>
    <xf numFmtId="0" fontId="20" fillId="0" borderId="6" xfId="0" applyNumberFormat="1" applyFont="1" applyFill="1" applyBorder="1" applyAlignment="1" applyProtection="1">
      <alignment horizontal="left" vertical="center"/>
    </xf>
    <xf numFmtId="0" fontId="19" fillId="0" borderId="6" xfId="0" applyFont="1" applyFill="1" applyBorder="1" applyAlignment="1" applyProtection="1">
      <alignment horizontal="left" vertical="center"/>
    </xf>
    <xf numFmtId="0" fontId="20" fillId="0" borderId="6" xfId="0" applyFont="1" applyFill="1" applyBorder="1" applyAlignment="1" applyProtection="1">
      <alignment horizontal="left" vertical="center"/>
    </xf>
    <xf numFmtId="3" fontId="11" fillId="0" borderId="1" xfId="0" applyNumberFormat="1" applyFont="1" applyFill="1" applyBorder="1" applyAlignment="1" applyProtection="1">
      <alignment horizontal="right" vertical="center"/>
      <protection locked="0"/>
    </xf>
    <xf numFmtId="198" fontId="20" fillId="0" borderId="0" xfId="1012" applyNumberFormat="1" applyFont="1" applyFill="1" applyBorder="1" applyAlignment="1" applyProtection="1">
      <alignment horizontal="right" vertical="center"/>
    </xf>
    <xf numFmtId="200" fontId="19" fillId="0" borderId="1" xfId="3" applyNumberFormat="1" applyFont="1" applyFill="1" applyBorder="1" applyAlignment="1" applyProtection="1">
      <alignment horizontal="right" vertical="center" wrapText="1" shrinkToFit="1"/>
    </xf>
    <xf numFmtId="200" fontId="20" fillId="0" borderId="1" xfId="3" applyNumberFormat="1" applyFont="1" applyFill="1" applyBorder="1" applyAlignment="1" applyProtection="1">
      <alignment horizontal="right" vertical="center" wrapText="1" shrinkToFit="1"/>
    </xf>
    <xf numFmtId="49" fontId="19" fillId="0" borderId="6" xfId="0" applyNumberFormat="1" applyFont="1" applyFill="1" applyBorder="1" applyAlignment="1" applyProtection="1">
      <alignment horizontal="left" vertical="center" wrapText="1"/>
    </xf>
    <xf numFmtId="49" fontId="20" fillId="0" borderId="6" xfId="0" applyNumberFormat="1" applyFont="1" applyFill="1" applyBorder="1" applyAlignment="1" applyProtection="1">
      <alignment horizontal="left" vertical="center" wrapText="1"/>
    </xf>
    <xf numFmtId="0" fontId="19" fillId="0" borderId="6" xfId="0" applyNumberFormat="1" applyFont="1" applyFill="1" applyBorder="1" applyAlignment="1" applyProtection="1">
      <alignment horizontal="left" vertical="center" wrapText="1"/>
    </xf>
    <xf numFmtId="0" fontId="20" fillId="0" borderId="6" xfId="0" applyNumberFormat="1" applyFont="1" applyFill="1" applyBorder="1" applyAlignment="1" applyProtection="1">
      <alignment horizontal="left" vertical="center" wrapText="1"/>
    </xf>
    <xf numFmtId="0" fontId="11" fillId="0" borderId="6" xfId="0" applyFont="1" applyFill="1" applyBorder="1" applyAlignment="1" applyProtection="1">
      <alignment horizontal="left" vertical="center"/>
    </xf>
    <xf numFmtId="49" fontId="41" fillId="0" borderId="6" xfId="0" applyNumberFormat="1" applyFont="1" applyFill="1" applyBorder="1" applyAlignment="1" applyProtection="1">
      <alignment horizontal="distributed" vertical="center"/>
    </xf>
    <xf numFmtId="199" fontId="10" fillId="0" borderId="1" xfId="0" applyNumberFormat="1" applyFont="1" applyFill="1" applyBorder="1" applyAlignment="1" applyProtection="1">
      <alignment horizontal="right" vertical="center" wrapText="1"/>
    </xf>
    <xf numFmtId="49" fontId="19" fillId="0" borderId="2" xfId="1012" applyNumberFormat="1" applyFont="1" applyFill="1" applyBorder="1" applyAlignment="1" applyProtection="1">
      <alignment horizontal="left" vertical="center"/>
    </xf>
    <xf numFmtId="49" fontId="19" fillId="0" borderId="1" xfId="0" applyNumberFormat="1" applyFont="1" applyFill="1" applyBorder="1" applyAlignment="1" applyProtection="1">
      <alignment horizontal="distributed" vertical="center" wrapText="1"/>
    </xf>
    <xf numFmtId="0" fontId="19" fillId="0" borderId="1" xfId="1012" applyFont="1" applyFill="1" applyBorder="1" applyAlignment="1" applyProtection="1">
      <alignment horizontal="left" vertical="center" wrapText="1"/>
    </xf>
    <xf numFmtId="199" fontId="3" fillId="0" borderId="1" xfId="1" applyNumberFormat="1" applyFont="1" applyFill="1" applyBorder="1" applyAlignment="1" applyProtection="1">
      <alignment horizontal="right" vertical="center" wrapText="1"/>
    </xf>
    <xf numFmtId="49" fontId="20" fillId="0" borderId="2" xfId="1012" applyNumberFormat="1" applyFont="1" applyFill="1" applyBorder="1" applyAlignment="1" applyProtection="1">
      <alignment horizontal="left" vertical="center"/>
    </xf>
    <xf numFmtId="0" fontId="20" fillId="0" borderId="1" xfId="1012" applyFont="1" applyFill="1" applyBorder="1" applyAlignment="1" applyProtection="1">
      <alignment horizontal="left" vertical="center" wrapText="1" indent="2"/>
    </xf>
    <xf numFmtId="199" fontId="32" fillId="0" borderId="1" xfId="1" applyNumberFormat="1" applyFont="1" applyFill="1" applyBorder="1" applyAlignment="1" applyProtection="1">
      <alignment horizontal="right" vertical="center" wrapText="1"/>
    </xf>
    <xf numFmtId="49" fontId="11" fillId="0" borderId="1" xfId="0" applyNumberFormat="1" applyFont="1" applyFill="1" applyBorder="1" applyAlignment="1" applyProtection="1">
      <alignment horizontal="left" vertical="center" wrapText="1" indent="4"/>
    </xf>
    <xf numFmtId="49" fontId="19" fillId="0" borderId="2" xfId="1012" applyNumberFormat="1" applyFont="1" applyFill="1" applyBorder="1" applyAlignment="1" applyProtection="1">
      <alignment horizontal="distributed" vertical="center" indent="1"/>
    </xf>
    <xf numFmtId="199" fontId="32" fillId="0" borderId="1" xfId="1012" applyNumberFormat="1" applyFont="1" applyFill="1" applyBorder="1" applyProtection="1">
      <alignment vertical="center"/>
    </xf>
    <xf numFmtId="0" fontId="20" fillId="0" borderId="1" xfId="1012" applyFont="1" applyFill="1" applyBorder="1" applyAlignment="1" applyProtection="1">
      <alignment horizontal="left" vertical="center" wrapText="1" indent="4"/>
    </xf>
    <xf numFmtId="0" fontId="19" fillId="0" borderId="1" xfId="1011" applyFont="1" applyFill="1" applyBorder="1" applyAlignment="1" applyProtection="1">
      <alignment horizontal="left" vertical="center" wrapText="1"/>
    </xf>
    <xf numFmtId="199" fontId="3" fillId="0" borderId="1" xfId="1012" applyNumberFormat="1" applyFont="1" applyFill="1" applyBorder="1" applyProtection="1">
      <alignment vertical="center"/>
    </xf>
    <xf numFmtId="0" fontId="19" fillId="0" borderId="1" xfId="1012" applyFont="1" applyFill="1" applyBorder="1" applyAlignment="1" applyProtection="1">
      <alignment horizontal="distributed" vertical="center" wrapText="1"/>
    </xf>
    <xf numFmtId="200" fontId="3" fillId="0" borderId="1" xfId="3" applyNumberFormat="1" applyFont="1" applyFill="1" applyBorder="1" applyAlignment="1" applyProtection="1">
      <alignment horizontal="right" vertical="center" wrapText="1" shrinkToFit="1"/>
    </xf>
    <xf numFmtId="200" fontId="32" fillId="0" borderId="1" xfId="3" applyNumberFormat="1" applyFont="1" applyFill="1" applyBorder="1" applyAlignment="1" applyProtection="1">
      <alignment horizontal="right" vertical="center" wrapText="1" shrinkToFit="1"/>
    </xf>
    <xf numFmtId="0" fontId="18" fillId="0" borderId="0" xfId="1012" applyFont="1" applyFill="1">
      <alignment vertical="center"/>
    </xf>
    <xf numFmtId="0" fontId="34" fillId="0" borderId="0" xfId="1012" applyFont="1" applyFill="1" applyAlignment="1">
      <alignment horizontal="center" vertical="center"/>
    </xf>
    <xf numFmtId="0" fontId="21" fillId="0" borderId="0" xfId="1012" applyFont="1" applyFill="1">
      <alignment vertical="center"/>
    </xf>
    <xf numFmtId="0" fontId="34" fillId="0" borderId="0" xfId="1012" applyFont="1" applyFill="1">
      <alignment vertical="center"/>
    </xf>
    <xf numFmtId="198" fontId="21" fillId="0" borderId="0" xfId="1012" applyNumberFormat="1" applyFill="1">
      <alignment vertical="center"/>
    </xf>
    <xf numFmtId="0" fontId="20" fillId="0" borderId="0" xfId="1012" applyFont="1" applyFill="1">
      <alignment vertical="center"/>
    </xf>
    <xf numFmtId="0" fontId="42" fillId="0" borderId="0" xfId="1012" applyFont="1" applyFill="1">
      <alignment vertical="center"/>
    </xf>
    <xf numFmtId="198" fontId="19" fillId="0" borderId="2" xfId="1012" applyNumberFormat="1" applyFont="1" applyFill="1" applyBorder="1" applyAlignment="1">
      <alignment horizontal="center" vertical="center" wrapText="1"/>
    </xf>
    <xf numFmtId="0" fontId="19" fillId="0" borderId="1" xfId="1012" applyFont="1" applyFill="1" applyBorder="1" applyAlignment="1">
      <alignment horizontal="distributed" vertical="center" wrapText="1" indent="3"/>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49" fontId="11" fillId="0" borderId="1" xfId="0" applyNumberFormat="1" applyFont="1" applyFill="1" applyBorder="1" applyAlignment="1" applyProtection="1">
      <alignment horizontal="left" vertical="center" wrapText="1" indent="2"/>
    </xf>
    <xf numFmtId="0" fontId="20" fillId="0" borderId="6" xfId="0" applyFont="1" applyFill="1" applyBorder="1" applyAlignment="1" applyProtection="1">
      <alignment vertical="center"/>
    </xf>
    <xf numFmtId="0" fontId="10" fillId="0" borderId="6" xfId="0" applyFont="1" applyFill="1" applyBorder="1" applyAlignment="1" applyProtection="1">
      <alignment horizontal="left" vertical="center"/>
    </xf>
    <xf numFmtId="49" fontId="3" fillId="0" borderId="1" xfId="0" applyNumberFormat="1" applyFont="1" applyFill="1" applyBorder="1" applyAlignment="1" applyProtection="1">
      <alignment horizontal="distributed" vertical="center" wrapText="1"/>
    </xf>
    <xf numFmtId="0" fontId="19" fillId="0" borderId="1" xfId="1011" applyFont="1" applyFill="1" applyBorder="1" applyAlignment="1">
      <alignment horizontal="left" vertical="center"/>
    </xf>
    <xf numFmtId="0" fontId="19" fillId="0" borderId="2" xfId="1012" applyFont="1" applyFill="1" applyBorder="1" applyAlignment="1">
      <alignment horizontal="left" vertical="center"/>
    </xf>
    <xf numFmtId="203" fontId="19" fillId="0" borderId="1" xfId="1" applyNumberFormat="1" applyFont="1" applyFill="1" applyBorder="1" applyAlignment="1">
      <alignment horizontal="right" vertical="center" wrapText="1"/>
    </xf>
    <xf numFmtId="0" fontId="20" fillId="0" borderId="2" xfId="1012" applyFont="1" applyFill="1" applyBorder="1" applyAlignment="1">
      <alignment horizontal="left" vertical="center"/>
    </xf>
    <xf numFmtId="203" fontId="20" fillId="0" borderId="1" xfId="1" applyNumberFormat="1" applyFont="1" applyFill="1" applyBorder="1" applyAlignment="1">
      <alignment horizontal="right" vertical="center" wrapText="1"/>
    </xf>
    <xf numFmtId="0" fontId="20" fillId="0" borderId="1" xfId="1011" applyFont="1" applyFill="1" applyBorder="1" applyAlignment="1" applyProtection="1">
      <alignment horizontal="left" vertical="center" indent="2"/>
    </xf>
    <xf numFmtId="199" fontId="19" fillId="0" borderId="1" xfId="1" applyNumberFormat="1" applyFont="1" applyFill="1" applyBorder="1" applyAlignment="1" applyProtection="1">
      <alignment horizontal="right" vertical="center" wrapText="1"/>
      <protection locked="0"/>
    </xf>
    <xf numFmtId="199" fontId="32" fillId="0" borderId="1" xfId="1" applyNumberFormat="1" applyFont="1" applyFill="1" applyBorder="1" applyAlignment="1">
      <alignment horizontal="right" vertical="center" wrapText="1"/>
    </xf>
    <xf numFmtId="203" fontId="32" fillId="0" borderId="1" xfId="1" applyNumberFormat="1" applyFont="1" applyFill="1" applyBorder="1" applyAlignment="1">
      <alignment horizontal="right" vertical="center" wrapText="1"/>
    </xf>
    <xf numFmtId="0" fontId="20" fillId="0" borderId="2" xfId="1012" applyFont="1" applyFill="1" applyBorder="1">
      <alignment vertical="center"/>
    </xf>
    <xf numFmtId="199" fontId="32" fillId="0" borderId="1" xfId="1012" applyNumberFormat="1" applyFont="1" applyFill="1" applyBorder="1">
      <alignment vertical="center"/>
    </xf>
    <xf numFmtId="0" fontId="20" fillId="0" borderId="1" xfId="1011" applyFont="1" applyFill="1" applyBorder="1" applyAlignment="1" applyProtection="1">
      <alignment horizontal="left" vertical="center" indent="1"/>
    </xf>
    <xf numFmtId="0" fontId="19" fillId="0" borderId="1" xfId="1012" applyFont="1" applyFill="1" applyBorder="1" applyAlignment="1">
      <alignment horizontal="distributed" vertical="center"/>
    </xf>
    <xf numFmtId="199" fontId="3" fillId="0" borderId="1" xfId="1012" applyNumberFormat="1" applyFont="1" applyFill="1" applyBorder="1">
      <alignment vertical="center"/>
    </xf>
    <xf numFmtId="198" fontId="20" fillId="0" borderId="0" xfId="1012" applyNumberFormat="1" applyFont="1" applyFill="1" applyAlignment="1">
      <alignment horizontal="right" vertical="center"/>
    </xf>
    <xf numFmtId="200" fontId="19" fillId="0" borderId="1" xfId="3" applyNumberFormat="1" applyFont="1" applyFill="1" applyBorder="1" applyAlignment="1" applyProtection="1">
      <alignment horizontal="right" vertical="center" wrapText="1" shrinkToFit="1"/>
      <protection locked="0"/>
    </xf>
    <xf numFmtId="200" fontId="20" fillId="0" borderId="1" xfId="3" applyNumberFormat="1" applyFont="1" applyFill="1" applyBorder="1" applyAlignment="1" applyProtection="1">
      <alignment horizontal="right" vertical="center" wrapText="1" shrinkToFit="1"/>
      <protection locked="0"/>
    </xf>
    <xf numFmtId="0" fontId="1" fillId="0" borderId="0" xfId="0" applyFont="1" applyFill="1" applyBorder="1" applyAlignment="1"/>
    <xf numFmtId="0" fontId="40" fillId="0" borderId="0" xfId="0" applyFont="1" applyFill="1" applyBorder="1" applyAlignment="1">
      <alignment horizontal="center" vertical="center"/>
    </xf>
    <xf numFmtId="199" fontId="19" fillId="0" borderId="1" xfId="0" applyNumberFormat="1" applyFont="1" applyFill="1" applyBorder="1" applyAlignment="1" applyProtection="1">
      <alignment horizontal="right" vertical="center" wrapText="1"/>
      <protection locked="0"/>
    </xf>
    <xf numFmtId="49" fontId="10" fillId="0" borderId="2" xfId="997" applyNumberFormat="1" applyFont="1" applyFill="1" applyBorder="1" applyAlignment="1" applyProtection="1">
      <alignment horizontal="left" vertical="center"/>
    </xf>
    <xf numFmtId="3" fontId="19" fillId="0" borderId="1" xfId="0" applyNumberFormat="1" applyFont="1" applyFill="1" applyBorder="1" applyAlignment="1" applyProtection="1">
      <alignment horizontal="right" vertical="center"/>
    </xf>
    <xf numFmtId="3" fontId="19" fillId="0" borderId="1" xfId="0" applyNumberFormat="1" applyFont="1" applyFill="1" applyBorder="1" applyAlignment="1" applyProtection="1">
      <alignment horizontal="right" vertical="center"/>
      <protection locked="0"/>
    </xf>
    <xf numFmtId="49" fontId="11" fillId="0" borderId="2" xfId="997" applyNumberFormat="1" applyFont="1" applyFill="1" applyBorder="1" applyAlignment="1" applyProtection="1">
      <alignment horizontal="left" vertical="center"/>
    </xf>
    <xf numFmtId="3" fontId="20" fillId="0" borderId="1" xfId="0" applyNumberFormat="1" applyFont="1" applyFill="1" applyBorder="1" applyAlignment="1" applyProtection="1">
      <alignment horizontal="right" vertical="center"/>
    </xf>
    <xf numFmtId="3" fontId="20" fillId="0" borderId="1" xfId="0" applyNumberFormat="1" applyFont="1" applyFill="1" applyBorder="1" applyAlignment="1" applyProtection="1">
      <alignment horizontal="right" vertical="center"/>
      <protection locked="0"/>
    </xf>
    <xf numFmtId="0" fontId="21" fillId="0" borderId="2" xfId="1012"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xf>
    <xf numFmtId="49" fontId="20" fillId="0" borderId="1" xfId="0" applyNumberFormat="1" applyFont="1" applyFill="1" applyBorder="1" applyAlignment="1" applyProtection="1">
      <alignment vertical="center" wrapText="1"/>
    </xf>
    <xf numFmtId="49" fontId="41" fillId="0" borderId="1" xfId="0" applyNumberFormat="1" applyFont="1" applyFill="1" applyBorder="1" applyAlignment="1" applyProtection="1">
      <alignment horizontal="distributed" vertical="center" wrapText="1"/>
    </xf>
    <xf numFmtId="0" fontId="19" fillId="0" borderId="2" xfId="1012" applyFont="1" applyFill="1" applyBorder="1" applyAlignment="1" applyProtection="1">
      <alignment horizontal="left" vertical="center"/>
    </xf>
    <xf numFmtId="0" fontId="19" fillId="0" borderId="1" xfId="1011" applyFont="1" applyFill="1" applyBorder="1" applyAlignment="1" applyProtection="1">
      <alignment horizontal="left" vertical="center"/>
    </xf>
    <xf numFmtId="0" fontId="20" fillId="0" borderId="2" xfId="1012" applyFont="1" applyFill="1" applyBorder="1" applyAlignment="1" applyProtection="1">
      <alignment horizontal="left" vertical="center"/>
    </xf>
    <xf numFmtId="0" fontId="20" fillId="0" borderId="1" xfId="1012" applyFont="1" applyFill="1" applyBorder="1" applyAlignment="1" applyProtection="1">
      <alignment horizontal="left" vertical="center"/>
    </xf>
    <xf numFmtId="199" fontId="11" fillId="0" borderId="1" xfId="0" applyNumberFormat="1" applyFont="1" applyFill="1" applyBorder="1" applyAlignment="1" applyProtection="1">
      <alignment horizontal="right" vertical="center" wrapText="1"/>
      <protection locked="0"/>
    </xf>
    <xf numFmtId="0" fontId="19" fillId="0" borderId="1" xfId="1012" applyFont="1" applyFill="1" applyBorder="1" applyAlignment="1">
      <alignment horizontal="distributed" vertical="center" indent="1"/>
    </xf>
    <xf numFmtId="3" fontId="21" fillId="0" borderId="0" xfId="1012" applyNumberFormat="1" applyFill="1">
      <alignment vertical="center"/>
    </xf>
    <xf numFmtId="0" fontId="43" fillId="0" borderId="0" xfId="0" applyFont="1" applyFill="1" applyBorder="1" applyAlignment="1">
      <alignment horizontal="center" vertical="center"/>
    </xf>
    <xf numFmtId="0" fontId="43" fillId="0" borderId="7" xfId="0" applyFont="1" applyFill="1" applyBorder="1" applyAlignment="1">
      <alignment horizontal="center" vertical="center"/>
    </xf>
    <xf numFmtId="0" fontId="19" fillId="0" borderId="8" xfId="1016" applyFont="1" applyBorder="1" applyAlignment="1">
      <alignment horizontal="center" vertical="center"/>
    </xf>
    <xf numFmtId="0" fontId="19" fillId="0" borderId="8" xfId="1016" applyFont="1" applyFill="1" applyBorder="1" applyAlignment="1">
      <alignment horizontal="center" vertical="center"/>
    </xf>
    <xf numFmtId="0" fontId="19" fillId="0" borderId="2" xfId="1016" applyFont="1" applyBorder="1" applyAlignment="1">
      <alignment horizontal="center" vertical="center"/>
    </xf>
    <xf numFmtId="0" fontId="19" fillId="0" borderId="9" xfId="1016" applyFont="1" applyBorder="1" applyAlignment="1">
      <alignment horizontal="center" vertical="center"/>
    </xf>
    <xf numFmtId="0" fontId="19" fillId="0" borderId="9" xfId="1016" applyFont="1" applyFill="1" applyBorder="1" applyAlignment="1">
      <alignment horizontal="center" vertical="center"/>
    </xf>
    <xf numFmtId="49" fontId="19" fillId="0" borderId="1" xfId="783" applyNumberFormat="1" applyFont="1" applyFill="1" applyBorder="1" applyAlignment="1" applyProtection="1">
      <alignment horizontal="center" vertical="center"/>
    </xf>
    <xf numFmtId="204" fontId="44" fillId="0" borderId="1" xfId="0" applyNumberFormat="1" applyFont="1" applyFill="1" applyBorder="1" applyAlignment="1">
      <alignment horizontal="center" vertical="center"/>
    </xf>
    <xf numFmtId="0" fontId="45" fillId="0" borderId="1" xfId="0" applyFont="1" applyFill="1" applyBorder="1" applyAlignment="1">
      <alignment horizontal="center" vertical="center"/>
    </xf>
    <xf numFmtId="0" fontId="46" fillId="0" borderId="1" xfId="0" applyFont="1" applyFill="1" applyBorder="1" applyAlignment="1">
      <alignment horizontal="center" vertical="center"/>
    </xf>
    <xf numFmtId="49" fontId="19" fillId="0" borderId="1" xfId="783" applyNumberFormat="1" applyFont="1" applyFill="1" applyBorder="1" applyAlignment="1" applyProtection="1">
      <alignment vertical="center"/>
    </xf>
    <xf numFmtId="0" fontId="47" fillId="0" borderId="1" xfId="0" applyFont="1" applyFill="1" applyBorder="1" applyAlignment="1">
      <alignment horizontal="center" vertical="center"/>
    </xf>
    <xf numFmtId="0" fontId="5" fillId="0" borderId="0" xfId="0" applyFont="1" applyFill="1" applyBorder="1" applyAlignment="1">
      <alignment horizontal="left" vertical="top" wrapText="1"/>
    </xf>
    <xf numFmtId="0" fontId="11" fillId="0" borderId="0" xfId="0" applyFont="1" applyAlignment="1">
      <alignment horizontal="right"/>
    </xf>
    <xf numFmtId="0" fontId="19" fillId="0" borderId="4" xfId="1016" applyFont="1" applyBorder="1" applyAlignment="1">
      <alignment horizontal="center" vertical="center"/>
    </xf>
    <xf numFmtId="200" fontId="46" fillId="0" borderId="1" xfId="0" applyNumberFormat="1" applyFont="1" applyFill="1" applyBorder="1" applyAlignment="1">
      <alignment horizontal="center" vertical="center"/>
    </xf>
    <xf numFmtId="198" fontId="21" fillId="0" borderId="0" xfId="1012" applyNumberFormat="1">
      <alignment vertical="center"/>
    </xf>
    <xf numFmtId="0" fontId="48" fillId="0" borderId="0" xfId="913" applyFont="1" applyAlignment="1"/>
    <xf numFmtId="0" fontId="11" fillId="0" borderId="0" xfId="0" applyFont="1" applyAlignment="1">
      <alignment horizontal="right" vertical="center"/>
    </xf>
    <xf numFmtId="0" fontId="19" fillId="0" borderId="1" xfId="1016" applyFont="1" applyFill="1" applyBorder="1" applyAlignment="1">
      <alignment horizontal="center" vertical="center"/>
    </xf>
    <xf numFmtId="0" fontId="19" fillId="0" borderId="1" xfId="1016" applyFont="1" applyFill="1" applyBorder="1" applyAlignment="1">
      <alignment horizontal="center" vertical="center" wrapText="1"/>
    </xf>
    <xf numFmtId="0" fontId="49" fillId="0" borderId="1" xfId="761" applyFont="1" applyFill="1" applyBorder="1" applyAlignment="1">
      <alignment vertical="center"/>
    </xf>
    <xf numFmtId="0" fontId="49" fillId="0" borderId="1" xfId="761" applyFont="1" applyFill="1" applyBorder="1" applyAlignment="1">
      <alignment vertical="center" wrapText="1"/>
    </xf>
    <xf numFmtId="0" fontId="11" fillId="0" borderId="1" xfId="761" applyFont="1" applyFill="1" applyBorder="1" applyAlignment="1">
      <alignment vertical="center"/>
    </xf>
    <xf numFmtId="198" fontId="20" fillId="0" borderId="1" xfId="1334" applyNumberFormat="1" applyFont="1" applyFill="1" applyBorder="1" applyAlignment="1" applyProtection="1">
      <alignment horizontal="left" vertical="center" wrapText="1"/>
      <protection locked="0"/>
    </xf>
    <xf numFmtId="0" fontId="50" fillId="0" borderId="0" xfId="761" applyFont="1" applyFill="1" applyAlignment="1">
      <alignment horizontal="center" vertical="center"/>
    </xf>
    <xf numFmtId="0" fontId="11" fillId="0" borderId="0" xfId="0" applyFont="1" applyFill="1" applyAlignment="1">
      <alignment horizontal="right" vertical="center"/>
    </xf>
    <xf numFmtId="0" fontId="0" fillId="0" borderId="0" xfId="761" applyFont="1" applyFill="1" applyAlignment="1">
      <alignment horizontal="right"/>
    </xf>
    <xf numFmtId="0" fontId="19" fillId="0" borderId="1" xfId="1012" applyFont="1" applyFill="1" applyBorder="1" applyAlignment="1">
      <alignment horizontal="center" vertical="center" wrapText="1"/>
    </xf>
    <xf numFmtId="199" fontId="11" fillId="0" borderId="1" xfId="0" applyNumberFormat="1" applyFont="1" applyFill="1" applyBorder="1" applyAlignment="1" applyProtection="1">
      <alignment horizontal="right" vertical="center" wrapText="1"/>
    </xf>
    <xf numFmtId="3" fontId="20" fillId="0" borderId="1" xfId="0" applyNumberFormat="1" applyFont="1" applyFill="1" applyBorder="1" applyAlignment="1" applyProtection="1">
      <alignment horizontal="right" vertical="center" wrapText="1"/>
      <protection locked="0"/>
    </xf>
    <xf numFmtId="0" fontId="9" fillId="0" borderId="0" xfId="761" applyFont="1" applyFill="1" applyBorder="1" applyAlignment="1">
      <alignment horizontal="center" vertical="center"/>
    </xf>
    <xf numFmtId="0" fontId="11" fillId="0" borderId="0" xfId="761" applyFont="1" applyBorder="1" applyAlignment="1">
      <alignment horizontal="left" vertical="center"/>
    </xf>
    <xf numFmtId="0" fontId="11" fillId="0" borderId="0" xfId="761" applyFont="1" applyBorder="1" applyAlignment="1">
      <alignment horizontal="right" vertical="center"/>
    </xf>
    <xf numFmtId="0" fontId="19" fillId="0" borderId="1" xfId="761" applyFont="1" applyFill="1" applyBorder="1" applyAlignment="1">
      <alignment horizontal="center" vertical="center" wrapText="1"/>
    </xf>
    <xf numFmtId="0" fontId="51" fillId="0" borderId="1" xfId="761" applyFont="1" applyFill="1" applyBorder="1" applyAlignment="1">
      <alignment horizontal="left" vertical="center"/>
    </xf>
    <xf numFmtId="199" fontId="51" fillId="0" borderId="1" xfId="1" applyNumberFormat="1" applyFont="1" applyFill="1" applyBorder="1" applyAlignment="1">
      <alignment horizontal="right" vertical="center" wrapText="1"/>
    </xf>
    <xf numFmtId="0" fontId="49" fillId="0" borderId="1" xfId="761" applyFont="1" applyFill="1" applyBorder="1" applyAlignment="1">
      <alignment horizontal="left" vertical="center" indent="1"/>
    </xf>
    <xf numFmtId="199" fontId="49" fillId="0" borderId="1" xfId="1" applyNumberFormat="1" applyFont="1" applyFill="1" applyBorder="1" applyAlignment="1">
      <alignment horizontal="right" vertical="center" wrapText="1"/>
    </xf>
    <xf numFmtId="0" fontId="51" fillId="0" borderId="1" xfId="761" applyFont="1" applyFill="1" applyBorder="1" applyAlignment="1">
      <alignment vertical="center"/>
    </xf>
    <xf numFmtId="0" fontId="51" fillId="0" borderId="1" xfId="761" applyFont="1" applyFill="1" applyBorder="1" applyAlignment="1">
      <alignment horizontal="center" vertical="center"/>
    </xf>
    <xf numFmtId="0" fontId="0" fillId="0" borderId="0" xfId="0" applyFill="1" applyAlignment="1" applyProtection="1"/>
    <xf numFmtId="0" fontId="8" fillId="0" borderId="0" xfId="1012" applyFont="1" applyFill="1" applyAlignment="1">
      <alignment horizontal="center" vertical="center" wrapText="1"/>
    </xf>
    <xf numFmtId="0" fontId="29" fillId="0" borderId="0" xfId="1012" applyFont="1" applyFill="1">
      <alignment vertical="center"/>
    </xf>
    <xf numFmtId="0" fontId="19" fillId="0" borderId="0" xfId="1012" applyFont="1" applyFill="1">
      <alignment vertical="center"/>
    </xf>
    <xf numFmtId="0" fontId="2" fillId="0" borderId="0" xfId="1012" applyFont="1" applyFill="1" applyAlignment="1" applyProtection="1">
      <alignment horizontal="center" vertical="center"/>
    </xf>
    <xf numFmtId="0" fontId="11" fillId="0" borderId="0" xfId="1012" applyFont="1" applyFill="1">
      <alignment vertical="center"/>
    </xf>
    <xf numFmtId="0" fontId="19" fillId="0" borderId="4" xfId="1012" applyFont="1" applyFill="1" applyBorder="1" applyAlignment="1">
      <alignment horizontal="distributed" vertical="center" wrapText="1" indent="3"/>
    </xf>
    <xf numFmtId="0" fontId="10" fillId="0" borderId="1" xfId="0" applyNumberFormat="1" applyFont="1" applyFill="1" applyBorder="1" applyAlignment="1" applyProtection="1">
      <alignment horizontal="left" vertical="center"/>
    </xf>
    <xf numFmtId="0" fontId="11" fillId="0" borderId="1" xfId="0" applyNumberFormat="1" applyFont="1" applyFill="1" applyBorder="1" applyAlignment="1" applyProtection="1">
      <alignment horizontal="left" vertical="center"/>
    </xf>
    <xf numFmtId="49" fontId="20" fillId="0" borderId="1" xfId="0" applyNumberFormat="1" applyFont="1" applyFill="1" applyBorder="1" applyAlignment="1" applyProtection="1">
      <alignment horizontal="left" vertical="center" wrapText="1" indent="3"/>
    </xf>
    <xf numFmtId="0" fontId="20" fillId="0" borderId="1" xfId="0" applyNumberFormat="1" applyFont="1" applyFill="1" applyBorder="1" applyAlignment="1" applyProtection="1">
      <alignment horizontal="left" vertical="center"/>
      <protection locked="0"/>
    </xf>
    <xf numFmtId="198" fontId="20" fillId="0" borderId="0" xfId="1012" applyNumberFormat="1" applyFont="1" applyFill="1" applyBorder="1" applyAlignment="1">
      <alignment horizontal="right" vertical="center"/>
    </xf>
    <xf numFmtId="0" fontId="11" fillId="0" borderId="1" xfId="0" applyFont="1" applyFill="1" applyBorder="1" applyAlignment="1" applyProtection="1">
      <alignment horizontal="left" vertical="center"/>
      <protection locked="0"/>
    </xf>
    <xf numFmtId="0" fontId="11" fillId="0" borderId="1" xfId="0" applyFont="1" applyFill="1" applyBorder="1" applyAlignment="1" applyProtection="1">
      <alignment horizontal="left" vertical="center"/>
    </xf>
    <xf numFmtId="0" fontId="10" fillId="0" borderId="1" xfId="0" applyNumberFormat="1" applyFont="1" applyFill="1" applyBorder="1" applyAlignment="1" applyProtection="1">
      <alignment horizontal="left" vertical="center" wrapText="1"/>
    </xf>
    <xf numFmtId="0" fontId="11" fillId="0" borderId="1" xfId="0" applyNumberFormat="1" applyFont="1" applyFill="1" applyBorder="1" applyAlignment="1" applyProtection="1">
      <alignment horizontal="left" vertical="center" wrapText="1"/>
    </xf>
    <xf numFmtId="0" fontId="52" fillId="0" borderId="1" xfId="0" applyNumberFormat="1" applyFont="1" applyFill="1" applyBorder="1" applyAlignment="1" applyProtection="1">
      <alignment horizontal="left" vertical="center"/>
    </xf>
    <xf numFmtId="0"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wrapText="1"/>
      <protection locked="0"/>
    </xf>
    <xf numFmtId="49" fontId="20" fillId="0" borderId="1" xfId="0" applyNumberFormat="1" applyFont="1" applyFill="1" applyBorder="1" applyAlignment="1" applyProtection="1">
      <alignment horizontal="left" vertical="center" indent="3"/>
    </xf>
    <xf numFmtId="0" fontId="11" fillId="0" borderId="1" xfId="0" applyNumberFormat="1" applyFont="1" applyFill="1" applyBorder="1" applyAlignment="1" applyProtection="1">
      <alignment horizontal="left" vertical="center" wrapText="1"/>
      <protection locked="0"/>
    </xf>
    <xf numFmtId="49" fontId="20" fillId="0" borderId="1" xfId="0" applyNumberFormat="1" applyFont="1" applyFill="1" applyBorder="1" applyAlignment="1" applyProtection="1">
      <alignment horizontal="left" vertical="center" indent="3"/>
      <protection locked="0"/>
    </xf>
    <xf numFmtId="49" fontId="20" fillId="0" borderId="1" xfId="0" applyNumberFormat="1" applyFont="1" applyFill="1" applyBorder="1" applyAlignment="1" applyProtection="1">
      <alignment horizontal="left" vertical="center" wrapText="1"/>
      <protection locked="0"/>
    </xf>
    <xf numFmtId="49" fontId="20" fillId="0" borderId="1" xfId="0" applyNumberFormat="1" applyFont="1" applyFill="1" applyBorder="1" applyAlignment="1" applyProtection="1">
      <alignment horizontal="left" vertical="center" wrapText="1" indent="2"/>
      <protection locked="0"/>
    </xf>
    <xf numFmtId="49" fontId="20" fillId="0" borderId="1" xfId="0" applyNumberFormat="1" applyFont="1" applyFill="1" applyBorder="1" applyAlignment="1" applyProtection="1">
      <alignment horizontal="left" vertical="center" wrapText="1" indent="3"/>
      <protection locked="0"/>
    </xf>
    <xf numFmtId="49" fontId="19" fillId="0" borderId="1" xfId="1024" applyNumberFormat="1" applyFont="1" applyFill="1" applyBorder="1" applyAlignment="1" applyProtection="1">
      <alignment horizontal="left" vertical="center"/>
    </xf>
    <xf numFmtId="49" fontId="19" fillId="0" borderId="1" xfId="0" applyNumberFormat="1" applyFont="1" applyFill="1" applyBorder="1" applyAlignment="1" applyProtection="1">
      <alignment horizontal="left" vertical="center" wrapText="1" indent="3"/>
    </xf>
    <xf numFmtId="0" fontId="19" fillId="0" borderId="1" xfId="1012" applyNumberFormat="1" applyFont="1" applyFill="1" applyBorder="1" applyAlignment="1">
      <alignment horizontal="left" vertical="center"/>
    </xf>
    <xf numFmtId="0" fontId="20" fillId="0" borderId="1" xfId="1012" applyFont="1" applyFill="1" applyBorder="1" applyAlignment="1">
      <alignment horizontal="left" vertical="center" wrapText="1" indent="1"/>
    </xf>
    <xf numFmtId="0" fontId="20" fillId="0" borderId="1" xfId="1012" applyFont="1" applyFill="1" applyBorder="1" applyAlignment="1" applyProtection="1">
      <alignment horizontal="left" vertical="center" wrapText="1" indent="3"/>
    </xf>
    <xf numFmtId="0" fontId="19" fillId="0" borderId="1" xfId="1012" applyFont="1" applyFill="1" applyBorder="1" applyAlignment="1">
      <alignment horizontal="left" vertical="center" wrapText="1"/>
    </xf>
    <xf numFmtId="0" fontId="19" fillId="0" borderId="1" xfId="1012" applyNumberFormat="1" applyFont="1" applyFill="1" applyBorder="1" applyAlignment="1">
      <alignment horizontal="left" vertical="center" wrapText="1"/>
    </xf>
    <xf numFmtId="0" fontId="19" fillId="0" borderId="0" xfId="1012" applyFont="1" applyFill="1" applyAlignment="1">
      <alignment horizontal="center" vertical="center" wrapText="1"/>
    </xf>
    <xf numFmtId="0" fontId="21" fillId="0" borderId="0" xfId="1011" applyFill="1">
      <alignment vertical="center"/>
    </xf>
    <xf numFmtId="0" fontId="20" fillId="0" borderId="0" xfId="1012" applyFont="1" applyFill="1" applyAlignment="1">
      <alignment horizontal="left" vertical="center"/>
    </xf>
    <xf numFmtId="198" fontId="19" fillId="0" borderId="2" xfId="1012" applyNumberFormat="1" applyFont="1" applyFill="1" applyBorder="1" applyAlignment="1">
      <alignment vertical="center" wrapText="1"/>
    </xf>
    <xf numFmtId="0" fontId="19" fillId="0" borderId="2" xfId="1012" applyNumberFormat="1" applyFont="1" applyFill="1" applyBorder="1" applyAlignment="1">
      <alignment horizontal="left" vertical="center"/>
    </xf>
    <xf numFmtId="0" fontId="19" fillId="0" borderId="1" xfId="1012" applyNumberFormat="1" applyFont="1" applyFill="1" applyBorder="1" applyAlignment="1">
      <alignment vertical="center" wrapText="1"/>
    </xf>
    <xf numFmtId="0" fontId="20" fillId="0" borderId="1" xfId="1012" applyFont="1" applyFill="1" applyBorder="1" applyAlignment="1" applyProtection="1">
      <alignment horizontal="left" vertical="center" wrapText="1" indent="1"/>
    </xf>
    <xf numFmtId="199" fontId="20" fillId="0" borderId="1" xfId="1" applyNumberFormat="1" applyFont="1" applyFill="1" applyBorder="1" applyAlignment="1" applyProtection="1">
      <alignment horizontal="right" vertical="center" wrapText="1"/>
      <protection locked="0"/>
    </xf>
    <xf numFmtId="0" fontId="20" fillId="0" borderId="2" xfId="1012" applyFont="1" applyFill="1" applyBorder="1" applyAlignment="1">
      <alignment horizontal="left" vertical="top" wrapText="1"/>
    </xf>
    <xf numFmtId="0" fontId="19" fillId="0" borderId="2" xfId="1012" applyFont="1" applyFill="1" applyBorder="1" applyAlignment="1">
      <alignment horizontal="distributed" vertical="center"/>
    </xf>
    <xf numFmtId="0" fontId="19" fillId="0" borderId="2" xfId="1012" applyNumberFormat="1" applyFont="1" applyFill="1" applyBorder="1" applyAlignment="1" applyProtection="1">
      <alignment horizontal="left" vertical="center"/>
    </xf>
    <xf numFmtId="0" fontId="19" fillId="0" borderId="1" xfId="1012" applyNumberFormat="1" applyFont="1" applyFill="1" applyBorder="1" applyAlignment="1" applyProtection="1">
      <alignment vertical="center" wrapText="1"/>
    </xf>
    <xf numFmtId="0" fontId="20" fillId="0" borderId="1" xfId="1012" applyFont="1" applyFill="1" applyBorder="1" applyAlignment="1" applyProtection="1">
      <alignment horizontal="left" vertical="center" wrapText="1"/>
    </xf>
    <xf numFmtId="0" fontId="20" fillId="0" borderId="2" xfId="1011" applyFont="1" applyFill="1" applyBorder="1" applyAlignment="1" applyProtection="1">
      <alignment horizontal="left" vertical="center"/>
    </xf>
    <xf numFmtId="0" fontId="20" fillId="0" borderId="1" xfId="1011" applyFont="1" applyFill="1" applyBorder="1" applyAlignment="1" applyProtection="1">
      <alignment horizontal="left" vertical="center" wrapText="1"/>
    </xf>
    <xf numFmtId="0" fontId="53" fillId="0" borderId="2" xfId="1012" applyFont="1" applyFill="1" applyBorder="1" applyAlignment="1">
      <alignment horizontal="distributed" vertical="center"/>
    </xf>
    <xf numFmtId="0" fontId="19" fillId="0" borderId="1" xfId="1012" applyFont="1" applyFill="1" applyBorder="1" applyAlignment="1">
      <alignment horizontal="distributed" vertical="center" wrapText="1" indent="2"/>
    </xf>
    <xf numFmtId="199" fontId="21" fillId="0" borderId="0" xfId="1012" applyNumberFormat="1" applyFill="1">
      <alignment vertical="center"/>
    </xf>
    <xf numFmtId="0" fontId="0" fillId="0" borderId="0" xfId="0" applyAlignment="1" applyProtection="1"/>
    <xf numFmtId="0" fontId="0" fillId="0" borderId="0" xfId="1012" applyFont="1" applyFill="1">
      <alignment vertical="center"/>
    </xf>
    <xf numFmtId="198" fontId="19" fillId="0" borderId="10" xfId="1012" applyNumberFormat="1" applyFont="1" applyFill="1" applyBorder="1" applyAlignment="1">
      <alignment horizontal="center" vertical="center" wrapText="1"/>
    </xf>
    <xf numFmtId="199" fontId="20" fillId="0" borderId="1" xfId="1022" applyNumberFormat="1" applyFont="1" applyFill="1" applyBorder="1" applyAlignment="1" applyProtection="1">
      <alignment vertical="center" wrapText="1"/>
    </xf>
    <xf numFmtId="49" fontId="20" fillId="0" borderId="1" xfId="1022" applyNumberFormat="1" applyFont="1" applyFill="1" applyBorder="1" applyAlignment="1" applyProtection="1">
      <alignment horizontal="left" vertical="center" wrapText="1"/>
    </xf>
    <xf numFmtId="0" fontId="19" fillId="0" borderId="1" xfId="1012" applyFont="1" applyFill="1" applyBorder="1" applyAlignment="1">
      <alignment vertical="center" wrapText="1"/>
    </xf>
    <xf numFmtId="0" fontId="20" fillId="0" borderId="2" xfId="1012" applyNumberFormat="1" applyFont="1" applyFill="1" applyBorder="1" applyAlignment="1">
      <alignment horizontal="left" vertical="center"/>
    </xf>
    <xf numFmtId="0" fontId="20" fillId="0" borderId="1" xfId="1012" applyNumberFormat="1" applyFont="1" applyFill="1" applyBorder="1" applyAlignment="1">
      <alignment horizontal="left" vertical="center" wrapText="1"/>
    </xf>
    <xf numFmtId="0" fontId="20" fillId="0" borderId="2" xfId="1011" applyFont="1" applyFill="1" applyBorder="1" applyAlignment="1">
      <alignment horizontal="left" vertical="center"/>
    </xf>
    <xf numFmtId="0" fontId="20" fillId="0" borderId="1" xfId="1012" applyNumberFormat="1" applyFont="1" applyFill="1" applyBorder="1" applyAlignment="1">
      <alignment vertical="center" wrapText="1"/>
    </xf>
    <xf numFmtId="0" fontId="54" fillId="0" borderId="0" xfId="1012" applyFont="1" applyFill="1">
      <alignment vertical="center"/>
    </xf>
    <xf numFmtId="200" fontId="20" fillId="0" borderId="1" xfId="3" applyNumberFormat="1" applyFont="1" applyFill="1" applyBorder="1" applyAlignment="1" applyProtection="1">
      <alignment vertical="center" wrapText="1"/>
      <protection locked="0"/>
    </xf>
    <xf numFmtId="200" fontId="19" fillId="0" borderId="1" xfId="3" applyNumberFormat="1" applyFont="1" applyFill="1" applyBorder="1" applyAlignment="1" applyProtection="1">
      <alignment vertical="center" wrapText="1"/>
      <protection locked="0"/>
    </xf>
    <xf numFmtId="0" fontId="19" fillId="0" borderId="0" xfId="1012" applyFont="1" applyFill="1" applyAlignment="1" applyProtection="1">
      <alignment horizontal="center" vertical="center" wrapText="1"/>
    </xf>
    <xf numFmtId="0" fontId="21" fillId="0" borderId="0" xfId="1011" applyFill="1" applyProtection="1">
      <alignment vertical="center"/>
    </xf>
    <xf numFmtId="0" fontId="55" fillId="0" borderId="0" xfId="1012" applyFont="1" applyFill="1" applyProtection="1">
      <alignment vertical="center"/>
    </xf>
    <xf numFmtId="0" fontId="20" fillId="0" borderId="0" xfId="1012" applyFont="1" applyFill="1" applyAlignment="1" applyProtection="1">
      <alignment horizontal="left" vertical="center"/>
    </xf>
    <xf numFmtId="0" fontId="42" fillId="0" borderId="0" xfId="1012" applyFont="1" applyFill="1" applyProtection="1">
      <alignment vertical="center"/>
    </xf>
    <xf numFmtId="0" fontId="19" fillId="0" borderId="1" xfId="1012" applyFont="1" applyFill="1" applyBorder="1" applyAlignment="1" applyProtection="1">
      <alignment horizontal="center" vertical="center" wrapText="1"/>
    </xf>
    <xf numFmtId="199" fontId="20" fillId="0" borderId="1" xfId="1012" applyNumberFormat="1" applyFont="1" applyFill="1" applyBorder="1" applyAlignment="1" applyProtection="1">
      <alignment horizontal="right" vertical="center" wrapText="1"/>
    </xf>
    <xf numFmtId="0" fontId="20" fillId="0" borderId="2" xfId="1012" applyFont="1" applyFill="1" applyBorder="1" applyAlignment="1" applyProtection="1">
      <alignment horizontal="left" vertical="top" wrapText="1"/>
    </xf>
    <xf numFmtId="0" fontId="19" fillId="0" borderId="2" xfId="1012" applyFont="1" applyFill="1" applyBorder="1" applyAlignment="1" applyProtection="1">
      <alignment horizontal="distributed" vertical="center"/>
    </xf>
    <xf numFmtId="0" fontId="53" fillId="0" borderId="2" xfId="1012" applyFont="1" applyFill="1" applyBorder="1" applyAlignment="1" applyProtection="1">
      <alignment horizontal="distributed" vertical="center"/>
    </xf>
    <xf numFmtId="0" fontId="19" fillId="0" borderId="1" xfId="1012" applyNumberFormat="1" applyFont="1" applyFill="1" applyBorder="1" applyAlignment="1" applyProtection="1">
      <alignment horizontal="distributed" vertical="center"/>
    </xf>
    <xf numFmtId="3" fontId="21" fillId="0" borderId="0" xfId="1012" applyNumberFormat="1" applyFill="1" applyProtection="1">
      <alignment vertical="center"/>
    </xf>
    <xf numFmtId="0" fontId="20" fillId="0" borderId="2" xfId="1012" applyFont="1" applyFill="1" applyBorder="1" applyAlignment="1" quotePrefix="1">
      <alignment horizontal="left" vertical="center"/>
    </xf>
  </cellXfs>
  <cellStyles count="13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文字颜色 2 3 2" xfId="49"/>
    <cellStyle name="汇总 6" xfId="50"/>
    <cellStyle name="Accent5 9" xfId="51"/>
    <cellStyle name="部门 4" xfId="52"/>
    <cellStyle name="_ET_STYLE_NoName_00__Book1_1 2 2 2" xfId="53"/>
    <cellStyle name="百分比 2 8 2" xfId="54"/>
    <cellStyle name="好 3 2 2" xfId="55"/>
    <cellStyle name="args.style" xfId="56"/>
    <cellStyle name="Accent1 5" xfId="57"/>
    <cellStyle name="常规 3 2 3 2" xfId="58"/>
    <cellStyle name="Accent2 - 20% 2" xfId="59"/>
    <cellStyle name="_Book1_2 2" xfId="60"/>
    <cellStyle name="常规 3 4 3" xfId="61"/>
    <cellStyle name="Accent2 - 40%" xfId="62"/>
    <cellStyle name="常规 26 2" xfId="63"/>
    <cellStyle name="Accent6 4" xfId="64"/>
    <cellStyle name="好_0605石屏县 2 2" xfId="65"/>
    <cellStyle name="Input [yellow] 4" xfId="66"/>
    <cellStyle name="Accent2 - 60%" xfId="67"/>
    <cellStyle name="日期" xfId="68"/>
    <cellStyle name="60% - 强调文字颜色 6 3 2" xfId="69"/>
    <cellStyle name="差_Book1 2" xfId="70"/>
    <cellStyle name="Accent4 5" xfId="71"/>
    <cellStyle name="60% - 强调文字颜色 4 2 2 2" xfId="72"/>
    <cellStyle name="60% - 强调文字颜色 2 3" xfId="73"/>
    <cellStyle name="_ET_STYLE_NoName_00__Sheet3" xfId="74"/>
    <cellStyle name="Accent6 3" xfId="75"/>
    <cellStyle name="Accent5 - 60% 2 2" xfId="76"/>
    <cellStyle name="Accent3 4 2" xfId="77"/>
    <cellStyle name="百分比 7" xfId="78"/>
    <cellStyle name="常规 6 5" xfId="79"/>
    <cellStyle name="常规 4 2 2 3" xfId="80"/>
    <cellStyle name="60% - 强调文字颜色 2 2 2" xfId="81"/>
    <cellStyle name="标题 1 5 2" xfId="82"/>
    <cellStyle name="Accent1 - 60% 2 2" xfId="83"/>
    <cellStyle name="百分比 4" xfId="84"/>
    <cellStyle name="百分比 5" xfId="85"/>
    <cellStyle name="差 7" xfId="86"/>
    <cellStyle name="0,0_x000d__x000a_NA_x000d__x000a_" xfId="87"/>
    <cellStyle name="60% - 强调文字颜色 2 2 2 2" xfId="88"/>
    <cellStyle name="Accent6 2" xfId="89"/>
    <cellStyle name="Accent4 2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PSChar" xfId="102"/>
    <cellStyle name="好_2008年地州对账表(国库资金）" xfId="103"/>
    <cellStyle name="Accent2 - 40% 3" xfId="104"/>
    <cellStyle name="60% - 强调文字颜色 5 2 2 2" xfId="105"/>
    <cellStyle name="标题 1 4 2" xfId="106"/>
    <cellStyle name="Accent6 6" xfId="107"/>
    <cellStyle name="_弱电系统设备配置报价清单" xfId="108"/>
    <cellStyle name="标题 1 4 3" xfId="109"/>
    <cellStyle name="Accent6 7" xfId="110"/>
    <cellStyle name="常规 2 12 2" xfId="111"/>
    <cellStyle name="Accent2 - 20% 3" xfId="112"/>
    <cellStyle name="_Book1_2 3" xfId="113"/>
    <cellStyle name="_ET_STYLE_NoName_00__Book1" xfId="114"/>
    <cellStyle name="_ET_STYLE_NoName_00_" xfId="115"/>
    <cellStyle name="_Book1_1" xfId="116"/>
    <cellStyle name="_20100326高清市院遂宁检察院1080P配置清单26日改" xfId="117"/>
    <cellStyle name="Accent2 - 20% 2 2" xfId="118"/>
    <cellStyle name="百分比 2 2 4" xfId="119"/>
    <cellStyle name="_Book1_2 2 2" xfId="120"/>
    <cellStyle name="百分比 2 2 5" xfId="121"/>
    <cellStyle name="百分比 2 10 2" xfId="122"/>
    <cellStyle name="_Book1_2 2 3" xfId="123"/>
    <cellStyle name="百分比 2 2 4 2" xfId="124"/>
    <cellStyle name="_Book1_2 2 2 2" xfId="125"/>
    <cellStyle name="_Book1_3 2" xfId="126"/>
    <cellStyle name="常规 2 7 2" xfId="127"/>
    <cellStyle name="_Book1" xfId="128"/>
    <cellStyle name="常规 3 2 3" xfId="129"/>
    <cellStyle name="Accent2 - 20%" xfId="130"/>
    <cellStyle name="_Book1_2" xfId="131"/>
    <cellStyle name="百分比 2 3 4" xfId="132"/>
    <cellStyle name="_Book1_2 3 2" xfId="133"/>
    <cellStyle name="_Book1_2 4" xfId="134"/>
    <cellStyle name="超级链接 2" xfId="135"/>
    <cellStyle name="Accent1 4 2" xfId="136"/>
    <cellStyle name="_Book1_3" xfId="137"/>
    <cellStyle name="Accent5 - 60% 3" xfId="138"/>
    <cellStyle name="_ET_STYLE_NoName_00__Book1_1" xfId="139"/>
    <cellStyle name="_ET_STYLE_NoName_00__Book1_1 2" xfId="140"/>
    <cellStyle name="_ET_STYLE_NoName_00__Book1_1 2 2" xfId="141"/>
    <cellStyle name="_ET_STYLE_NoName_00__Book1_1 2 3" xfId="142"/>
    <cellStyle name="标题 2 2 2 2" xfId="143"/>
    <cellStyle name="Percent [2]" xfId="144"/>
    <cellStyle name="百分比 2 7 2" xfId="145"/>
    <cellStyle name="_ET_STYLE_NoName_00__Book1_1 3" xfId="146"/>
    <cellStyle name="超级链接" xfId="147"/>
    <cellStyle name="Accent1 4" xfId="148"/>
    <cellStyle name="_ET_STYLE_NoName_00__Book1_1 3 2" xfId="149"/>
    <cellStyle name="_ET_STYLE_NoName_00__Book1_1 4" xfId="150"/>
    <cellStyle name="Accent5 4" xfId="151"/>
    <cellStyle name="_关闭破产企业已移交地方管理中小学校退休教师情况明细表(1)"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60% - 强调文字颜色 3 2 2 2" xfId="161"/>
    <cellStyle name="20% - 强调文字颜色 2 3" xfId="162"/>
    <cellStyle name="常规 3 2 5" xfId="163"/>
    <cellStyle name="20% - 强调文字颜色 3 2" xfId="164"/>
    <cellStyle name="20% - 强调文字颜色 3 2 2" xfId="165"/>
    <cellStyle name="Mon閠aire_!!!GO" xfId="166"/>
    <cellStyle name="常规 3 3 5" xfId="167"/>
    <cellStyle name="20% - 强调文字颜色 4 2" xfId="168"/>
    <cellStyle name="常规 3 3 5 2" xfId="169"/>
    <cellStyle name="20% - 强调文字颜色 4 2 2" xfId="170"/>
    <cellStyle name="Accent6 - 60% 2 2" xfId="171"/>
    <cellStyle name="常规 3 3 6" xfId="172"/>
    <cellStyle name="20% - 强调文字颜色 4 3"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Accent1" xfId="183"/>
    <cellStyle name="常规 9 2" xfId="184"/>
    <cellStyle name="40% - 强调文字颜色 1 3"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Accent6 - 20% 2" xfId="193"/>
    <cellStyle name="40% - 强调文字颜色 4 3" xfId="194"/>
    <cellStyle name="好 2 3" xfId="195"/>
    <cellStyle name="40% - 强调文字颜色 5 2" xfId="196"/>
    <cellStyle name="60% - 强调文字颜色 4 3" xfId="197"/>
    <cellStyle name="40% - 强调文字颜色 5 2 2" xfId="198"/>
    <cellStyle name="好 2 4" xfId="199"/>
    <cellStyle name="40% - 强调文字颜色 5 3" xfId="200"/>
    <cellStyle name="标题 2 2 4" xfId="201"/>
    <cellStyle name="适中 2 2" xfId="202"/>
    <cellStyle name="百分比 2 9" xfId="203"/>
    <cellStyle name="好 3 3" xfId="204"/>
    <cellStyle name="40% - 强调文字颜色 6 2" xfId="205"/>
    <cellStyle name="适中 2 2 2" xfId="206"/>
    <cellStyle name="百分比 2 9 2" xfId="207"/>
    <cellStyle name="Accent2 5" xfId="208"/>
    <cellStyle name="40% - 强调文字颜色 6 2 2" xfId="209"/>
    <cellStyle name="好 3 4" xfId="210"/>
    <cellStyle name="40% - 强调文字颜色 6 3" xfId="211"/>
    <cellStyle name="输出 3 4" xfId="212"/>
    <cellStyle name="Accent6 2 2" xfId="213"/>
    <cellStyle name="60% - 强调文字颜色 1 2" xfId="214"/>
    <cellStyle name="60% - 强调文字颜色 1 2 2" xfId="215"/>
    <cellStyle name="好 7" xfId="216"/>
    <cellStyle name="标题 3 2 4" xfId="217"/>
    <cellStyle name="60% - 强调文字颜色 1 2 2 2" xfId="218"/>
    <cellStyle name="百分比 2 3 4 2" xfId="219"/>
    <cellStyle name="60% - 强调文字颜色 1 2 3" xfId="220"/>
    <cellStyle name="60% - 强调文字颜色 1 3" xfId="221"/>
    <cellStyle name="60% - 强调文字颜色 1 3 2" xfId="222"/>
    <cellStyle name="输出 4 4" xfId="223"/>
    <cellStyle name="常规 5" xfId="224"/>
    <cellStyle name="Accent6 3 2" xfId="225"/>
    <cellStyle name="60% - 强调文字颜色 2 2" xfId="226"/>
    <cellStyle name="Accent6 - 60%" xfId="227"/>
    <cellStyle name="60% - 强调文字颜色 2 2 3" xfId="228"/>
    <cellStyle name="注释 2" xfId="229"/>
    <cellStyle name="60% - 强调文字颜色 2 3 2" xfId="230"/>
    <cellStyle name="Accent6 4 2" xfId="231"/>
    <cellStyle name="60% - 强调文字颜色 3 2" xfId="232"/>
    <cellStyle name="60% - 强调文字颜色 3 2 2" xfId="233"/>
    <cellStyle name="60% - 强调文字颜色 3 2 3" xfId="234"/>
    <cellStyle name="Accent5 - 40% 2" xfId="235"/>
    <cellStyle name="60% - 强调文字颜色 3 3" xfId="236"/>
    <cellStyle name="Accent5 - 40% 2 2" xfId="237"/>
    <cellStyle name="60% - 强调文字颜色 3 3 2" xfId="238"/>
    <cellStyle name="Accent6 5 2" xfId="239"/>
    <cellStyle name="60% - 强调文字颜色 4 2" xfId="240"/>
    <cellStyle name="60% - 强调文字颜色 4 2 2" xfId="241"/>
    <cellStyle name="常规 20" xfId="242"/>
    <cellStyle name="常规 15" xfId="243"/>
    <cellStyle name="60% - 强调文字颜色 4 3 2" xfId="244"/>
    <cellStyle name="标题 1 4 2 2" xfId="245"/>
    <cellStyle name="60% - 强调文字颜色 5 2" xfId="246"/>
    <cellStyle name="60% - 强调文字颜色 5 2 2" xfId="247"/>
    <cellStyle name="百分比 2 10" xfId="248"/>
    <cellStyle name="60% - 强调文字颜色 5 2 3" xfId="249"/>
    <cellStyle name="60% - 强调文字颜色 5 3" xfId="250"/>
    <cellStyle name="RowLevel_0" xfId="251"/>
    <cellStyle name="60% - 强调文字颜色 5 3 2" xfId="252"/>
    <cellStyle name="60% - 强调文字颜色 6 2" xfId="253"/>
    <cellStyle name="强调文字颜色 5 2 3" xfId="254"/>
    <cellStyle name="Header2" xfId="255"/>
    <cellStyle name="60% - 强调文字颜色 6 2 2" xfId="256"/>
    <cellStyle name="Header2 2" xfId="257"/>
    <cellStyle name="60% - 强调文字颜色 6 2 2 2" xfId="258"/>
    <cellStyle name="60% - 强调文字颜色 6 2 3" xfId="259"/>
    <cellStyle name="60% - 强调文字颜色 6 3" xfId="260"/>
    <cellStyle name="6mal" xfId="261"/>
    <cellStyle name="Accent4 9" xfId="262"/>
    <cellStyle name="强调文字颜色 2 2 2" xfId="263"/>
    <cellStyle name="Accent1 - 20%" xfId="264"/>
    <cellStyle name="Accent5 - 20%" xfId="265"/>
    <cellStyle name="Accent1 - 20% 2 2" xfId="266"/>
    <cellStyle name="Accent1 - 20% 3" xfId="267"/>
    <cellStyle name="标题 6 2 2" xfId="268"/>
    <cellStyle name="Accent6 9" xfId="269"/>
    <cellStyle name="Accent1 - 40%" xfId="270"/>
    <cellStyle name="Accent1 - 40% 2" xfId="271"/>
    <cellStyle name="Accent1 - 40% 2 2" xfId="272"/>
    <cellStyle name="PSHeading 3 2" xfId="273"/>
    <cellStyle name="Accent1 - 40% 3" xfId="274"/>
    <cellStyle name="Accent1 - 60%" xfId="275"/>
    <cellStyle name="标题 1 5" xfId="276"/>
    <cellStyle name="Accent1 - 60% 2" xfId="277"/>
    <cellStyle name="标题 1 6" xfId="278"/>
    <cellStyle name="Accent1 - 60% 3" xfId="279"/>
    <cellStyle name="Accent1 2" xfId="280"/>
    <cellStyle name="Date 3" xfId="281"/>
    <cellStyle name="Accent1 2 2" xfId="282"/>
    <cellStyle name="Currency [0]_!!!GO" xfId="283"/>
    <cellStyle name="Accent1 3" xfId="284"/>
    <cellStyle name="Accent1 3 2" xfId="285"/>
    <cellStyle name="Accent1 5 2" xfId="286"/>
    <cellStyle name="sstot" xfId="287"/>
    <cellStyle name="常规 2 2 3 2" xfId="288"/>
    <cellStyle name="Accent1 6" xfId="289"/>
    <cellStyle name="常规 2 2 3 3" xfId="290"/>
    <cellStyle name="Accent1 7" xfId="291"/>
    <cellStyle name="常规 2 2 3 4" xfId="292"/>
    <cellStyle name="差_1110洱源 2" xfId="293"/>
    <cellStyle name="Accent1 8" xfId="294"/>
    <cellStyle name="差_1110洱源 3" xfId="295"/>
    <cellStyle name="Accent1 9" xfId="296"/>
    <cellStyle name="强调文字颜色 5 2 2 2" xfId="297"/>
    <cellStyle name="Header1 2" xfId="298"/>
    <cellStyle name="Accent2" xfId="299"/>
    <cellStyle name="输入 2 4" xfId="300"/>
    <cellStyle name="Accent2 - 40% 2 2" xfId="301"/>
    <cellStyle name="Accent2 - 60% 2" xfId="302"/>
    <cellStyle name="Accent5 - 40% 3" xfId="303"/>
    <cellStyle name="Accent2 - 60% 2 2" xfId="304"/>
    <cellStyle name="Accent2 - 60% 3" xfId="305"/>
    <cellStyle name="Accent2 2" xfId="306"/>
    <cellStyle name="t" xfId="307"/>
    <cellStyle name="Accent2 2 2" xfId="308"/>
    <cellStyle name="Accent2 3" xfId="309"/>
    <cellStyle name="Accent2 3 2" xfId="310"/>
    <cellStyle name="Accent2 4" xfId="311"/>
    <cellStyle name="Accent2 4 2" xfId="312"/>
    <cellStyle name="百分比 2 9 2 2" xfId="313"/>
    <cellStyle name="Accent2 5 2" xfId="314"/>
    <cellStyle name="常规 2 2 11" xfId="315"/>
    <cellStyle name="百分比 2 9 3" xfId="316"/>
    <cellStyle name="Date" xfId="317"/>
    <cellStyle name="常规 2 2 4 2" xfId="318"/>
    <cellStyle name="Accent2 6" xfId="319"/>
    <cellStyle name="Accent2 7" xfId="320"/>
    <cellStyle name="Accent2 8" xfId="321"/>
    <cellStyle name="Accent2 9" xfId="322"/>
    <cellStyle name="Accent3" xfId="323"/>
    <cellStyle name="Milliers_!!!GO" xfId="324"/>
    <cellStyle name="Accent5 2" xfId="325"/>
    <cellStyle name="Accent3 - 20%" xfId="326"/>
    <cellStyle name="标题 1 3" xfId="327"/>
    <cellStyle name="常规 2 2 7" xfId="328"/>
    <cellStyle name="百分比 4 3" xfId="329"/>
    <cellStyle name="Accent5 2 2" xfId="330"/>
    <cellStyle name="Accent3 - 20% 2" xfId="331"/>
    <cellStyle name="标题 1 3 2" xfId="332"/>
    <cellStyle name="汇总 3" xfId="333"/>
    <cellStyle name="Accent5 6" xfId="334"/>
    <cellStyle name="Accent3 - 20% 2 2" xfId="335"/>
    <cellStyle name="标题 1 4" xfId="336"/>
    <cellStyle name="Accent3 - 20% 3" xfId="337"/>
    <cellStyle name="Mon閠aire [0]_!!!GO" xfId="338"/>
    <cellStyle name="Accent4 3 2" xfId="339"/>
    <cellStyle name="Accent3 - 40%" xfId="340"/>
    <cellStyle name="Accent3 - 40% 2" xfId="341"/>
    <cellStyle name="Accent3 - 40% 2 2" xfId="342"/>
    <cellStyle name="Accent4 - 60%" xfId="343"/>
    <cellStyle name="捠壿 [0.00]_Region Orders (2)" xfId="344"/>
    <cellStyle name="常规 15 2 2" xfId="345"/>
    <cellStyle name="百分比 2 6 2" xfId="346"/>
    <cellStyle name="Accent3 - 40% 3" xfId="347"/>
    <cellStyle name="Accent4 5 2" xfId="348"/>
    <cellStyle name="Accent3 - 60%" xfId="349"/>
    <cellStyle name="好_M01-1 3" xfId="350"/>
    <cellStyle name="Accent3 - 60% 2" xfId="351"/>
    <cellStyle name="编号" xfId="352"/>
    <cellStyle name="Accent3 - 60% 2 2" xfId="353"/>
    <cellStyle name="Accent3 - 60% 3" xfId="354"/>
    <cellStyle name="Accent3 2" xfId="355"/>
    <cellStyle name="comma zerodec" xfId="356"/>
    <cellStyle name="Accent3 2 2" xfId="357"/>
    <cellStyle name="Accent3 3" xfId="358"/>
    <cellStyle name="Accent3 3 2" xfId="359"/>
    <cellStyle name="Accent3 4" xfId="360"/>
    <cellStyle name="Accent3 5" xfId="361"/>
    <cellStyle name="Accent3 5 2" xfId="362"/>
    <cellStyle name="Moneda_96 Risk" xfId="363"/>
    <cellStyle name="常规 2 2 5 2" xfId="364"/>
    <cellStyle name="Accent3 6" xfId="365"/>
    <cellStyle name="Accent3 7" xfId="366"/>
    <cellStyle name="Accent3 8" xfId="367"/>
    <cellStyle name="百分比 2" xfId="368"/>
    <cellStyle name="Accent3 9" xfId="369"/>
    <cellStyle name="Accent4" xfId="370"/>
    <cellStyle name="百分比 2 2 2" xfId="371"/>
    <cellStyle name="Accent4 - 20%" xfId="372"/>
    <cellStyle name="百分比 2 2 2 2" xfId="373"/>
    <cellStyle name="Accent4 - 20% 2" xfId="374"/>
    <cellStyle name="百分比 2 2 2 2 2" xfId="375"/>
    <cellStyle name="Accent4 - 20% 2 2" xfId="376"/>
    <cellStyle name="强调 2 2" xfId="377"/>
    <cellStyle name="百分比 2 2 2 3" xfId="378"/>
    <cellStyle name="Accent4 - 20% 3" xfId="379"/>
    <cellStyle name="百分比 2 4 2" xfId="380"/>
    <cellStyle name="Accent4 - 40%" xfId="381"/>
    <cellStyle name="百分比 2 4 2 2" xfId="382"/>
    <cellStyle name="Accent6 - 40%" xfId="383"/>
    <cellStyle name="Accent4 - 40% 2" xfId="384"/>
    <cellStyle name="商品名称 4" xfId="385"/>
    <cellStyle name="Accent6 - 40% 2" xfId="386"/>
    <cellStyle name="Accent4 - 40% 2 2" xfId="387"/>
    <cellStyle name="Accent4 - 40% 3" xfId="388"/>
    <cellStyle name="Accent4 - 60% 2" xfId="389"/>
    <cellStyle name="Accent4 - 60% 2 2" xfId="390"/>
    <cellStyle name="Accent4 - 60% 3" xfId="391"/>
    <cellStyle name="PSSpacer" xfId="392"/>
    <cellStyle name="Accent6" xfId="393"/>
    <cellStyle name="Accent4 2" xfId="394"/>
    <cellStyle name="New Times Roman" xfId="395"/>
    <cellStyle name="Accent4 3" xfId="396"/>
    <cellStyle name="Accent4 4" xfId="397"/>
    <cellStyle name="Accent4 4 2" xfId="398"/>
    <cellStyle name="PSHeading 5" xfId="399"/>
    <cellStyle name="标题 1 2 2" xfId="400"/>
    <cellStyle name="常规 2 2 6 2" xfId="401"/>
    <cellStyle name="Accent4 6" xfId="402"/>
    <cellStyle name="百分比 4 2 2" xfId="403"/>
    <cellStyle name="标题 1 2 3" xfId="404"/>
    <cellStyle name="Accent4 7" xfId="405"/>
    <cellStyle name="标题 1 2 4" xfId="406"/>
    <cellStyle name="Accent4 8" xfId="407"/>
    <cellStyle name="Accent5" xfId="408"/>
    <cellStyle name="Accent5 - 20% 2" xfId="409"/>
    <cellStyle name="Accent5 - 20% 2 2" xfId="410"/>
    <cellStyle name="Input [yellow] 2 2 2" xfId="411"/>
    <cellStyle name="Accent5 - 20% 3" xfId="412"/>
    <cellStyle name="Accent5 - 40%" xfId="413"/>
    <cellStyle name="标题 2 3 3" xfId="414"/>
    <cellStyle name="Accent5 - 60%" xfId="415"/>
    <cellStyle name="Accent5 - 60% 2" xfId="416"/>
    <cellStyle name="Category" xfId="417"/>
    <cellStyle name="Accent5 3" xfId="418"/>
    <cellStyle name="标题 2 3" xfId="419"/>
    <cellStyle name="Category 2" xfId="420"/>
    <cellStyle name="Accent5 3 2" xfId="421"/>
    <cellStyle name="标题 3 3" xfId="422"/>
    <cellStyle name="Comma [0]_!!!GO" xfId="423"/>
    <cellStyle name="Accent5 4 2" xfId="424"/>
    <cellStyle name="汇总 2" xfId="425"/>
    <cellStyle name="Accent5 5" xfId="426"/>
    <cellStyle name="汇总 2 2" xfId="427"/>
    <cellStyle name="Accent5 5 2" xfId="428"/>
    <cellStyle name="标题 1 3 3" xfId="429"/>
    <cellStyle name="汇总 4" xfId="430"/>
    <cellStyle name="Accent5 7" xfId="431"/>
    <cellStyle name="标题 1 3 4" xfId="432"/>
    <cellStyle name="百分比 2 3 2 2 2" xfId="433"/>
    <cellStyle name="汇总 5" xfId="434"/>
    <cellStyle name="Accent5 8" xfId="435"/>
    <cellStyle name="Accent6 - 20%" xfId="436"/>
    <cellStyle name="Accent6 - 40% 2 2" xfId="437"/>
    <cellStyle name="ColLevel_0" xfId="438"/>
    <cellStyle name="Accent6 - 40% 3" xfId="439"/>
    <cellStyle name="Accent6 - 60% 2" xfId="440"/>
    <cellStyle name="Accent6 - 60% 3" xfId="441"/>
    <cellStyle name="标题 1 4 4" xfId="442"/>
    <cellStyle name="Accent6 8" xfId="443"/>
    <cellStyle name="百分比 2 4 3" xfId="444"/>
    <cellStyle name="Comma_!!!GO" xfId="445"/>
    <cellStyle name="分级显示列_1_Book1" xfId="446"/>
    <cellStyle name="标题 3 3 2" xfId="447"/>
    <cellStyle name="Currency_!!!GO" xfId="448"/>
    <cellStyle name="标题 2 3 4" xfId="449"/>
    <cellStyle name="Currency1" xfId="450"/>
    <cellStyle name="Date 2" xfId="451"/>
    <cellStyle name="Date 2 2" xfId="452"/>
    <cellStyle name="Dollar (zero dec)" xfId="453"/>
    <cellStyle name="标题 2 2" xfId="454"/>
    <cellStyle name="常规 2 3 6" xfId="455"/>
    <cellStyle name="百分比 5 2" xfId="456"/>
    <cellStyle name="Grey"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数量 3" xfId="478"/>
    <cellStyle name="标题 1 2 2 2" xfId="479"/>
    <cellStyle name="Month" xfId="480"/>
    <cellStyle name="Month 2" xfId="481"/>
    <cellStyle name="百分比 10" xfId="482"/>
    <cellStyle name="PSHeading 2" xfId="483"/>
    <cellStyle name="no dec" xfId="484"/>
    <cellStyle name="PSHeading 2 2" xfId="485"/>
    <cellStyle name="no dec 2" xfId="486"/>
    <cellStyle name="PSHeading 2 2 2" xfId="487"/>
    <cellStyle name="no dec 2 2" xfId="488"/>
    <cellStyle name="百分比 3 3 2" xfId="489"/>
    <cellStyle name="PSHeading 2 3" xfId="490"/>
    <cellStyle name="no dec 3" xfId="491"/>
    <cellStyle name="Normal - Style1" xfId="492"/>
    <cellStyle name="百分比 2 5 2" xfId="493"/>
    <cellStyle name="Normal_!!!GO" xfId="494"/>
    <cellStyle name="PSInt" xfId="495"/>
    <cellStyle name="per.style" xfId="496"/>
    <cellStyle name="常规 2 3 4" xfId="497"/>
    <cellStyle name="t_HVAC Equipment (3)" xfId="498"/>
    <cellStyle name="Percent [2] 2" xfId="499"/>
    <cellStyle name="Percent_!!!GO" xfId="500"/>
    <cellStyle name="百分比 8" xfId="501"/>
    <cellStyle name="Pourcentage_pldt" xfId="502"/>
    <cellStyle name="PSChar 2" xfId="503"/>
    <cellStyle name="编号 2 2" xfId="504"/>
    <cellStyle name="PSHeading 3 3" xfId="505"/>
    <cellStyle name="PSDate" xfId="506"/>
    <cellStyle name="编号 2 2 2" xfId="507"/>
    <cellStyle name="PSDate 2" xfId="508"/>
    <cellStyle name="PSDec" xfId="509"/>
    <cellStyle name="编号 4" xfId="510"/>
    <cellStyle name="常规 10" xfId="511"/>
    <cellStyle name="PSDec 2"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常规 2 3 4 2" xfId="522"/>
    <cellStyle name="t_HVAC Equipment (3) 2" xfId="523"/>
    <cellStyle name="百分比 2 11" xfId="524"/>
    <cellStyle name="千位分隔 2 2" xfId="525"/>
    <cellStyle name="百分比 2 3 5"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常规_Sheet3" xfId="535"/>
    <cellStyle name="百分比 2 3 2"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常规 15 2" xfId="545"/>
    <cellStyle name="百分比 2 6" xfId="546"/>
    <cellStyle name="标题 2 2 2" xfId="547"/>
    <cellStyle name="常规 15 3" xfId="548"/>
    <cellStyle name="百分比 2 7"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常规 2 2 6" xfId="559"/>
    <cellStyle name="百分比 4 2"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好 5 2" xfId="577"/>
    <cellStyle name="标题 3 2 2 2" xfId="578"/>
    <cellStyle name="标题 2 4 3" xfId="579"/>
    <cellStyle name="标题 2 4 4" xfId="580"/>
    <cellStyle name="标题 2 5" xfId="581"/>
    <cellStyle name="标题 2 7" xfId="582"/>
    <cellStyle name="标题 2 5 2" xfId="583"/>
    <cellStyle name="标题 2 5 3" xfId="584"/>
    <cellStyle name="标题 2 6" xfId="585"/>
    <cellStyle name="好 5" xfId="586"/>
    <cellStyle name="标题 3 2 2" xfId="587"/>
    <cellStyle name="好 6" xfId="588"/>
    <cellStyle name="标题 3 2 3"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数量 2 2 2" xfId="602"/>
    <cellStyle name="标题 3 7" xfId="603"/>
    <cellStyle name="千位分隔 3" xfId="604"/>
    <cellStyle name="标题 4 2" xfId="605"/>
    <cellStyle name="千位分隔 3 2" xfId="606"/>
    <cellStyle name="标题 4 2 2" xfId="607"/>
    <cellStyle name="千位分隔 3 2 2" xfId="608"/>
    <cellStyle name="标题 4 2 2 2" xfId="609"/>
    <cellStyle name="千位分隔 3 3" xfId="610"/>
    <cellStyle name="标题 4 2 3" xfId="611"/>
    <cellStyle name="标题 4 2 4" xfId="612"/>
    <cellStyle name="千位分隔 4" xfId="613"/>
    <cellStyle name="标题 4 3" xfId="614"/>
    <cellStyle name="千位分隔 4 2" xfId="615"/>
    <cellStyle name="标题 4 3 2" xfId="616"/>
    <cellStyle name="标题 4 3 2 2" xfId="617"/>
    <cellStyle name="标题 4 3 3" xfId="618"/>
    <cellStyle name="标题 4 3 4" xfId="619"/>
    <cellStyle name="千位分隔 5" xfId="620"/>
    <cellStyle name="标题 4 4" xfId="621"/>
    <cellStyle name="千位分隔 5 2" xfId="622"/>
    <cellStyle name="标题 4 4 2" xfId="623"/>
    <cellStyle name="标题 4 4 2 2" xfId="624"/>
    <cellStyle name="标题 4 4 3" xfId="625"/>
    <cellStyle name="标题 4 4 4" xfId="626"/>
    <cellStyle name="千位分隔 6" xfId="627"/>
    <cellStyle name="标题 4 5" xfId="628"/>
    <cellStyle name="千位分隔 6 2" xfId="629"/>
    <cellStyle name="标题 4 5 2" xfId="630"/>
    <cellStyle name="标题 4 5 3" xfId="631"/>
    <cellStyle name="千位分隔 7" xfId="632"/>
    <cellStyle name="标题 4 6" xfId="633"/>
    <cellStyle name="千位分隔 8" xfId="634"/>
    <cellStyle name="标题 4 7"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常规 2 7" xfId="651"/>
    <cellStyle name="标题 8 2" xfId="652"/>
    <cellStyle name="输入 2" xfId="653"/>
    <cellStyle name="常规 2 8" xfId="654"/>
    <cellStyle name="标题 8 3" xfId="655"/>
    <cellStyle name="标题 9" xfId="656"/>
    <cellStyle name="标题1" xfId="657"/>
    <cellStyle name="标题1 2" xfId="658"/>
    <cellStyle name="标题1 2 2" xfId="659"/>
    <cellStyle name="标题1 2 2 2" xfId="660"/>
    <cellStyle name="差 5 2" xfId="661"/>
    <cellStyle name="标题1 2 3"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解释性文本 5" xfId="675"/>
    <cellStyle name="差 2" xfId="676"/>
    <cellStyle name="解释性文本 5 2" xfId="677"/>
    <cellStyle name="差 2 2" xfId="678"/>
    <cellStyle name="差 2 2 2" xfId="679"/>
    <cellStyle name="解释性文本 5 3" xfId="680"/>
    <cellStyle name="差 2 3" xfId="681"/>
    <cellStyle name="差 2 4" xfId="682"/>
    <cellStyle name="解释性文本 6" xfId="683"/>
    <cellStyle name="差 3" xfId="684"/>
    <cellStyle name="差 3 2" xfId="685"/>
    <cellStyle name="差 3 2 2" xfId="686"/>
    <cellStyle name="差 3 3" xfId="687"/>
    <cellStyle name="差 3 4" xfId="688"/>
    <cellStyle name="解释性文本 7" xfId="689"/>
    <cellStyle name="差 4" xfId="690"/>
    <cellStyle name="差 4 2" xfId="691"/>
    <cellStyle name="差 4 2 2" xfId="692"/>
    <cellStyle name="差 4 3" xfId="693"/>
    <cellStyle name="差 4 4" xfId="694"/>
    <cellStyle name="差 5" xfId="695"/>
    <cellStyle name="差 5 3" xfId="696"/>
    <cellStyle name="差_0502通海县 2 2" xfId="697"/>
    <cellStyle name="差 6"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常规 28" xfId="721"/>
    <cellStyle name="差_2008年地州对账表(国库资金）" xfId="722"/>
    <cellStyle name="差_2008年地州对账表(国库资金） 2" xfId="723"/>
    <cellStyle name="适中 3" xfId="724"/>
    <cellStyle name="差_2008年地州对账表(国库资金） 2 2" xfId="725"/>
    <cellStyle name="差_2008年地州对账表(国库资金） 3" xfId="726"/>
    <cellStyle name="差_Book1" xfId="727"/>
    <cellStyle name="差_M01-1" xfId="728"/>
    <cellStyle name="昗弨_Pacific Region P&amp;L" xfId="729"/>
    <cellStyle name="差_M01-1 2" xfId="730"/>
    <cellStyle name="差_M01-1 2 2" xfId="731"/>
    <cellStyle name="差_M01-1 3" xfId="732"/>
    <cellStyle name="常规 10 2" xfId="733"/>
    <cellStyle name="常规 10 2 2" xfId="734"/>
    <cellStyle name="常规 10 2 2 2" xfId="735"/>
    <cellStyle name="汇总 6 2" xfId="736"/>
    <cellStyle name="常规 10 2 3"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链接单元格 3 2 2" xfId="747"/>
    <cellStyle name="常规 11 4" xfId="748"/>
    <cellStyle name="好 4 2" xfId="749"/>
    <cellStyle name="常规 12" xfId="750"/>
    <cellStyle name="好 4 2 2" xfId="751"/>
    <cellStyle name="常规 12 2" xfId="752"/>
    <cellStyle name="好 4 3" xfId="753"/>
    <cellStyle name="常规 13" xfId="754"/>
    <cellStyle name="常规 13 2" xfId="755"/>
    <cellStyle name="好 4 4" xfId="756"/>
    <cellStyle name="常规 14" xfId="757"/>
    <cellStyle name="常规 14 2" xfId="758"/>
    <cellStyle name="检查单元格 2 2 2" xfId="759"/>
    <cellStyle name="常规 21" xfId="760"/>
    <cellStyle name="常规 16" xfId="761"/>
    <cellStyle name="常规 16 2" xfId="762"/>
    <cellStyle name="注释 4 2" xfId="763"/>
    <cellStyle name="常规 22" xfId="764"/>
    <cellStyle name="常规 17" xfId="765"/>
    <cellStyle name="注释 4 2 2" xfId="766"/>
    <cellStyle name="常规 17 2" xfId="767"/>
    <cellStyle name="常规 17 2 2" xfId="768"/>
    <cellStyle name="常规 17 3" xfId="769"/>
    <cellStyle name="注释 4 3" xfId="770"/>
    <cellStyle name="常规 23" xfId="771"/>
    <cellStyle name="常规 18" xfId="772"/>
    <cellStyle name="常规 5 42" xfId="773"/>
    <cellStyle name="常规 18 2" xfId="774"/>
    <cellStyle name="常规 5 42 2" xfId="775"/>
    <cellStyle name="常规 18 2 2" xfId="776"/>
    <cellStyle name="常规 18 3" xfId="777"/>
    <cellStyle name="注释 4 4" xfId="778"/>
    <cellStyle name="常规 24" xfId="779"/>
    <cellStyle name="常规 19" xfId="780"/>
    <cellStyle name="常规 19 10" xfId="781"/>
    <cellStyle name="常规 19 2" xfId="782"/>
    <cellStyle name="常规 19 2 2" xfId="783"/>
    <cellStyle name="常规 19 3" xfId="784"/>
    <cellStyle name="常规 2" xfId="785"/>
    <cellStyle name="强调文字颜色 3 3" xfId="786"/>
    <cellStyle name="常规 2 10" xfId="787"/>
    <cellStyle name="强调文字颜色 3 3 2" xfId="788"/>
    <cellStyle name="常规 2 10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强调文字颜色 1 2" xfId="807"/>
    <cellStyle name="常规 2 2 2 4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输出 2 2 2" xfId="837"/>
    <cellStyle name="常规 2 4 2 3"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检查单元格 6" xfId="848"/>
    <cellStyle name="常规 2 5 2 2" xfId="849"/>
    <cellStyle name="常规 2 5 2 2 2" xfId="850"/>
    <cellStyle name="输出 3 2 2" xfId="851"/>
    <cellStyle name="检查单元格 7" xfId="852"/>
    <cellStyle name="常规 2 5 2 3"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输入 2 2" xfId="869"/>
    <cellStyle name="常规 2 8 2" xfId="870"/>
    <cellStyle name="输入 3" xfId="871"/>
    <cellStyle name="常规 2 9" xfId="872"/>
    <cellStyle name="输入 3 2" xfId="873"/>
    <cellStyle name="常规 2 9 2" xfId="874"/>
    <cellStyle name="输入 3 2 2" xfId="875"/>
    <cellStyle name="常规 2 9 2 2" xfId="876"/>
    <cellStyle name="输入 3 3" xfId="877"/>
    <cellStyle name="常规 2 9 3" xfId="878"/>
    <cellStyle name="常规 2 9 3 2" xfId="879"/>
    <cellStyle name="输入 3 4" xfId="880"/>
    <cellStyle name="好_2008年地州对账表(国库资金） 2" xfId="881"/>
    <cellStyle name="常规 2 9 4" xfId="882"/>
    <cellStyle name="常规 30" xfId="883"/>
    <cellStyle name="常规 25" xfId="884"/>
    <cellStyle name="常规 25 2" xfId="885"/>
    <cellStyle name="常规 26" xfId="886"/>
    <cellStyle name="常规 27" xfId="887"/>
    <cellStyle name="常规 29" xfId="888"/>
    <cellStyle name="输出 4 2" xfId="889"/>
    <cellStyle name="常规 3" xfId="890"/>
    <cellStyle name="输出 4 2 2" xfId="891"/>
    <cellStyle name="常规 3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输出 4 3" xfId="916"/>
    <cellStyle name="常规 4" xfId="917"/>
    <cellStyle name="常规 4 2" xfId="918"/>
    <cellStyle name="常规 4 4" xfId="919"/>
    <cellStyle name="常规 4 2 2" xfId="920"/>
    <cellStyle name="常规 6 4" xfId="921"/>
    <cellStyle name="常规 4 2 2 2" xfId="922"/>
    <cellStyle name="常规 6 4 2" xfId="923"/>
    <cellStyle name="常规 4 2 2 2 2" xfId="924"/>
    <cellStyle name="常规 4 5" xfId="925"/>
    <cellStyle name="常规 4 2 3" xfId="926"/>
    <cellStyle name="常规 7 4" xfId="927"/>
    <cellStyle name="常规 4 2 3 2" xfId="928"/>
    <cellStyle name="常规 4 6" xfId="929"/>
    <cellStyle name="常规 4 2 4" xfId="930"/>
    <cellStyle name="常规 8 4" xfId="931"/>
    <cellStyle name="常规 444" xfId="932"/>
    <cellStyle name="常规 439" xfId="933"/>
    <cellStyle name="常规 4 6 2" xfId="934"/>
    <cellStyle name="常规 4 2 4 2" xfId="935"/>
    <cellStyle name="常规 4 7" xfId="936"/>
    <cellStyle name="常规 4 2 5" xfId="937"/>
    <cellStyle name="常规 4 3" xfId="938"/>
    <cellStyle name="常规 5 4" xfId="939"/>
    <cellStyle name="常规 4 3 2" xfId="940"/>
    <cellStyle name="常规 5 4 2" xfId="941"/>
    <cellStyle name="常规 4 3 2 2" xfId="942"/>
    <cellStyle name="常规 4 3 2 2 2" xfId="943"/>
    <cellStyle name="常规 4 3 2 3" xfId="944"/>
    <cellStyle name="常规 5 5" xfId="945"/>
    <cellStyle name="常规 4 3 3" xfId="946"/>
    <cellStyle name="常规 4 3 3 2" xfId="947"/>
    <cellStyle name="常规 4 3 4" xfId="948"/>
    <cellStyle name="常规 4 3 4 2" xfId="949"/>
    <cellStyle name="常规 4 3 5" xfId="950"/>
    <cellStyle name="链接单元格 3" xfId="951"/>
    <cellStyle name="常规 433" xfId="952"/>
    <cellStyle name="常规 428" xfId="953"/>
    <cellStyle name="链接单元格 4" xfId="954"/>
    <cellStyle name="常规 434" xfId="955"/>
    <cellStyle name="常规 429" xfId="956"/>
    <cellStyle name="常规 430" xfId="957"/>
    <cellStyle name="常规 431" xfId="958"/>
    <cellStyle name="链接单元格 2" xfId="959"/>
    <cellStyle name="常规 432" xfId="960"/>
    <cellStyle name="链接单元格 5" xfId="961"/>
    <cellStyle name="常规 440" xfId="962"/>
    <cellStyle name="常规 435" xfId="963"/>
    <cellStyle name="链接单元格 6" xfId="964"/>
    <cellStyle name="常规 441" xfId="965"/>
    <cellStyle name="常规 436" xfId="966"/>
    <cellStyle name="链接单元格 7" xfId="967"/>
    <cellStyle name="常规 8 2" xfId="968"/>
    <cellStyle name="常规 442" xfId="969"/>
    <cellStyle name="常规 8 3" xfId="970"/>
    <cellStyle name="常规 44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注释 7" xfId="999"/>
    <cellStyle name="常规 9 2 2" xfId="1000"/>
    <cellStyle name="常规 9 2 2 2" xfId="1001"/>
    <cellStyle name="注释 8" xfId="1002"/>
    <cellStyle name="常规 9 2 3"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计算 2 3" xfId="1013"/>
    <cellStyle name="常规_2007年云南省向人大报送政府收支预算表格式编制过程表 2 2" xfId="1014"/>
    <cellStyle name="数量 4" xfId="1015"/>
    <cellStyle name="常规_2007年云南省向人大报送政府收支预算表格式编制过程表 2 2 2" xfId="1016"/>
    <cellStyle name="计算 2 4" xfId="1017"/>
    <cellStyle name="常规_2007年云南省向人大报送政府收支预算表格式编制过程表 2 3" xfId="1018"/>
    <cellStyle name="常规_2007年云南省向人大报送政府收支预算表格式编制过程表 2 4 2" xfId="1019"/>
    <cellStyle name="计算 3 3" xfId="1020"/>
    <cellStyle name="常规_2007年云南省向人大报送政府收支预算表格式编制过程表 3 2" xfId="1021"/>
    <cellStyle name="常规_exceltmp1" xfId="1022"/>
    <cellStyle name="计算 4" xfId="1023"/>
    <cellStyle name="常规_exceltmp1 2"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解释性文本 4 3" xfId="1055"/>
    <cellStyle name="好_1110洱源 2" xfId="1056"/>
    <cellStyle name="好_1110洱源 2 2" xfId="1057"/>
    <cellStyle name="解释性文本 4 4" xfId="1058"/>
    <cellStyle name="好_1110洱源 3"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商品名称 2 3" xfId="1068"/>
    <cellStyle name="好_2008年地州对账表(国库资金） 2 2"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8" xfId="1081"/>
    <cellStyle name="汇总 2 2 2 2" xfId="1082"/>
    <cellStyle name="警告文本 2 2 2" xfId="1083"/>
    <cellStyle name="汇总 2 2 3"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警告文本 3 2 2" xfId="1093"/>
    <cellStyle name="汇总 3 2 3"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警告文本 4 2 2" xfId="1103"/>
    <cellStyle name="汇总 4 2 3"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千分位_97-917" xfId="1114"/>
    <cellStyle name="汇总 5 4"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输入 8" xfId="1206"/>
    <cellStyle name="千分位[0]_laroux" xfId="1207"/>
    <cellStyle name="千位[0]_ 方正PC" xfId="1208"/>
    <cellStyle name="常规_表样--2016年1至7月云南省及省本级地方财政收支执行情况（国资预算）全省数据与国库一致send预算局826"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 name="常规_2007年省与各地结算单" xfId="1334"/>
  </cellStyles>
  <dxfs count="5">
    <dxf>
      <font>
        <color indexed="9"/>
      </font>
    </dxf>
    <dxf>
      <font>
        <b val="1"/>
        <i val="0"/>
      </font>
    </dxf>
    <dxf>
      <font>
        <color indexed="10"/>
      </font>
    </dxf>
    <dxf>
      <font>
        <b val="0"/>
        <color indexed="9"/>
      </font>
    </dxf>
    <dxf>
      <font>
        <b val="0"/>
        <i val="0"/>
        <color indexed="10"/>
      </font>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theme" Target="theme/theme1.xml"/><Relationship Id="rId37" Type="http://schemas.openxmlformats.org/officeDocument/2006/relationships/externalLink" Target="externalLinks/externalLink2.xml"/><Relationship Id="rId36" Type="http://schemas.openxmlformats.org/officeDocument/2006/relationships/externalLink" Target="externalLinks/externalLink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config/com.360.browser/Default/DirectOpenDownloadCach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config/com.360.browser/Default/DirectOpenDownloadCach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公检法司编制"/>
      <sheetName val="行政编制"/>
      <sheetName val="XL4Poppy"/>
      <sheetName val="Open"/>
      <sheetName val="中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E54"/>
  <sheetViews>
    <sheetView showGridLines="0" view="pageBreakPreview" zoomScale="70" zoomScaleNormal="90" topLeftCell="B1" workbookViewId="0">
      <pane ySplit="4" topLeftCell="A26" activePane="bottomLeft" state="frozen"/>
      <selection/>
      <selection pane="bottomLeft" activeCell="N36" sqref="N36"/>
    </sheetView>
  </sheetViews>
  <sheetFormatPr defaultColWidth="9" defaultRowHeight="14.25" outlineLevelCol="4"/>
  <cols>
    <col min="1" max="1" width="17.6333333333333" style="201" customWidth="1"/>
    <col min="2" max="2" width="50.75" style="201" customWidth="1"/>
    <col min="3" max="4" width="20.6333333333333" style="201" customWidth="1"/>
    <col min="5" max="5" width="20.6333333333333" style="205" customWidth="1"/>
    <col min="6" max="16384" width="9" style="343"/>
  </cols>
  <sheetData>
    <row r="1" ht="22.5" spans="2:2">
      <c r="B1" s="408"/>
    </row>
    <row r="2" ht="45" customHeight="1" spans="1:5">
      <c r="A2" s="347"/>
      <c r="B2" s="347" t="s">
        <v>0</v>
      </c>
      <c r="C2" s="347"/>
      <c r="D2" s="347"/>
      <c r="E2" s="347"/>
    </row>
    <row r="3" ht="18.95" customHeight="1" spans="2:5">
      <c r="B3" s="409"/>
      <c r="C3" s="410"/>
      <c r="E3" s="223" t="s">
        <v>1</v>
      </c>
    </row>
    <row r="4" s="406" customFormat="1" ht="45" customHeight="1" spans="1:5">
      <c r="A4" s="208" t="s">
        <v>2</v>
      </c>
      <c r="B4" s="411" t="s">
        <v>3</v>
      </c>
      <c r="C4" s="210" t="s">
        <v>4</v>
      </c>
      <c r="D4" s="210" t="s">
        <v>5</v>
      </c>
      <c r="E4" s="411" t="s">
        <v>6</v>
      </c>
    </row>
    <row r="5" ht="37.5" customHeight="1" spans="1:5">
      <c r="A5" s="385" t="s">
        <v>7</v>
      </c>
      <c r="B5" s="386" t="s">
        <v>8</v>
      </c>
      <c r="C5" s="286">
        <f>SUM(C6:C19)</f>
        <v>37791</v>
      </c>
      <c r="D5" s="286">
        <f>SUM(D6:D19)</f>
        <v>47527</v>
      </c>
      <c r="E5" s="77">
        <f t="shared" ref="E5:E29" si="0">IF(C5&lt;&gt;0,D5/C5-1,"")</f>
        <v>0.258</v>
      </c>
    </row>
    <row r="6" ht="37.5" customHeight="1" spans="1:5">
      <c r="A6" s="296" t="s">
        <v>9</v>
      </c>
      <c r="B6" s="381" t="s">
        <v>10</v>
      </c>
      <c r="C6" s="412">
        <v>11063</v>
      </c>
      <c r="D6" s="147">
        <v>11600</v>
      </c>
      <c r="E6" s="80">
        <f t="shared" si="0"/>
        <v>0.049</v>
      </c>
    </row>
    <row r="7" ht="37.5" customHeight="1" spans="1:5">
      <c r="A7" s="296" t="s">
        <v>11</v>
      </c>
      <c r="B7" s="381" t="s">
        <v>12</v>
      </c>
      <c r="C7" s="412">
        <v>2120</v>
      </c>
      <c r="D7" s="147">
        <v>1200</v>
      </c>
      <c r="E7" s="80">
        <f t="shared" si="0"/>
        <v>-0.434</v>
      </c>
    </row>
    <row r="8" ht="37.5" customHeight="1" spans="1:5">
      <c r="A8" s="296" t="s">
        <v>13</v>
      </c>
      <c r="B8" s="381" t="s">
        <v>14</v>
      </c>
      <c r="C8" s="412">
        <v>305</v>
      </c>
      <c r="D8" s="147">
        <v>340</v>
      </c>
      <c r="E8" s="80">
        <f t="shared" si="0"/>
        <v>0.115</v>
      </c>
    </row>
    <row r="9" ht="37.5" customHeight="1" spans="1:5">
      <c r="A9" s="296" t="s">
        <v>15</v>
      </c>
      <c r="B9" s="381" t="s">
        <v>16</v>
      </c>
      <c r="C9" s="412">
        <v>298</v>
      </c>
      <c r="D9" s="147">
        <v>300</v>
      </c>
      <c r="E9" s="80">
        <f t="shared" si="0"/>
        <v>0.007</v>
      </c>
    </row>
    <row r="10" ht="37.5" customHeight="1" spans="1:5">
      <c r="A10" s="296" t="s">
        <v>17</v>
      </c>
      <c r="B10" s="381" t="s">
        <v>18</v>
      </c>
      <c r="C10" s="412">
        <v>1212</v>
      </c>
      <c r="D10" s="147">
        <v>1250</v>
      </c>
      <c r="E10" s="80">
        <f t="shared" si="0"/>
        <v>0.031</v>
      </c>
    </row>
    <row r="11" ht="37.5" customHeight="1" spans="1:5">
      <c r="A11" s="296" t="s">
        <v>19</v>
      </c>
      <c r="B11" s="381" t="s">
        <v>20</v>
      </c>
      <c r="C11" s="412">
        <v>3202</v>
      </c>
      <c r="D11" s="147">
        <v>2800</v>
      </c>
      <c r="E11" s="80">
        <f t="shared" si="0"/>
        <v>-0.126</v>
      </c>
    </row>
    <row r="12" ht="37.5" customHeight="1" spans="1:5">
      <c r="A12" s="296" t="s">
        <v>21</v>
      </c>
      <c r="B12" s="381" t="s">
        <v>22</v>
      </c>
      <c r="C12" s="412">
        <v>616</v>
      </c>
      <c r="D12" s="147">
        <v>600</v>
      </c>
      <c r="E12" s="80">
        <f t="shared" si="0"/>
        <v>-0.026</v>
      </c>
    </row>
    <row r="13" ht="37.5" customHeight="1" spans="1:5">
      <c r="A13" s="296" t="s">
        <v>23</v>
      </c>
      <c r="B13" s="381" t="s">
        <v>24</v>
      </c>
      <c r="C13" s="412">
        <v>2241</v>
      </c>
      <c r="D13" s="147">
        <v>2350</v>
      </c>
      <c r="E13" s="80">
        <f t="shared" si="0"/>
        <v>0.049</v>
      </c>
    </row>
    <row r="14" ht="37.5" customHeight="1" spans="1:5">
      <c r="A14" s="296" t="s">
        <v>25</v>
      </c>
      <c r="B14" s="381" t="s">
        <v>26</v>
      </c>
      <c r="C14" s="412">
        <v>3416</v>
      </c>
      <c r="D14" s="147">
        <v>13791</v>
      </c>
      <c r="E14" s="80">
        <f t="shared" si="0"/>
        <v>3.037</v>
      </c>
    </row>
    <row r="15" ht="37.5" customHeight="1" spans="1:5">
      <c r="A15" s="296" t="s">
        <v>27</v>
      </c>
      <c r="B15" s="381" t="s">
        <v>28</v>
      </c>
      <c r="C15" s="412">
        <v>982</v>
      </c>
      <c r="D15" s="147">
        <v>1000</v>
      </c>
      <c r="E15" s="80">
        <f t="shared" si="0"/>
        <v>0.018</v>
      </c>
    </row>
    <row r="16" ht="37.5" customHeight="1" spans="1:5">
      <c r="A16" s="296" t="s">
        <v>29</v>
      </c>
      <c r="B16" s="381" t="s">
        <v>30</v>
      </c>
      <c r="C16" s="412">
        <v>327</v>
      </c>
      <c r="D16" s="147">
        <v>736</v>
      </c>
      <c r="E16" s="80">
        <f t="shared" si="0"/>
        <v>1.251</v>
      </c>
    </row>
    <row r="17" ht="37.5" customHeight="1" spans="1:5">
      <c r="A17" s="296" t="s">
        <v>31</v>
      </c>
      <c r="B17" s="381" t="s">
        <v>32</v>
      </c>
      <c r="C17" s="412">
        <v>5436</v>
      </c>
      <c r="D17" s="147">
        <v>4900</v>
      </c>
      <c r="E17" s="80">
        <f t="shared" si="0"/>
        <v>-0.099</v>
      </c>
    </row>
    <row r="18" ht="37.5" customHeight="1" spans="1:5">
      <c r="A18" s="296" t="s">
        <v>33</v>
      </c>
      <c r="B18" s="381" t="s">
        <v>34</v>
      </c>
      <c r="C18" s="412">
        <v>6517</v>
      </c>
      <c r="D18" s="147">
        <v>6600</v>
      </c>
      <c r="E18" s="80">
        <f t="shared" si="0"/>
        <v>0.013</v>
      </c>
    </row>
    <row r="19" ht="37.5" customHeight="1" spans="1:5">
      <c r="A19" s="296" t="s">
        <v>35</v>
      </c>
      <c r="B19" s="381" t="s">
        <v>36</v>
      </c>
      <c r="C19" s="412">
        <v>56</v>
      </c>
      <c r="D19" s="147">
        <v>60</v>
      </c>
      <c r="E19" s="80">
        <f t="shared" si="0"/>
        <v>0.071</v>
      </c>
    </row>
    <row r="20" ht="37.5" customHeight="1" spans="1:5">
      <c r="A20" s="296"/>
      <c r="B20" s="381" t="s">
        <v>37</v>
      </c>
      <c r="C20" s="289"/>
      <c r="D20" s="289"/>
      <c r="E20" s="77" t="str">
        <f t="shared" si="0"/>
        <v/>
      </c>
    </row>
    <row r="21" ht="37.5" customHeight="1" spans="1:5">
      <c r="A21" s="294" t="s">
        <v>38</v>
      </c>
      <c r="B21" s="386" t="s">
        <v>39</v>
      </c>
      <c r="C21" s="286">
        <f>SUM(C22:C29)</f>
        <v>40671</v>
      </c>
      <c r="D21" s="286">
        <f>SUM(D22:D29)</f>
        <v>31720</v>
      </c>
      <c r="E21" s="77">
        <f t="shared" si="0"/>
        <v>-0.22</v>
      </c>
    </row>
    <row r="22" ht="37.5" customHeight="1" spans="1:5">
      <c r="A22" s="413" t="s">
        <v>40</v>
      </c>
      <c r="B22" s="381" t="s">
        <v>41</v>
      </c>
      <c r="C22" s="412">
        <v>1266</v>
      </c>
      <c r="D22" s="147">
        <v>1330</v>
      </c>
      <c r="E22" s="80">
        <f t="shared" si="0"/>
        <v>0.051</v>
      </c>
    </row>
    <row r="23" ht="37.5" customHeight="1" spans="1:5">
      <c r="A23" s="296" t="s">
        <v>42</v>
      </c>
      <c r="B23" s="381" t="s">
        <v>43</v>
      </c>
      <c r="C23" s="412">
        <v>4802</v>
      </c>
      <c r="D23" s="147">
        <v>5763</v>
      </c>
      <c r="E23" s="80">
        <f t="shared" si="0"/>
        <v>0.2</v>
      </c>
    </row>
    <row r="24" ht="37.5" customHeight="1" spans="1:5">
      <c r="A24" s="296" t="s">
        <v>44</v>
      </c>
      <c r="B24" s="381" t="s">
        <v>45</v>
      </c>
      <c r="C24" s="412">
        <v>3944</v>
      </c>
      <c r="D24" s="147">
        <v>2686</v>
      </c>
      <c r="E24" s="80">
        <f t="shared" si="0"/>
        <v>-0.319</v>
      </c>
    </row>
    <row r="25" ht="37.5" customHeight="1" spans="1:5">
      <c r="A25" s="296" t="s">
        <v>46</v>
      </c>
      <c r="B25" s="381" t="s">
        <v>47</v>
      </c>
      <c r="C25" s="412">
        <v>0</v>
      </c>
      <c r="D25" s="147"/>
      <c r="E25" s="80" t="str">
        <f t="shared" si="0"/>
        <v/>
      </c>
    </row>
    <row r="26" ht="37.5" customHeight="1" spans="1:5">
      <c r="A26" s="296" t="s">
        <v>48</v>
      </c>
      <c r="B26" s="381" t="s">
        <v>49</v>
      </c>
      <c r="C26" s="412">
        <v>8637</v>
      </c>
      <c r="D26" s="147">
        <v>10990</v>
      </c>
      <c r="E26" s="80">
        <f t="shared" si="0"/>
        <v>0.272</v>
      </c>
    </row>
    <row r="27" ht="37.5" customHeight="1" spans="1:5">
      <c r="A27" s="296" t="s">
        <v>50</v>
      </c>
      <c r="B27" s="381" t="s">
        <v>51</v>
      </c>
      <c r="C27" s="412"/>
      <c r="D27" s="147"/>
      <c r="E27" s="80" t="str">
        <f t="shared" si="0"/>
        <v/>
      </c>
    </row>
    <row r="28" ht="37.5" customHeight="1" spans="1:5">
      <c r="A28" s="296" t="s">
        <v>52</v>
      </c>
      <c r="B28" s="381" t="s">
        <v>53</v>
      </c>
      <c r="C28" s="412">
        <v>21994</v>
      </c>
      <c r="D28" s="147">
        <v>10951</v>
      </c>
      <c r="E28" s="80">
        <f t="shared" si="0"/>
        <v>-0.502</v>
      </c>
    </row>
    <row r="29" ht="37.5" customHeight="1" spans="1:5">
      <c r="A29" s="296" t="s">
        <v>54</v>
      </c>
      <c r="B29" s="381" t="s">
        <v>55</v>
      </c>
      <c r="C29" s="412">
        <v>28</v>
      </c>
      <c r="D29" s="147"/>
      <c r="E29" s="80">
        <f t="shared" si="0"/>
        <v>-1</v>
      </c>
    </row>
    <row r="30" s="207" customFormat="1" ht="37.5" customHeight="1" spans="1:5">
      <c r="A30" s="414"/>
      <c r="B30" s="234" t="s">
        <v>56</v>
      </c>
      <c r="C30" s="286">
        <f>+C5+C21</f>
        <v>78462</v>
      </c>
      <c r="D30" s="286">
        <f>+D5+D21</f>
        <v>79247</v>
      </c>
      <c r="E30" s="77">
        <f t="shared" ref="E30:E41" si="1">IF(C30&lt;&gt;0,D30/C30-1,"")</f>
        <v>0.01</v>
      </c>
    </row>
    <row r="31" ht="37.5" customHeight="1" spans="1:5">
      <c r="A31" s="294">
        <v>105</v>
      </c>
      <c r="B31" s="235" t="s">
        <v>57</v>
      </c>
      <c r="C31" s="286"/>
      <c r="D31" s="286"/>
      <c r="E31" s="77" t="str">
        <f t="shared" si="1"/>
        <v/>
      </c>
    </row>
    <row r="32" ht="37.5" customHeight="1" spans="1:5">
      <c r="A32" s="385">
        <v>110</v>
      </c>
      <c r="B32" s="386" t="s">
        <v>58</v>
      </c>
      <c r="C32" s="286">
        <f>SUM(C33:C40)</f>
        <v>247576</v>
      </c>
      <c r="D32" s="286">
        <f>SUM(D33:D39)</f>
        <v>181616</v>
      </c>
      <c r="E32" s="77">
        <f t="shared" si="1"/>
        <v>-0.266</v>
      </c>
    </row>
    <row r="33" ht="37.5" customHeight="1" spans="1:5">
      <c r="A33" s="296">
        <v>11001</v>
      </c>
      <c r="B33" s="387" t="s">
        <v>59</v>
      </c>
      <c r="C33" s="289">
        <v>3498</v>
      </c>
      <c r="D33" s="289">
        <v>5214</v>
      </c>
      <c r="E33" s="80">
        <f t="shared" si="1"/>
        <v>0.491</v>
      </c>
    </row>
    <row r="34" ht="37.5" customHeight="1" spans="1:5">
      <c r="A34" s="296"/>
      <c r="B34" s="387" t="s">
        <v>60</v>
      </c>
      <c r="C34" s="289">
        <v>208297</v>
      </c>
      <c r="D34" s="289">
        <v>80424</v>
      </c>
      <c r="E34" s="80">
        <f t="shared" si="1"/>
        <v>-0.614</v>
      </c>
    </row>
    <row r="35" ht="37.5" customHeight="1" spans="1:5">
      <c r="A35" s="296">
        <v>11008</v>
      </c>
      <c r="B35" s="387" t="s">
        <v>61</v>
      </c>
      <c r="C35" s="289">
        <v>4947</v>
      </c>
      <c r="D35" s="289">
        <v>8801</v>
      </c>
      <c r="E35" s="80">
        <f t="shared" si="1"/>
        <v>0.779</v>
      </c>
    </row>
    <row r="36" ht="37.5" customHeight="1" spans="1:5">
      <c r="A36" s="296">
        <v>11009</v>
      </c>
      <c r="B36" s="387" t="s">
        <v>62</v>
      </c>
      <c r="C36" s="289">
        <v>3187</v>
      </c>
      <c r="D36" s="289">
        <v>84660</v>
      </c>
      <c r="E36" s="80">
        <f t="shared" si="1"/>
        <v>25.564</v>
      </c>
    </row>
    <row r="37" customFormat="1" ht="37.5" customHeight="1" spans="1:5">
      <c r="A37" s="296"/>
      <c r="B37" s="387" t="s">
        <v>63</v>
      </c>
      <c r="C37" s="289">
        <v>26540</v>
      </c>
      <c r="D37" s="289">
        <v>938</v>
      </c>
      <c r="E37" s="80">
        <f t="shared" si="1"/>
        <v>-0.965</v>
      </c>
    </row>
    <row r="38" s="407" customFormat="1" ht="37.5" customHeight="1" spans="1:5">
      <c r="A38" s="388">
        <v>11013</v>
      </c>
      <c r="B38" s="389" t="s">
        <v>64</v>
      </c>
      <c r="C38" s="147">
        <v>148</v>
      </c>
      <c r="D38" s="147">
        <v>1579</v>
      </c>
      <c r="E38" s="80">
        <f t="shared" si="1"/>
        <v>9.669</v>
      </c>
    </row>
    <row r="39" s="407" customFormat="1" ht="37.5" customHeight="1" spans="1:5">
      <c r="A39" s="388">
        <v>11015</v>
      </c>
      <c r="B39" s="381" t="s">
        <v>65</v>
      </c>
      <c r="C39" s="289">
        <v>959</v>
      </c>
      <c r="D39" s="289"/>
      <c r="E39" s="80">
        <f t="shared" si="1"/>
        <v>-1</v>
      </c>
    </row>
    <row r="40" s="407" customFormat="1" ht="37.5" customHeight="1" spans="1:5">
      <c r="A40" s="388"/>
      <c r="B40" s="374" t="s">
        <v>66</v>
      </c>
      <c r="C40" s="286"/>
      <c r="D40" s="289"/>
      <c r="E40" s="77" t="str">
        <f t="shared" si="1"/>
        <v/>
      </c>
    </row>
    <row r="41" ht="37.5" customHeight="1" spans="1:5">
      <c r="A41" s="415"/>
      <c r="B41" s="416" t="s">
        <v>67</v>
      </c>
      <c r="C41" s="286">
        <f>+C30+C31+C32</f>
        <v>326038</v>
      </c>
      <c r="D41" s="286">
        <f>+D30+D31+D32</f>
        <v>260863</v>
      </c>
      <c r="E41" s="77">
        <f t="shared" si="1"/>
        <v>-0.2</v>
      </c>
    </row>
    <row r="42" spans="3:4">
      <c r="C42" s="417"/>
      <c r="D42" s="417"/>
    </row>
    <row r="43" spans="4:4">
      <c r="D43" s="417"/>
    </row>
    <row r="44" spans="3:4">
      <c r="C44" s="417"/>
      <c r="D44" s="417"/>
    </row>
    <row r="45" spans="4:4">
      <c r="D45" s="417"/>
    </row>
    <row r="46" spans="3:4">
      <c r="C46" s="417"/>
      <c r="D46" s="417"/>
    </row>
    <row r="47" spans="3:4">
      <c r="C47" s="417"/>
      <c r="D47" s="417"/>
    </row>
    <row r="48" spans="4:4">
      <c r="D48" s="417"/>
    </row>
    <row r="49" spans="3:4">
      <c r="C49" s="417"/>
      <c r="D49" s="417"/>
    </row>
    <row r="50" spans="3:4">
      <c r="C50" s="417"/>
      <c r="D50" s="417"/>
    </row>
    <row r="51" spans="3:4">
      <c r="C51" s="417"/>
      <c r="D51" s="417"/>
    </row>
    <row r="52" spans="3:4">
      <c r="C52" s="417"/>
      <c r="D52" s="417"/>
    </row>
    <row r="53" spans="4:4">
      <c r="D53" s="417"/>
    </row>
    <row r="54" spans="3:4">
      <c r="C54" s="417"/>
      <c r="D54" s="417"/>
    </row>
  </sheetData>
  <mergeCells count="1">
    <mergeCell ref="B2:E2"/>
  </mergeCells>
  <conditionalFormatting sqref="E3">
    <cfRule type="cellIs" dxfId="0" priority="81" stopIfTrue="1" operator="lessThanOrEqual">
      <formula>-1</formula>
    </cfRule>
  </conditionalFormatting>
  <conditionalFormatting sqref="C5:D5">
    <cfRule type="expression" dxfId="1" priority="76" stopIfTrue="1">
      <formula>"len($A:$A)=3"</formula>
    </cfRule>
  </conditionalFormatting>
  <conditionalFormatting sqref="D20">
    <cfRule type="expression" dxfId="1" priority="62" stopIfTrue="1">
      <formula>"len($A:$A)=3"</formula>
    </cfRule>
  </conditionalFormatting>
  <conditionalFormatting sqref="A31:B31">
    <cfRule type="expression" dxfId="1" priority="87" stopIfTrue="1">
      <formula>"len($A:$A)=3"</formula>
    </cfRule>
  </conditionalFormatting>
  <conditionalFormatting sqref="C31">
    <cfRule type="expression" dxfId="1" priority="72" stopIfTrue="1">
      <formula>"len($A:$A)=3"</formula>
    </cfRule>
  </conditionalFormatting>
  <conditionalFormatting sqref="D31">
    <cfRule type="expression" dxfId="1" priority="61" stopIfTrue="1">
      <formula>"len($A:$A)=3"</formula>
    </cfRule>
  </conditionalFormatting>
  <conditionalFormatting sqref="B38">
    <cfRule type="expression" dxfId="1" priority="20" stopIfTrue="1">
      <formula>"len($A:$A)=3"</formula>
    </cfRule>
    <cfRule type="expression" dxfId="1" priority="21" stopIfTrue="1">
      <formula>"len($A:$A)=3"</formula>
    </cfRule>
    <cfRule type="expression" dxfId="1" priority="22" stopIfTrue="1">
      <formula>"len($A:$A)=3"</formula>
    </cfRule>
  </conditionalFormatting>
  <conditionalFormatting sqref="C38">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D38">
    <cfRule type="expression" dxfId="1" priority="6" stopIfTrue="1">
      <formula>"len($A:$A)=3"</formula>
    </cfRule>
    <cfRule type="expression" dxfId="1" priority="5" stopIfTrue="1">
      <formula>"len($A:$A)=3"</formula>
    </cfRule>
    <cfRule type="expression" dxfId="1" priority="4" stopIfTrue="1">
      <formula>"len($A:$A)=3"</formula>
    </cfRule>
  </conditionalFormatting>
  <conditionalFormatting sqref="B41">
    <cfRule type="expression" dxfId="1" priority="50" stopIfTrue="1">
      <formula>"len($A:$A)=3"</formula>
    </cfRule>
    <cfRule type="expression" dxfId="1" priority="51" stopIfTrue="1">
      <formula>"len($A:$A)=3"</formula>
    </cfRule>
  </conditionalFormatting>
  <conditionalFormatting sqref="B6:B20">
    <cfRule type="expression" dxfId="1" priority="28" stopIfTrue="1">
      <formula>"len($A:$A)=3"</formula>
    </cfRule>
    <cfRule type="expression" dxfId="1" priority="29" stopIfTrue="1">
      <formula>"len($A:$A)=3"</formula>
    </cfRule>
    <cfRule type="expression" dxfId="1" priority="30" stopIfTrue="1">
      <formula>"len($A:$A)=3"</formula>
    </cfRule>
  </conditionalFormatting>
  <conditionalFormatting sqref="B22:B29">
    <cfRule type="expression" dxfId="1" priority="25" stopIfTrue="1">
      <formula>"len($A:$A)=3"</formula>
    </cfRule>
    <cfRule type="expression" dxfId="1" priority="26" stopIfTrue="1">
      <formula>"len($A:$A)=3"</formula>
    </cfRule>
    <cfRule type="expression" dxfId="1" priority="27" stopIfTrue="1">
      <formula>"len($A:$A)=3"</formula>
    </cfRule>
  </conditionalFormatting>
  <conditionalFormatting sqref="B32:B34">
    <cfRule type="expression" dxfId="1" priority="56" stopIfTrue="1">
      <formula>"len($A:$A)=3"</formula>
    </cfRule>
  </conditionalFormatting>
  <conditionalFormatting sqref="B39:B40">
    <cfRule type="expression" dxfId="1" priority="17" stopIfTrue="1">
      <formula>"len($A:$A)=3"</formula>
    </cfRule>
    <cfRule type="expression" dxfId="1" priority="18" stopIfTrue="1">
      <formula>"len($A:$A)=3"</formula>
    </cfRule>
    <cfRule type="expression" dxfId="1" priority="19" stopIfTrue="1">
      <formula>"len($A:$A)=3"</formula>
    </cfRule>
  </conditionalFormatting>
  <conditionalFormatting sqref="C6:C19">
    <cfRule type="expression" dxfId="1" priority="14" stopIfTrue="1">
      <formula>"len($A:$A)=3"</formula>
    </cfRule>
    <cfRule type="expression" dxfId="1" priority="13" stopIfTrue="1">
      <formula>"len($A:$A)=3"</formula>
    </cfRule>
    <cfRule type="expression" dxfId="1" priority="12" stopIfTrue="1">
      <formula>"len($A:$A)=3"</formula>
    </cfRule>
  </conditionalFormatting>
  <conditionalFormatting sqref="C22:C29">
    <cfRule type="expression" dxfId="1" priority="10" stopIfTrue="1">
      <formula>"len($A:$A)=3"</formula>
    </cfRule>
    <cfRule type="expression" dxfId="1" priority="9" stopIfTrue="1">
      <formula>"len($A:$A)=3"</formula>
    </cfRule>
    <cfRule type="expression" dxfId="1" priority="8" stopIfTrue="1">
      <formula>"len($A:$A)=3"</formula>
    </cfRule>
  </conditionalFormatting>
  <conditionalFormatting sqref="C33:C34">
    <cfRule type="expression" dxfId="1" priority="70" stopIfTrue="1">
      <formula>"len($A:$A)=3"</formula>
    </cfRule>
  </conditionalFormatting>
  <conditionalFormatting sqref="C35:C37">
    <cfRule type="expression" dxfId="1" priority="68" stopIfTrue="1">
      <formula>"len($A:$A)=3"</formula>
    </cfRule>
  </conditionalFormatting>
  <conditionalFormatting sqref="D6:D19">
    <cfRule type="expression" dxfId="1" priority="16" stopIfTrue="1">
      <formula>"len($A:$A)=3"</formula>
    </cfRule>
    <cfRule type="expression" dxfId="1" priority="15" stopIfTrue="1">
      <formula>"len($A:$A)=3"</formula>
    </cfRule>
  </conditionalFormatting>
  <conditionalFormatting sqref="D22:D29">
    <cfRule type="expression" dxfId="1" priority="11" stopIfTrue="1">
      <formula>"len($A:$A)=3"</formula>
    </cfRule>
    <cfRule type="expression" dxfId="1" priority="7" stopIfTrue="1">
      <formula>"len($A:$A)=3"</formula>
    </cfRule>
  </conditionalFormatting>
  <conditionalFormatting sqref="D33:D34">
    <cfRule type="expression" dxfId="1" priority="59" stopIfTrue="1">
      <formula>"len($A:$A)=3"</formula>
    </cfRule>
  </conditionalFormatting>
  <conditionalFormatting sqref="D35:D37">
    <cfRule type="expression" dxfId="1" priority="57" stopIfTrue="1">
      <formula>"len($A:$A)=3"</formula>
    </cfRule>
  </conditionalFormatting>
  <conditionalFormatting sqref="D39:D40">
    <cfRule type="expression" dxfId="1" priority="64" stopIfTrue="1">
      <formula>"len($A:$A)=3"</formula>
    </cfRule>
    <cfRule type="expression" dxfId="1" priority="67" stopIfTrue="1">
      <formula>"len($A:$A)=3"</formula>
    </cfRule>
  </conditionalFormatting>
  <conditionalFormatting sqref="A5:B5 A6:A20 A21:B21 A22:A29">
    <cfRule type="expression" dxfId="1" priority="92" stopIfTrue="1">
      <formula>"len($A:$A)=3"</formula>
    </cfRule>
  </conditionalFormatting>
  <conditionalFormatting sqref="B5 B31 B41">
    <cfRule type="expression" dxfId="1" priority="101" stopIfTrue="1">
      <formula>"len($A:$A)=3"</formula>
    </cfRule>
  </conditionalFormatting>
  <conditionalFormatting sqref="C5:D5 C20 C21:D21">
    <cfRule type="expression" dxfId="1" priority="73" stopIfTrue="1">
      <formula>"len($A:$A)=3"</formula>
    </cfRule>
  </conditionalFormatting>
  <conditionalFormatting sqref="C31:C32 D32 C33:D34">
    <cfRule type="expression" dxfId="1" priority="77" stopIfTrue="1">
      <formula>"len($A:$A)=3"</formula>
    </cfRule>
  </conditionalFormatting>
  <conditionalFormatting sqref="D31 D33:D34">
    <cfRule type="expression" dxfId="1" priority="66" stopIfTrue="1">
      <formula>"len($A:$A)=3"</formula>
    </cfRule>
  </conditionalFormatting>
  <conditionalFormatting sqref="A32:B34 B41">
    <cfRule type="expression" dxfId="1" priority="55" stopIfTrue="1">
      <formula>"len($A:$A)=3"</formula>
    </cfRule>
  </conditionalFormatting>
  <conditionalFormatting sqref="C32:D34">
    <cfRule type="expression" dxfId="1" priority="71" stopIfTrue="1">
      <formula>"len($A:$A)=3"</formula>
    </cfRule>
  </conditionalFormatting>
  <conditionalFormatting sqref="A33:B34">
    <cfRule type="expression" dxfId="1" priority="54" stopIfTrue="1">
      <formula>"len($A:$A)=3"</formula>
    </cfRule>
  </conditionalFormatting>
  <conditionalFormatting sqref="A35:B37">
    <cfRule type="expression" dxfId="1" priority="52" stopIfTrue="1">
      <formula>"len($A:$A)=3"</formula>
    </cfRule>
  </conditionalFormatting>
  <conditionalFormatting sqref="A35:D35 B41">
    <cfRule type="expression" dxfId="1" priority="99" stopIfTrue="1">
      <formula>"len($A:$A)=3"</formula>
    </cfRule>
  </conditionalFormatting>
  <conditionalFormatting sqref="C39:C40 C41:D41">
    <cfRule type="expression" dxfId="1" priority="75" stopIfTrue="1">
      <formula>"len($A:$A)=3"</formula>
    </cfRule>
    <cfRule type="expression" dxfId="1" priority="78"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XFB359"/>
  <sheetViews>
    <sheetView showGridLines="0" showZeros="0" view="pageBreakPreview" zoomScale="70" zoomScaleNormal="115" workbookViewId="0">
      <pane ySplit="3" topLeftCell="A254" activePane="bottomLeft" state="frozen"/>
      <selection/>
      <selection pane="bottomLeft" activeCell="B272" sqref="B272"/>
    </sheetView>
  </sheetViews>
  <sheetFormatPr defaultColWidth="9" defaultRowHeight="14.25"/>
  <cols>
    <col min="1" max="1" width="12.25" style="201" hidden="1" customWidth="1"/>
    <col min="2" max="2" width="50.75" style="201" customWidth="1"/>
    <col min="3" max="4" width="20.6333333333333" style="201" customWidth="1"/>
    <col min="5" max="5" width="20.6333333333333" style="205" customWidth="1"/>
    <col min="6" max="16384" width="9" style="201"/>
  </cols>
  <sheetData>
    <row r="1" s="281" customFormat="1" ht="45" customHeight="1" spans="1:16382">
      <c r="A1" s="282"/>
      <c r="B1" s="206" t="s">
        <v>1341</v>
      </c>
      <c r="C1" s="206"/>
      <c r="D1" s="206"/>
      <c r="E1" s="206"/>
      <c r="XFA1" s="201"/>
      <c r="XFB1" s="201"/>
    </row>
    <row r="2" s="202" customFormat="1" ht="20.1" customHeight="1" spans="2:5">
      <c r="B2" s="207"/>
      <c r="C2" s="207"/>
      <c r="D2" s="207"/>
      <c r="E2" s="223" t="s">
        <v>1</v>
      </c>
    </row>
    <row r="3" s="203" customFormat="1" ht="45" customHeight="1" spans="1:5">
      <c r="A3" s="208" t="s">
        <v>2</v>
      </c>
      <c r="B3" s="209" t="s">
        <v>3</v>
      </c>
      <c r="C3" s="210" t="s">
        <v>4</v>
      </c>
      <c r="D3" s="210" t="s">
        <v>5</v>
      </c>
      <c r="E3" s="210" t="s">
        <v>6</v>
      </c>
    </row>
    <row r="4" ht="38" customHeight="1" spans="1:5">
      <c r="A4" s="211">
        <v>205</v>
      </c>
      <c r="B4" s="212" t="s">
        <v>1342</v>
      </c>
      <c r="C4" s="259">
        <v>0</v>
      </c>
      <c r="D4" s="222">
        <v>0</v>
      </c>
      <c r="E4" s="279" t="str">
        <f>IF(C4&lt;&gt;0,D4/C4-1,"")</f>
        <v/>
      </c>
    </row>
    <row r="5" ht="38" customHeight="1" spans="1:5">
      <c r="A5" s="215">
        <v>20598</v>
      </c>
      <c r="B5" s="214" t="s">
        <v>1343</v>
      </c>
      <c r="C5" s="222">
        <v>0</v>
      </c>
      <c r="D5" s="222">
        <v>0</v>
      </c>
      <c r="E5" s="280" t="str">
        <f t="shared" ref="E5:E18" si="0">IF(C5&lt;&gt;0,D5/C5-1,"")</f>
        <v/>
      </c>
    </row>
    <row r="6" ht="38" customHeight="1" spans="1:5">
      <c r="A6" s="215">
        <v>2059801</v>
      </c>
      <c r="B6" s="216" t="s">
        <v>1344</v>
      </c>
      <c r="C6" s="222">
        <v>0</v>
      </c>
      <c r="D6" s="222"/>
      <c r="E6" s="280" t="str">
        <f t="shared" si="0"/>
        <v/>
      </c>
    </row>
    <row r="7" ht="38" customHeight="1" spans="1:5">
      <c r="A7" s="215">
        <v>2059802</v>
      </c>
      <c r="B7" s="216" t="s">
        <v>339</v>
      </c>
      <c r="C7" s="222">
        <v>0</v>
      </c>
      <c r="D7" s="222"/>
      <c r="E7" s="280" t="str">
        <f t="shared" si="0"/>
        <v/>
      </c>
    </row>
    <row r="8" ht="38" customHeight="1" spans="1:5">
      <c r="A8" s="215">
        <v>2059803</v>
      </c>
      <c r="B8" s="216" t="s">
        <v>341</v>
      </c>
      <c r="C8" s="222">
        <v>0</v>
      </c>
      <c r="D8" s="222"/>
      <c r="E8" s="280" t="str">
        <f t="shared" si="0"/>
        <v/>
      </c>
    </row>
    <row r="9" s="201" customFormat="1" ht="38" customHeight="1" spans="1:5">
      <c r="A9" s="215">
        <v>2059804</v>
      </c>
      <c r="B9" s="216" t="s">
        <v>361</v>
      </c>
      <c r="C9" s="222">
        <v>0</v>
      </c>
      <c r="D9" s="222"/>
      <c r="E9" s="280" t="str">
        <f t="shared" si="0"/>
        <v/>
      </c>
    </row>
    <row r="10" ht="38" customHeight="1" spans="1:5">
      <c r="A10" s="215">
        <v>2059899</v>
      </c>
      <c r="B10" s="216" t="s">
        <v>378</v>
      </c>
      <c r="C10" s="222">
        <v>0</v>
      </c>
      <c r="D10" s="222"/>
      <c r="E10" s="280" t="str">
        <f t="shared" si="0"/>
        <v/>
      </c>
    </row>
    <row r="11" ht="38" customHeight="1" spans="1:5">
      <c r="A11" s="211">
        <v>206</v>
      </c>
      <c r="B11" s="212" t="s">
        <v>1345</v>
      </c>
      <c r="C11" s="222">
        <v>0</v>
      </c>
      <c r="D11" s="222">
        <v>0</v>
      </c>
      <c r="E11" s="279" t="str">
        <f t="shared" si="0"/>
        <v/>
      </c>
    </row>
    <row r="12" s="201" customFormat="1" ht="38" customHeight="1" spans="1:5">
      <c r="A12" s="215">
        <v>20698</v>
      </c>
      <c r="B12" s="214" t="s">
        <v>1343</v>
      </c>
      <c r="C12" s="222">
        <v>0</v>
      </c>
      <c r="D12" s="222">
        <v>0</v>
      </c>
      <c r="E12" s="280" t="str">
        <f t="shared" si="0"/>
        <v/>
      </c>
    </row>
    <row r="13" ht="38" customHeight="1" spans="1:5">
      <c r="A13" s="215">
        <v>2069801</v>
      </c>
      <c r="B13" s="216" t="s">
        <v>381</v>
      </c>
      <c r="C13" s="222">
        <v>0</v>
      </c>
      <c r="D13" s="222"/>
      <c r="E13" s="280" t="str">
        <f t="shared" si="0"/>
        <v/>
      </c>
    </row>
    <row r="14" s="201" customFormat="1" ht="38" customHeight="1" spans="1:5">
      <c r="A14" s="215">
        <v>2069802</v>
      </c>
      <c r="B14" s="216" t="s">
        <v>390</v>
      </c>
      <c r="C14" s="222">
        <v>0</v>
      </c>
      <c r="D14" s="222"/>
      <c r="E14" s="280" t="str">
        <f t="shared" si="0"/>
        <v/>
      </c>
    </row>
    <row r="15" ht="38" customHeight="1" spans="1:5">
      <c r="A15" s="215">
        <v>2069803</v>
      </c>
      <c r="B15" s="216" t="s">
        <v>395</v>
      </c>
      <c r="C15" s="222">
        <v>0</v>
      </c>
      <c r="D15" s="222"/>
      <c r="E15" s="280" t="str">
        <f t="shared" si="0"/>
        <v/>
      </c>
    </row>
    <row r="16" ht="38" customHeight="1" spans="1:5">
      <c r="A16" s="215">
        <v>2069804</v>
      </c>
      <c r="B16" s="216" t="s">
        <v>399</v>
      </c>
      <c r="C16" s="222">
        <v>0</v>
      </c>
      <c r="D16" s="222"/>
      <c r="E16" s="280" t="str">
        <f t="shared" si="0"/>
        <v/>
      </c>
    </row>
    <row r="17" s="201" customFormat="1" ht="38" customHeight="1" spans="1:5">
      <c r="A17" s="215">
        <v>2069805</v>
      </c>
      <c r="B17" s="216" t="s">
        <v>418</v>
      </c>
      <c r="C17" s="222">
        <v>0</v>
      </c>
      <c r="D17" s="222"/>
      <c r="E17" s="280" t="str">
        <f t="shared" si="0"/>
        <v/>
      </c>
    </row>
    <row r="18" s="201" customFormat="1" ht="38" customHeight="1" spans="1:5">
      <c r="A18" s="215">
        <v>2069899</v>
      </c>
      <c r="B18" s="216" t="s">
        <v>1346</v>
      </c>
      <c r="C18" s="222">
        <v>0</v>
      </c>
      <c r="D18" s="222"/>
      <c r="E18" s="280" t="str">
        <f t="shared" si="0"/>
        <v/>
      </c>
    </row>
    <row r="19" s="201" customFormat="1" ht="38" customHeight="1" spans="1:5">
      <c r="A19" s="217">
        <v>207</v>
      </c>
      <c r="B19" s="212" t="s">
        <v>1347</v>
      </c>
      <c r="C19" s="259">
        <v>30</v>
      </c>
      <c r="D19" s="259">
        <v>3</v>
      </c>
      <c r="E19" s="279">
        <f t="shared" ref="E19:E82" si="1">IF(C19&lt;&gt;0,D19/C19-1,"")</f>
        <v>-0.9</v>
      </c>
    </row>
    <row r="20" ht="38" customHeight="1" spans="1:5">
      <c r="A20" s="219">
        <v>20707</v>
      </c>
      <c r="B20" s="214" t="s">
        <v>1348</v>
      </c>
      <c r="C20" s="222">
        <v>0</v>
      </c>
      <c r="D20" s="222">
        <v>3</v>
      </c>
      <c r="E20" s="280" t="str">
        <f t="shared" si="1"/>
        <v/>
      </c>
    </row>
    <row r="21" ht="38" customHeight="1" spans="1:5">
      <c r="A21" s="219">
        <v>2070701</v>
      </c>
      <c r="B21" s="216" t="s">
        <v>1349</v>
      </c>
      <c r="C21" s="222">
        <v>0</v>
      </c>
      <c r="D21" s="222">
        <v>3</v>
      </c>
      <c r="E21" s="280" t="str">
        <f t="shared" si="1"/>
        <v/>
      </c>
    </row>
    <row r="22" ht="38" customHeight="1" spans="1:5">
      <c r="A22" s="219">
        <v>2070702</v>
      </c>
      <c r="B22" s="216" t="s">
        <v>1350</v>
      </c>
      <c r="C22" s="222">
        <v>0</v>
      </c>
      <c r="D22" s="222"/>
      <c r="E22" s="280" t="str">
        <f t="shared" si="1"/>
        <v/>
      </c>
    </row>
    <row r="23" ht="38" customHeight="1" spans="1:5">
      <c r="A23" s="219">
        <v>2070703</v>
      </c>
      <c r="B23" s="216" t="s">
        <v>1351</v>
      </c>
      <c r="C23" s="222">
        <v>0</v>
      </c>
      <c r="D23" s="222"/>
      <c r="E23" s="280" t="str">
        <f t="shared" si="1"/>
        <v/>
      </c>
    </row>
    <row r="24" ht="38" customHeight="1" spans="1:5">
      <c r="A24" s="219">
        <v>2070704</v>
      </c>
      <c r="B24" s="216" t="s">
        <v>1352</v>
      </c>
      <c r="C24" s="222">
        <v>0</v>
      </c>
      <c r="D24" s="222"/>
      <c r="E24" s="280" t="str">
        <f t="shared" si="1"/>
        <v/>
      </c>
    </row>
    <row r="25" ht="38" customHeight="1" spans="1:5">
      <c r="A25" s="219">
        <v>2070799</v>
      </c>
      <c r="B25" s="216" t="s">
        <v>1353</v>
      </c>
      <c r="C25" s="222">
        <v>0</v>
      </c>
      <c r="D25" s="222"/>
      <c r="E25" s="280" t="str">
        <f t="shared" si="1"/>
        <v/>
      </c>
    </row>
    <row r="26" s="201" customFormat="1" ht="38" customHeight="1" spans="1:5">
      <c r="A26" s="219">
        <v>20709</v>
      </c>
      <c r="B26" s="214" t="s">
        <v>1354</v>
      </c>
      <c r="C26" s="222">
        <v>30</v>
      </c>
      <c r="D26" s="222">
        <v>0</v>
      </c>
      <c r="E26" s="280">
        <f t="shared" si="1"/>
        <v>-1</v>
      </c>
    </row>
    <row r="27" ht="38" customHeight="1" spans="1:5">
      <c r="A27" s="219">
        <v>2070901</v>
      </c>
      <c r="B27" s="216" t="s">
        <v>1355</v>
      </c>
      <c r="C27" s="222">
        <v>0</v>
      </c>
      <c r="D27" s="222"/>
      <c r="E27" s="280" t="str">
        <f t="shared" si="1"/>
        <v/>
      </c>
    </row>
    <row r="28" ht="38" customHeight="1" spans="1:5">
      <c r="A28" s="219">
        <v>2070902</v>
      </c>
      <c r="B28" s="216" t="s">
        <v>1356</v>
      </c>
      <c r="C28" s="222">
        <v>0</v>
      </c>
      <c r="D28" s="222"/>
      <c r="E28" s="280" t="str">
        <f t="shared" si="1"/>
        <v/>
      </c>
    </row>
    <row r="29" s="204" customFormat="1" ht="38" customHeight="1" spans="1:5">
      <c r="A29" s="219">
        <v>2070903</v>
      </c>
      <c r="B29" s="216" t="s">
        <v>1357</v>
      </c>
      <c r="C29" s="222">
        <v>0</v>
      </c>
      <c r="D29" s="222"/>
      <c r="E29" s="280" t="str">
        <f t="shared" si="1"/>
        <v/>
      </c>
    </row>
    <row r="30" s="201" customFormat="1" ht="38" customHeight="1" spans="1:5">
      <c r="A30" s="219">
        <v>2070904</v>
      </c>
      <c r="B30" s="216" t="s">
        <v>1358</v>
      </c>
      <c r="C30" s="222">
        <v>30</v>
      </c>
      <c r="D30" s="222"/>
      <c r="E30" s="280">
        <f t="shared" si="1"/>
        <v>-1</v>
      </c>
    </row>
    <row r="31" s="201" customFormat="1" ht="38" customHeight="1" spans="1:5">
      <c r="A31" s="219">
        <v>2070999</v>
      </c>
      <c r="B31" s="216" t="s">
        <v>1359</v>
      </c>
      <c r="C31" s="222">
        <v>0</v>
      </c>
      <c r="D31" s="222"/>
      <c r="E31" s="280" t="str">
        <f t="shared" si="1"/>
        <v/>
      </c>
    </row>
    <row r="32" ht="38" customHeight="1" spans="1:5">
      <c r="A32" s="219">
        <v>20710</v>
      </c>
      <c r="B32" s="214" t="s">
        <v>1360</v>
      </c>
      <c r="C32" s="222">
        <v>0</v>
      </c>
      <c r="D32" s="222">
        <v>0</v>
      </c>
      <c r="E32" s="280" t="str">
        <f t="shared" si="1"/>
        <v/>
      </c>
    </row>
    <row r="33" ht="38" customHeight="1" spans="1:5">
      <c r="A33" s="219">
        <v>2071001</v>
      </c>
      <c r="B33" s="216" t="s">
        <v>1361</v>
      </c>
      <c r="C33" s="222">
        <v>0</v>
      </c>
      <c r="D33" s="222"/>
      <c r="E33" s="280" t="str">
        <f t="shared" si="1"/>
        <v/>
      </c>
    </row>
    <row r="34" s="201" customFormat="1" ht="38" customHeight="1" spans="1:5">
      <c r="A34" s="219">
        <v>2071099</v>
      </c>
      <c r="B34" s="216" t="s">
        <v>1362</v>
      </c>
      <c r="C34" s="222">
        <v>0</v>
      </c>
      <c r="D34" s="222"/>
      <c r="E34" s="280" t="str">
        <f t="shared" si="1"/>
        <v/>
      </c>
    </row>
    <row r="35" s="201" customFormat="1" ht="38" customHeight="1" spans="1:5">
      <c r="A35" s="221">
        <v>20798</v>
      </c>
      <c r="B35" s="214" t="s">
        <v>1343</v>
      </c>
      <c r="C35" s="222">
        <v>0</v>
      </c>
      <c r="D35" s="222">
        <v>0</v>
      </c>
      <c r="E35" s="280" t="str">
        <f t="shared" si="1"/>
        <v/>
      </c>
    </row>
    <row r="36" s="201" customFormat="1" ht="38" customHeight="1" spans="1:5">
      <c r="A36" s="221">
        <v>2079801</v>
      </c>
      <c r="B36" s="216" t="s">
        <v>426</v>
      </c>
      <c r="C36" s="222">
        <v>0</v>
      </c>
      <c r="D36" s="222"/>
      <c r="E36" s="280" t="str">
        <f t="shared" si="1"/>
        <v/>
      </c>
    </row>
    <row r="37" s="204" customFormat="1" ht="38" customHeight="1" spans="1:5">
      <c r="A37" s="221">
        <v>2079802</v>
      </c>
      <c r="B37" s="216" t="s">
        <v>439</v>
      </c>
      <c r="C37" s="222">
        <v>0</v>
      </c>
      <c r="D37" s="222"/>
      <c r="E37" s="280" t="str">
        <f t="shared" si="1"/>
        <v/>
      </c>
    </row>
    <row r="38" s="201" customFormat="1" ht="38" customHeight="1" spans="1:5">
      <c r="A38" s="221">
        <v>2079803</v>
      </c>
      <c r="B38" s="216" t="s">
        <v>444</v>
      </c>
      <c r="C38" s="222">
        <v>0</v>
      </c>
      <c r="D38" s="222"/>
      <c r="E38" s="280" t="str">
        <f t="shared" si="1"/>
        <v/>
      </c>
    </row>
    <row r="39" ht="38" customHeight="1" spans="1:5">
      <c r="A39" s="221">
        <v>2079804</v>
      </c>
      <c r="B39" s="216" t="s">
        <v>452</v>
      </c>
      <c r="C39" s="222">
        <v>0</v>
      </c>
      <c r="D39" s="222"/>
      <c r="E39" s="280" t="str">
        <f t="shared" si="1"/>
        <v/>
      </c>
    </row>
    <row r="40" ht="38" customHeight="1" spans="1:5">
      <c r="A40" s="221">
        <v>2079805</v>
      </c>
      <c r="B40" s="216" t="s">
        <v>458</v>
      </c>
      <c r="C40" s="222">
        <v>0</v>
      </c>
      <c r="D40" s="222"/>
      <c r="E40" s="280" t="str">
        <f t="shared" si="1"/>
        <v/>
      </c>
    </row>
    <row r="41" ht="38" customHeight="1" spans="1:5">
      <c r="A41" s="221">
        <v>2079899</v>
      </c>
      <c r="B41" s="216" t="s">
        <v>1363</v>
      </c>
      <c r="C41" s="222">
        <v>0</v>
      </c>
      <c r="D41" s="222"/>
      <c r="E41" s="280" t="str">
        <f t="shared" si="1"/>
        <v/>
      </c>
    </row>
    <row r="42" ht="38" customHeight="1" spans="1:5">
      <c r="A42" s="217">
        <v>208</v>
      </c>
      <c r="B42" s="212" t="s">
        <v>1364</v>
      </c>
      <c r="C42" s="222">
        <v>0</v>
      </c>
      <c r="D42" s="222">
        <v>0</v>
      </c>
      <c r="E42" s="279" t="str">
        <f t="shared" si="1"/>
        <v/>
      </c>
    </row>
    <row r="43" ht="38" customHeight="1" spans="1:5">
      <c r="A43" s="221">
        <v>20898</v>
      </c>
      <c r="B43" s="214" t="s">
        <v>1343</v>
      </c>
      <c r="C43" s="259">
        <v>0</v>
      </c>
      <c r="D43" s="222">
        <v>0</v>
      </c>
      <c r="E43" s="280" t="str">
        <f t="shared" si="1"/>
        <v/>
      </c>
    </row>
    <row r="44" ht="38" customHeight="1" spans="1:5">
      <c r="A44" s="221">
        <v>2089801</v>
      </c>
      <c r="B44" s="216" t="s">
        <v>1365</v>
      </c>
      <c r="C44" s="222">
        <v>0</v>
      </c>
      <c r="D44" s="222"/>
      <c r="E44" s="280" t="str">
        <f t="shared" si="1"/>
        <v/>
      </c>
    </row>
    <row r="45" ht="38" customHeight="1" spans="1:5">
      <c r="A45" s="221">
        <v>2089802</v>
      </c>
      <c r="B45" s="216" t="s">
        <v>1366</v>
      </c>
      <c r="C45" s="222">
        <v>0</v>
      </c>
      <c r="D45" s="222"/>
      <c r="E45" s="280" t="str">
        <f t="shared" si="1"/>
        <v/>
      </c>
    </row>
    <row r="46" ht="38" customHeight="1" spans="1:5">
      <c r="A46" s="221">
        <v>2089899</v>
      </c>
      <c r="B46" s="216" t="s">
        <v>571</v>
      </c>
      <c r="C46" s="222">
        <v>0</v>
      </c>
      <c r="D46" s="222"/>
      <c r="E46" s="280" t="str">
        <f t="shared" si="1"/>
        <v/>
      </c>
    </row>
    <row r="47" ht="38" customHeight="1" spans="1:5">
      <c r="A47" s="220">
        <v>210</v>
      </c>
      <c r="B47" s="212" t="s">
        <v>1367</v>
      </c>
      <c r="C47" s="222">
        <v>0</v>
      </c>
      <c r="D47" s="222">
        <v>0</v>
      </c>
      <c r="E47" s="279" t="str">
        <f t="shared" si="1"/>
        <v/>
      </c>
    </row>
    <row r="48" ht="38" customHeight="1" spans="1:5">
      <c r="A48" s="221">
        <v>21098</v>
      </c>
      <c r="B48" s="214" t="s">
        <v>1343</v>
      </c>
      <c r="C48" s="222">
        <v>0</v>
      </c>
      <c r="D48" s="222">
        <v>0</v>
      </c>
      <c r="E48" s="280" t="str">
        <f t="shared" si="1"/>
        <v/>
      </c>
    </row>
    <row r="49" ht="38" customHeight="1" spans="1:5">
      <c r="A49" s="221">
        <v>2109801</v>
      </c>
      <c r="B49" s="216" t="s">
        <v>574</v>
      </c>
      <c r="C49" s="222">
        <v>0</v>
      </c>
      <c r="D49" s="222"/>
      <c r="E49" s="280" t="str">
        <f t="shared" si="1"/>
        <v/>
      </c>
    </row>
    <row r="50" ht="38" customHeight="1" spans="1:5">
      <c r="A50" s="221">
        <v>2109802</v>
      </c>
      <c r="B50" s="216" t="s">
        <v>589</v>
      </c>
      <c r="C50" s="222">
        <v>0</v>
      </c>
      <c r="D50" s="222"/>
      <c r="E50" s="280" t="str">
        <f t="shared" si="1"/>
        <v/>
      </c>
    </row>
    <row r="51" ht="38" customHeight="1" spans="1:5">
      <c r="A51" s="221">
        <v>2109803</v>
      </c>
      <c r="B51" s="216" t="s">
        <v>1368</v>
      </c>
      <c r="C51" s="222">
        <v>0</v>
      </c>
      <c r="D51" s="222"/>
      <c r="E51" s="280" t="str">
        <f t="shared" si="1"/>
        <v/>
      </c>
    </row>
    <row r="52" ht="38" customHeight="1" spans="1:5">
      <c r="A52" s="221">
        <v>2109804</v>
      </c>
      <c r="B52" s="216" t="s">
        <v>635</v>
      </c>
      <c r="C52" s="222">
        <v>0</v>
      </c>
      <c r="D52" s="222"/>
      <c r="E52" s="280" t="str">
        <f t="shared" si="1"/>
        <v/>
      </c>
    </row>
    <row r="53" ht="38" customHeight="1" spans="1:5">
      <c r="A53" s="221">
        <v>2109899</v>
      </c>
      <c r="B53" s="216" t="s">
        <v>638</v>
      </c>
      <c r="C53" s="222">
        <v>0</v>
      </c>
      <c r="D53" s="222"/>
      <c r="E53" s="280" t="str">
        <f t="shared" si="1"/>
        <v/>
      </c>
    </row>
    <row r="54" ht="38" customHeight="1" spans="1:5">
      <c r="A54" s="217">
        <v>211</v>
      </c>
      <c r="B54" s="212" t="s">
        <v>1369</v>
      </c>
      <c r="C54" s="222">
        <v>810</v>
      </c>
      <c r="D54" s="222">
        <v>0</v>
      </c>
      <c r="E54" s="279">
        <f t="shared" si="1"/>
        <v>-1</v>
      </c>
    </row>
    <row r="55" ht="38" customHeight="1" spans="1:5">
      <c r="A55" s="219">
        <v>21160</v>
      </c>
      <c r="B55" s="214" t="s">
        <v>1370</v>
      </c>
      <c r="C55" s="222">
        <v>0</v>
      </c>
      <c r="D55" s="222">
        <v>0</v>
      </c>
      <c r="E55" s="280" t="str">
        <f t="shared" si="1"/>
        <v/>
      </c>
    </row>
    <row r="56" ht="38" customHeight="1" spans="1:5">
      <c r="A56" s="221">
        <v>2116001</v>
      </c>
      <c r="B56" s="216" t="s">
        <v>1371</v>
      </c>
      <c r="C56" s="222">
        <v>0</v>
      </c>
      <c r="D56" s="222"/>
      <c r="E56" s="280" t="str">
        <f t="shared" si="1"/>
        <v/>
      </c>
    </row>
    <row r="57" ht="38" customHeight="1" spans="1:5">
      <c r="A57" s="221">
        <v>2116002</v>
      </c>
      <c r="B57" s="216" t="s">
        <v>1372</v>
      </c>
      <c r="C57" s="222">
        <v>0</v>
      </c>
      <c r="D57" s="222"/>
      <c r="E57" s="280" t="str">
        <f t="shared" si="1"/>
        <v/>
      </c>
    </row>
    <row r="58" ht="38" customHeight="1" spans="1:5">
      <c r="A58" s="221">
        <v>2116003</v>
      </c>
      <c r="B58" s="216" t="s">
        <v>1373</v>
      </c>
      <c r="C58" s="222">
        <v>0</v>
      </c>
      <c r="D58" s="222"/>
      <c r="E58" s="280" t="str">
        <f t="shared" si="1"/>
        <v/>
      </c>
    </row>
    <row r="59" ht="38" customHeight="1" spans="1:5">
      <c r="A59" s="221">
        <v>2116099</v>
      </c>
      <c r="B59" s="216" t="s">
        <v>1374</v>
      </c>
      <c r="C59" s="222">
        <v>0</v>
      </c>
      <c r="D59" s="222"/>
      <c r="E59" s="280" t="str">
        <f t="shared" si="1"/>
        <v/>
      </c>
    </row>
    <row r="60" ht="38" customHeight="1" spans="1:5">
      <c r="A60" s="221">
        <v>21161</v>
      </c>
      <c r="B60" s="214" t="s">
        <v>1375</v>
      </c>
      <c r="C60" s="222">
        <v>0</v>
      </c>
      <c r="D60" s="222">
        <v>0</v>
      </c>
      <c r="E60" s="280" t="str">
        <f t="shared" si="1"/>
        <v/>
      </c>
    </row>
    <row r="61" ht="38" customHeight="1" spans="1:5">
      <c r="A61" s="221">
        <v>2116101</v>
      </c>
      <c r="B61" s="216" t="s">
        <v>1376</v>
      </c>
      <c r="C61" s="222">
        <v>0</v>
      </c>
      <c r="D61" s="222"/>
      <c r="E61" s="280" t="str">
        <f t="shared" si="1"/>
        <v/>
      </c>
    </row>
    <row r="62" ht="38" customHeight="1" spans="1:5">
      <c r="A62" s="221">
        <v>2116102</v>
      </c>
      <c r="B62" s="216" t="s">
        <v>1377</v>
      </c>
      <c r="C62" s="222">
        <v>0</v>
      </c>
      <c r="D62" s="222"/>
      <c r="E62" s="280" t="str">
        <f t="shared" si="1"/>
        <v/>
      </c>
    </row>
    <row r="63" ht="38" customHeight="1" spans="1:5">
      <c r="A63" s="221">
        <v>2116103</v>
      </c>
      <c r="B63" s="216" t="s">
        <v>1378</v>
      </c>
      <c r="C63" s="222">
        <v>0</v>
      </c>
      <c r="D63" s="222"/>
      <c r="E63" s="280" t="str">
        <f t="shared" si="1"/>
        <v/>
      </c>
    </row>
    <row r="64" ht="38" customHeight="1" spans="1:5">
      <c r="A64" s="221">
        <v>2116104</v>
      </c>
      <c r="B64" s="216" t="s">
        <v>1379</v>
      </c>
      <c r="C64" s="222">
        <v>0</v>
      </c>
      <c r="D64" s="222"/>
      <c r="E64" s="280" t="str">
        <f t="shared" si="1"/>
        <v/>
      </c>
    </row>
    <row r="65" ht="38" customHeight="1" spans="1:5">
      <c r="A65" s="221">
        <v>21198</v>
      </c>
      <c r="B65" s="214" t="s">
        <v>1343</v>
      </c>
      <c r="C65" s="222">
        <v>810</v>
      </c>
      <c r="D65" s="222">
        <v>0</v>
      </c>
      <c r="E65" s="280">
        <f t="shared" si="1"/>
        <v>-1</v>
      </c>
    </row>
    <row r="66" ht="38" customHeight="1" spans="1:5">
      <c r="A66" s="221">
        <v>2119801</v>
      </c>
      <c r="B66" s="216" t="s">
        <v>1380</v>
      </c>
      <c r="C66" s="222">
        <v>0</v>
      </c>
      <c r="D66" s="222"/>
      <c r="E66" s="280" t="str">
        <f t="shared" si="1"/>
        <v/>
      </c>
    </row>
    <row r="67" ht="38" customHeight="1" spans="1:5">
      <c r="A67" s="221">
        <v>2119802</v>
      </c>
      <c r="B67" s="216" t="s">
        <v>1381</v>
      </c>
      <c r="C67" s="222">
        <v>0</v>
      </c>
      <c r="D67" s="222"/>
      <c r="E67" s="280" t="str">
        <f t="shared" si="1"/>
        <v/>
      </c>
    </row>
    <row r="68" ht="38" customHeight="1" spans="1:5">
      <c r="A68" s="221">
        <v>2119803</v>
      </c>
      <c r="B68" s="216" t="s">
        <v>1382</v>
      </c>
      <c r="C68" s="222">
        <v>0</v>
      </c>
      <c r="D68" s="222"/>
      <c r="E68" s="280" t="str">
        <f t="shared" si="1"/>
        <v/>
      </c>
    </row>
    <row r="69" ht="38" customHeight="1" spans="1:5">
      <c r="A69" s="221">
        <v>2119899</v>
      </c>
      <c r="B69" s="216" t="s">
        <v>697</v>
      </c>
      <c r="C69" s="222">
        <v>810</v>
      </c>
      <c r="D69" s="222"/>
      <c r="E69" s="280">
        <f t="shared" si="1"/>
        <v>-1</v>
      </c>
    </row>
    <row r="70" ht="38" customHeight="1" spans="1:5">
      <c r="A70" s="217">
        <v>212</v>
      </c>
      <c r="B70" s="212" t="s">
        <v>1383</v>
      </c>
      <c r="C70" s="222">
        <v>93626</v>
      </c>
      <c r="D70" s="222">
        <v>31109</v>
      </c>
      <c r="E70" s="279">
        <f t="shared" si="1"/>
        <v>-0.668</v>
      </c>
    </row>
    <row r="71" ht="38" customHeight="1" spans="1:5">
      <c r="A71" s="219">
        <v>21208</v>
      </c>
      <c r="B71" s="214" t="s">
        <v>1384</v>
      </c>
      <c r="C71" s="222">
        <v>49482</v>
      </c>
      <c r="D71" s="222">
        <v>28041</v>
      </c>
      <c r="E71" s="280">
        <f t="shared" si="1"/>
        <v>-0.433</v>
      </c>
    </row>
    <row r="72" ht="38" customHeight="1" spans="1:5">
      <c r="A72" s="219">
        <v>2120801</v>
      </c>
      <c r="B72" s="216" t="s">
        <v>1385</v>
      </c>
      <c r="C72" s="222">
        <v>1295</v>
      </c>
      <c r="D72" s="222">
        <v>5000</v>
      </c>
      <c r="E72" s="280">
        <f t="shared" si="1"/>
        <v>2.861</v>
      </c>
    </row>
    <row r="73" ht="38" customHeight="1" spans="1:5">
      <c r="A73" s="219">
        <v>2120802</v>
      </c>
      <c r="B73" s="216" t="s">
        <v>1386</v>
      </c>
      <c r="C73" s="222">
        <v>7</v>
      </c>
      <c r="D73" s="222"/>
      <c r="E73" s="280">
        <f t="shared" si="1"/>
        <v>-1</v>
      </c>
    </row>
    <row r="74" ht="38" customHeight="1" spans="1:5">
      <c r="A74" s="219">
        <v>2120803</v>
      </c>
      <c r="B74" s="216" t="s">
        <v>1387</v>
      </c>
      <c r="C74" s="222">
        <v>0</v>
      </c>
      <c r="D74" s="222"/>
      <c r="E74" s="280" t="str">
        <f t="shared" si="1"/>
        <v/>
      </c>
    </row>
    <row r="75" ht="38" customHeight="1" spans="1:5">
      <c r="A75" s="219">
        <v>2120804</v>
      </c>
      <c r="B75" s="216" t="s">
        <v>1388</v>
      </c>
      <c r="C75" s="222">
        <v>63</v>
      </c>
      <c r="D75" s="222"/>
      <c r="E75" s="280">
        <f t="shared" si="1"/>
        <v>-1</v>
      </c>
    </row>
    <row r="76" ht="38" customHeight="1" spans="1:5">
      <c r="A76" s="219">
        <v>2120805</v>
      </c>
      <c r="B76" s="216" t="s">
        <v>1389</v>
      </c>
      <c r="C76" s="222">
        <v>0</v>
      </c>
      <c r="D76" s="222"/>
      <c r="E76" s="280" t="str">
        <f t="shared" si="1"/>
        <v/>
      </c>
    </row>
    <row r="77" ht="38" customHeight="1" spans="1:5">
      <c r="A77" s="219">
        <v>2120806</v>
      </c>
      <c r="B77" s="216" t="s">
        <v>1390</v>
      </c>
      <c r="C77" s="222">
        <v>0</v>
      </c>
      <c r="D77" s="222"/>
      <c r="E77" s="280" t="str">
        <f t="shared" si="1"/>
        <v/>
      </c>
    </row>
    <row r="78" ht="38" customHeight="1" spans="1:5">
      <c r="A78" s="219">
        <v>2120807</v>
      </c>
      <c r="B78" s="216" t="s">
        <v>1391</v>
      </c>
      <c r="C78" s="222">
        <v>0</v>
      </c>
      <c r="D78" s="222"/>
      <c r="E78" s="280" t="str">
        <f t="shared" si="1"/>
        <v/>
      </c>
    </row>
    <row r="79" s="201" customFormat="1" ht="38" customHeight="1" spans="1:5">
      <c r="A79" s="219">
        <v>2120809</v>
      </c>
      <c r="B79" s="216" t="s">
        <v>1392</v>
      </c>
      <c r="C79" s="222">
        <v>0</v>
      </c>
      <c r="D79" s="222"/>
      <c r="E79" s="280" t="str">
        <f t="shared" si="1"/>
        <v/>
      </c>
    </row>
    <row r="80" s="201" customFormat="1" ht="38" customHeight="1" spans="1:5">
      <c r="A80" s="219">
        <v>2120810</v>
      </c>
      <c r="B80" s="216" t="s">
        <v>1393</v>
      </c>
      <c r="C80" s="222">
        <v>0</v>
      </c>
      <c r="D80" s="222"/>
      <c r="E80" s="280" t="str">
        <f t="shared" si="1"/>
        <v/>
      </c>
    </row>
    <row r="81" s="201" customFormat="1" ht="38" customHeight="1" spans="1:5">
      <c r="A81" s="219">
        <v>2120811</v>
      </c>
      <c r="B81" s="216" t="s">
        <v>1394</v>
      </c>
      <c r="C81" s="222">
        <v>0</v>
      </c>
      <c r="D81" s="222"/>
      <c r="E81" s="280" t="str">
        <f t="shared" si="1"/>
        <v/>
      </c>
    </row>
    <row r="82" s="201" customFormat="1" ht="38" customHeight="1" spans="1:5">
      <c r="A82" s="219">
        <v>2120813</v>
      </c>
      <c r="B82" s="216" t="s">
        <v>1395</v>
      </c>
      <c r="C82" s="222">
        <v>0</v>
      </c>
      <c r="D82" s="222"/>
      <c r="E82" s="280" t="str">
        <f t="shared" si="1"/>
        <v/>
      </c>
    </row>
    <row r="83" s="201" customFormat="1" ht="38" customHeight="1" spans="1:5">
      <c r="A83" s="219">
        <v>2120814</v>
      </c>
      <c r="B83" s="216" t="s">
        <v>1396</v>
      </c>
      <c r="C83" s="222">
        <v>2998</v>
      </c>
      <c r="D83" s="222">
        <v>2367</v>
      </c>
      <c r="E83" s="280">
        <f t="shared" ref="E83:E146" si="2">IF(C83&lt;&gt;0,D83/C83-1,"")</f>
        <v>-0.21</v>
      </c>
    </row>
    <row r="84" s="201" customFormat="1" ht="38" customHeight="1" spans="1:5">
      <c r="A84" s="219">
        <v>2120815</v>
      </c>
      <c r="B84" s="216" t="s">
        <v>1397</v>
      </c>
      <c r="C84" s="222">
        <v>908</v>
      </c>
      <c r="D84" s="222"/>
      <c r="E84" s="280">
        <f t="shared" si="2"/>
        <v>-1</v>
      </c>
    </row>
    <row r="85" s="201" customFormat="1" ht="38" customHeight="1" spans="1:5">
      <c r="A85" s="219">
        <v>2120816</v>
      </c>
      <c r="B85" s="216" t="s">
        <v>1398</v>
      </c>
      <c r="C85" s="222">
        <v>382</v>
      </c>
      <c r="D85" s="222"/>
      <c r="E85" s="280">
        <f t="shared" si="2"/>
        <v>-1</v>
      </c>
    </row>
    <row r="86" s="201" customFormat="1" ht="38" customHeight="1" spans="1:5">
      <c r="A86" s="219">
        <v>2120899</v>
      </c>
      <c r="B86" s="216" t="s">
        <v>1399</v>
      </c>
      <c r="C86" s="222">
        <v>43829</v>
      </c>
      <c r="D86" s="222">
        <v>20674</v>
      </c>
      <c r="E86" s="280">
        <f t="shared" si="2"/>
        <v>-0.528</v>
      </c>
    </row>
    <row r="87" s="201" customFormat="1" ht="38" customHeight="1" spans="1:5">
      <c r="A87" s="219">
        <v>21210</v>
      </c>
      <c r="B87" s="214" t="s">
        <v>1400</v>
      </c>
      <c r="C87" s="222">
        <v>0</v>
      </c>
      <c r="D87" s="222">
        <v>0</v>
      </c>
      <c r="E87" s="280" t="str">
        <f t="shared" si="2"/>
        <v/>
      </c>
    </row>
    <row r="88" s="201" customFormat="1" ht="38" customHeight="1" spans="1:5">
      <c r="A88" s="219">
        <v>2121001</v>
      </c>
      <c r="B88" s="216" t="s">
        <v>1385</v>
      </c>
      <c r="C88" s="222">
        <v>0</v>
      </c>
      <c r="D88" s="222"/>
      <c r="E88" s="280" t="str">
        <f t="shared" si="2"/>
        <v/>
      </c>
    </row>
    <row r="89" s="201" customFormat="1" ht="38" customHeight="1" spans="1:5">
      <c r="A89" s="219">
        <v>2121002</v>
      </c>
      <c r="B89" s="216" t="s">
        <v>1386</v>
      </c>
      <c r="C89" s="222">
        <v>0</v>
      </c>
      <c r="D89" s="222"/>
      <c r="E89" s="280" t="str">
        <f t="shared" si="2"/>
        <v/>
      </c>
    </row>
    <row r="90" s="201" customFormat="1" ht="38" customHeight="1" spans="1:5">
      <c r="A90" s="219">
        <v>2121099</v>
      </c>
      <c r="B90" s="216" t="s">
        <v>1401</v>
      </c>
      <c r="C90" s="222">
        <v>0</v>
      </c>
      <c r="D90" s="222"/>
      <c r="E90" s="280" t="str">
        <f t="shared" si="2"/>
        <v/>
      </c>
    </row>
    <row r="91" s="201" customFormat="1" ht="38" customHeight="1" spans="1:5">
      <c r="A91" s="219">
        <v>21211</v>
      </c>
      <c r="B91" s="214" t="s">
        <v>1402</v>
      </c>
      <c r="C91" s="222">
        <v>0</v>
      </c>
      <c r="D91" s="222"/>
      <c r="E91" s="280" t="str">
        <f t="shared" si="2"/>
        <v/>
      </c>
    </row>
    <row r="92" s="201" customFormat="1" ht="38" customHeight="1" spans="1:5">
      <c r="A92" s="219">
        <v>21213</v>
      </c>
      <c r="B92" s="214" t="s">
        <v>1403</v>
      </c>
      <c r="C92" s="222">
        <v>0</v>
      </c>
      <c r="D92" s="222">
        <v>0</v>
      </c>
      <c r="E92" s="280" t="str">
        <f t="shared" si="2"/>
        <v/>
      </c>
    </row>
    <row r="93" s="201" customFormat="1" ht="38" customHeight="1" spans="1:5">
      <c r="A93" s="219">
        <v>2121301</v>
      </c>
      <c r="B93" s="216" t="s">
        <v>1404</v>
      </c>
      <c r="C93" s="222">
        <v>0</v>
      </c>
      <c r="D93" s="222"/>
      <c r="E93" s="280" t="str">
        <f t="shared" si="2"/>
        <v/>
      </c>
    </row>
    <row r="94" ht="38" customHeight="1" spans="1:5">
      <c r="A94" s="219">
        <v>2121302</v>
      </c>
      <c r="B94" s="216" t="s">
        <v>1405</v>
      </c>
      <c r="C94" s="222">
        <v>0</v>
      </c>
      <c r="D94" s="222"/>
      <c r="E94" s="280" t="str">
        <f t="shared" si="2"/>
        <v/>
      </c>
    </row>
    <row r="95" ht="38" customHeight="1" spans="1:5">
      <c r="A95" s="219">
        <v>2121303</v>
      </c>
      <c r="B95" s="216" t="s">
        <v>1406</v>
      </c>
      <c r="C95" s="222">
        <v>0</v>
      </c>
      <c r="D95" s="222"/>
      <c r="E95" s="280" t="str">
        <f t="shared" si="2"/>
        <v/>
      </c>
    </row>
    <row r="96" ht="38" customHeight="1" spans="1:5">
      <c r="A96" s="219">
        <v>2121304</v>
      </c>
      <c r="B96" s="216" t="s">
        <v>1407</v>
      </c>
      <c r="C96" s="222">
        <v>0</v>
      </c>
      <c r="D96" s="222"/>
      <c r="E96" s="280" t="str">
        <f t="shared" si="2"/>
        <v/>
      </c>
    </row>
    <row r="97" s="201" customFormat="1" ht="38" customHeight="1" spans="1:5">
      <c r="A97" s="219">
        <v>2121399</v>
      </c>
      <c r="B97" s="216" t="s">
        <v>1408</v>
      </c>
      <c r="C97" s="222">
        <v>0</v>
      </c>
      <c r="D97" s="222"/>
      <c r="E97" s="280" t="str">
        <f t="shared" si="2"/>
        <v/>
      </c>
    </row>
    <row r="98" s="201" customFormat="1" ht="38" customHeight="1" spans="1:5">
      <c r="A98" s="219">
        <v>21214</v>
      </c>
      <c r="B98" s="214" t="s">
        <v>1409</v>
      </c>
      <c r="C98" s="222">
        <v>1474</v>
      </c>
      <c r="D98" s="222">
        <v>808</v>
      </c>
      <c r="E98" s="280">
        <f t="shared" si="2"/>
        <v>-0.452</v>
      </c>
    </row>
    <row r="99" ht="38" customHeight="1" spans="1:5">
      <c r="A99" s="219">
        <v>2121401</v>
      </c>
      <c r="B99" s="216" t="s">
        <v>1410</v>
      </c>
      <c r="C99" s="222">
        <v>1474</v>
      </c>
      <c r="D99" s="222">
        <v>800</v>
      </c>
      <c r="E99" s="280">
        <f t="shared" si="2"/>
        <v>-0.457</v>
      </c>
    </row>
    <row r="100" s="201" customFormat="1" ht="38" customHeight="1" spans="1:5">
      <c r="A100" s="219">
        <v>2121402</v>
      </c>
      <c r="B100" s="216" t="s">
        <v>1411</v>
      </c>
      <c r="C100" s="222">
        <v>0</v>
      </c>
      <c r="D100" s="222">
        <v>7</v>
      </c>
      <c r="E100" s="280" t="str">
        <f t="shared" si="2"/>
        <v/>
      </c>
    </row>
    <row r="101" s="201" customFormat="1" ht="38" customHeight="1" spans="1:5">
      <c r="A101" s="219">
        <v>2121499</v>
      </c>
      <c r="B101" s="216" t="s">
        <v>1412</v>
      </c>
      <c r="C101" s="222">
        <v>0</v>
      </c>
      <c r="D101" s="222">
        <v>1</v>
      </c>
      <c r="E101" s="280" t="str">
        <f t="shared" si="2"/>
        <v/>
      </c>
    </row>
    <row r="102" s="201" customFormat="1" ht="38" customHeight="1" spans="1:5">
      <c r="A102" s="219">
        <v>21215</v>
      </c>
      <c r="B102" s="214" t="s">
        <v>1413</v>
      </c>
      <c r="C102" s="222">
        <v>22700</v>
      </c>
      <c r="D102" s="222">
        <v>0</v>
      </c>
      <c r="E102" s="280">
        <f t="shared" si="2"/>
        <v>-1</v>
      </c>
    </row>
    <row r="103" s="201" customFormat="1" ht="38" customHeight="1" spans="1:5">
      <c r="A103" s="219">
        <v>2121501</v>
      </c>
      <c r="B103" s="216" t="s">
        <v>1385</v>
      </c>
      <c r="C103" s="222">
        <v>0</v>
      </c>
      <c r="D103" s="222"/>
      <c r="E103" s="280" t="str">
        <f t="shared" si="2"/>
        <v/>
      </c>
    </row>
    <row r="104" s="201" customFormat="1" ht="38" customHeight="1" spans="1:5">
      <c r="A104" s="219">
        <v>2121502</v>
      </c>
      <c r="B104" s="216" t="s">
        <v>1386</v>
      </c>
      <c r="C104" s="222">
        <v>0</v>
      </c>
      <c r="D104" s="222"/>
      <c r="E104" s="280" t="str">
        <f t="shared" si="2"/>
        <v/>
      </c>
    </row>
    <row r="105" ht="38" customHeight="1" spans="1:5">
      <c r="A105" s="219">
        <v>2121599</v>
      </c>
      <c r="B105" s="216" t="s">
        <v>1414</v>
      </c>
      <c r="C105" s="222">
        <v>22700</v>
      </c>
      <c r="D105" s="222"/>
      <c r="E105" s="280">
        <f t="shared" si="2"/>
        <v>-1</v>
      </c>
    </row>
    <row r="106" s="201" customFormat="1" ht="38" customHeight="1" spans="1:5">
      <c r="A106" s="219">
        <v>21216</v>
      </c>
      <c r="B106" s="214" t="s">
        <v>1415</v>
      </c>
      <c r="C106" s="222">
        <v>0</v>
      </c>
      <c r="D106" s="222">
        <v>0</v>
      </c>
      <c r="E106" s="280" t="str">
        <f t="shared" si="2"/>
        <v/>
      </c>
    </row>
    <row r="107" s="201" customFormat="1" ht="38" customHeight="1" spans="1:5">
      <c r="A107" s="219">
        <v>2121601</v>
      </c>
      <c r="B107" s="216" t="s">
        <v>1385</v>
      </c>
      <c r="C107" s="222">
        <v>0</v>
      </c>
      <c r="D107" s="222"/>
      <c r="E107" s="280" t="str">
        <f t="shared" si="2"/>
        <v/>
      </c>
    </row>
    <row r="108" s="201" customFormat="1" ht="38" customHeight="1" spans="1:5">
      <c r="A108" s="219">
        <v>2121602</v>
      </c>
      <c r="B108" s="216" t="s">
        <v>1386</v>
      </c>
      <c r="C108" s="222">
        <v>0</v>
      </c>
      <c r="D108" s="222"/>
      <c r="E108" s="280" t="str">
        <f t="shared" si="2"/>
        <v/>
      </c>
    </row>
    <row r="109" ht="38" customHeight="1" spans="1:5">
      <c r="A109" s="219">
        <v>2121699</v>
      </c>
      <c r="B109" s="216" t="s">
        <v>1416</v>
      </c>
      <c r="C109" s="222">
        <v>0</v>
      </c>
      <c r="D109" s="222"/>
      <c r="E109" s="280" t="str">
        <f t="shared" si="2"/>
        <v/>
      </c>
    </row>
    <row r="110" s="201" customFormat="1" ht="38" customHeight="1" spans="1:5">
      <c r="A110" s="219">
        <v>21217</v>
      </c>
      <c r="B110" s="214" t="s">
        <v>1417</v>
      </c>
      <c r="C110" s="222">
        <v>0</v>
      </c>
      <c r="D110" s="222">
        <v>0</v>
      </c>
      <c r="E110" s="280" t="str">
        <f t="shared" si="2"/>
        <v/>
      </c>
    </row>
    <row r="111" s="201" customFormat="1" ht="38" customHeight="1" spans="1:5">
      <c r="A111" s="219">
        <v>2121701</v>
      </c>
      <c r="B111" s="216" t="s">
        <v>1404</v>
      </c>
      <c r="C111" s="222">
        <v>0</v>
      </c>
      <c r="D111" s="222"/>
      <c r="E111" s="280" t="str">
        <f t="shared" si="2"/>
        <v/>
      </c>
    </row>
    <row r="112" s="201" customFormat="1" ht="38" customHeight="1" spans="1:5">
      <c r="A112" s="219">
        <v>2121702</v>
      </c>
      <c r="B112" s="216" t="s">
        <v>1405</v>
      </c>
      <c r="C112" s="222">
        <v>0</v>
      </c>
      <c r="D112" s="222"/>
      <c r="E112" s="280" t="str">
        <f t="shared" si="2"/>
        <v/>
      </c>
    </row>
    <row r="113" ht="38" customHeight="1" spans="1:5">
      <c r="A113" s="219">
        <v>2121703</v>
      </c>
      <c r="B113" s="216" t="s">
        <v>1406</v>
      </c>
      <c r="C113" s="222">
        <v>0</v>
      </c>
      <c r="D113" s="222"/>
      <c r="E113" s="280" t="str">
        <f t="shared" si="2"/>
        <v/>
      </c>
    </row>
    <row r="114" s="201" customFormat="1" ht="38" customHeight="1" spans="1:5">
      <c r="A114" s="219">
        <v>2121704</v>
      </c>
      <c r="B114" s="216" t="s">
        <v>1407</v>
      </c>
      <c r="C114" s="222">
        <v>0</v>
      </c>
      <c r="D114" s="222"/>
      <c r="E114" s="280" t="str">
        <f t="shared" si="2"/>
        <v/>
      </c>
    </row>
    <row r="115" s="201" customFormat="1" ht="38" customHeight="1" spans="1:5">
      <c r="A115" s="219">
        <v>2121799</v>
      </c>
      <c r="B115" s="216" t="s">
        <v>1418</v>
      </c>
      <c r="C115" s="222">
        <v>0</v>
      </c>
      <c r="D115" s="222"/>
      <c r="E115" s="280" t="str">
        <f t="shared" si="2"/>
        <v/>
      </c>
    </row>
    <row r="116" ht="38" customHeight="1" spans="1:5">
      <c r="A116" s="219">
        <v>21218</v>
      </c>
      <c r="B116" s="214" t="s">
        <v>1419</v>
      </c>
      <c r="C116" s="222">
        <v>0</v>
      </c>
      <c r="D116" s="222">
        <v>0</v>
      </c>
      <c r="E116" s="280" t="str">
        <f t="shared" si="2"/>
        <v/>
      </c>
    </row>
    <row r="117" s="201" customFormat="1" ht="38" customHeight="1" spans="1:5">
      <c r="A117" s="219">
        <v>2121801</v>
      </c>
      <c r="B117" s="216" t="s">
        <v>1410</v>
      </c>
      <c r="C117" s="222">
        <v>0</v>
      </c>
      <c r="D117" s="222"/>
      <c r="E117" s="280" t="str">
        <f t="shared" si="2"/>
        <v/>
      </c>
    </row>
    <row r="118" ht="38" customHeight="1" spans="1:5">
      <c r="A118" s="219">
        <v>2121899</v>
      </c>
      <c r="B118" s="216" t="s">
        <v>1420</v>
      </c>
      <c r="C118" s="222">
        <v>0</v>
      </c>
      <c r="D118" s="222"/>
      <c r="E118" s="280" t="str">
        <f t="shared" si="2"/>
        <v/>
      </c>
    </row>
    <row r="119" s="201" customFormat="1" ht="38" customHeight="1" spans="1:5">
      <c r="A119" s="219">
        <v>21219</v>
      </c>
      <c r="B119" s="214" t="s">
        <v>1421</v>
      </c>
      <c r="C119" s="222">
        <v>0</v>
      </c>
      <c r="D119" s="222">
        <v>0</v>
      </c>
      <c r="E119" s="280" t="str">
        <f t="shared" si="2"/>
        <v/>
      </c>
    </row>
    <row r="120" s="201" customFormat="1" ht="38" customHeight="1" spans="1:5">
      <c r="A120" s="219">
        <v>2121901</v>
      </c>
      <c r="B120" s="216" t="s">
        <v>1385</v>
      </c>
      <c r="C120" s="222">
        <v>0</v>
      </c>
      <c r="D120" s="222"/>
      <c r="E120" s="280" t="str">
        <f t="shared" si="2"/>
        <v/>
      </c>
    </row>
    <row r="121" s="201" customFormat="1" ht="38" customHeight="1" spans="1:5">
      <c r="A121" s="219">
        <v>2121902</v>
      </c>
      <c r="B121" s="216" t="s">
        <v>1386</v>
      </c>
      <c r="C121" s="222">
        <v>0</v>
      </c>
      <c r="D121" s="222"/>
      <c r="E121" s="280" t="str">
        <f t="shared" si="2"/>
        <v/>
      </c>
    </row>
    <row r="122" s="201" customFormat="1" ht="38" customHeight="1" spans="1:5">
      <c r="A122" s="219">
        <v>2121903</v>
      </c>
      <c r="B122" s="216" t="s">
        <v>1387</v>
      </c>
      <c r="C122" s="222">
        <v>0</v>
      </c>
      <c r="D122" s="222"/>
      <c r="E122" s="280" t="str">
        <f t="shared" si="2"/>
        <v/>
      </c>
    </row>
    <row r="123" s="201" customFormat="1" ht="38" customHeight="1" spans="1:5">
      <c r="A123" s="219">
        <v>2121904</v>
      </c>
      <c r="B123" s="216" t="s">
        <v>1388</v>
      </c>
      <c r="C123" s="222">
        <v>0</v>
      </c>
      <c r="D123" s="222"/>
      <c r="E123" s="280" t="str">
        <f t="shared" si="2"/>
        <v/>
      </c>
    </row>
    <row r="124" s="201" customFormat="1" ht="38" customHeight="1" spans="1:5">
      <c r="A124" s="219">
        <v>2121905</v>
      </c>
      <c r="B124" s="216" t="s">
        <v>1391</v>
      </c>
      <c r="C124" s="222">
        <v>0</v>
      </c>
      <c r="D124" s="222"/>
      <c r="E124" s="280" t="str">
        <f t="shared" si="2"/>
        <v/>
      </c>
    </row>
    <row r="125" s="201" customFormat="1" ht="38" customHeight="1" spans="1:5">
      <c r="A125" s="219">
        <v>2121906</v>
      </c>
      <c r="B125" s="216" t="s">
        <v>1393</v>
      </c>
      <c r="C125" s="222">
        <v>0</v>
      </c>
      <c r="D125" s="222"/>
      <c r="E125" s="280" t="str">
        <f t="shared" si="2"/>
        <v/>
      </c>
    </row>
    <row r="126" s="201" customFormat="1" ht="38" customHeight="1" spans="1:5">
      <c r="A126" s="219">
        <v>2121907</v>
      </c>
      <c r="B126" s="216" t="s">
        <v>1394</v>
      </c>
      <c r="C126" s="222">
        <v>0</v>
      </c>
      <c r="D126" s="222"/>
      <c r="E126" s="280" t="str">
        <f t="shared" si="2"/>
        <v/>
      </c>
    </row>
    <row r="127" s="201" customFormat="1" ht="38" customHeight="1" spans="1:5">
      <c r="A127" s="219">
        <v>2121999</v>
      </c>
      <c r="B127" s="216" t="s">
        <v>1422</v>
      </c>
      <c r="C127" s="222">
        <v>0</v>
      </c>
      <c r="D127" s="222"/>
      <c r="E127" s="280" t="str">
        <f t="shared" si="2"/>
        <v/>
      </c>
    </row>
    <row r="128" s="201" customFormat="1" ht="38" customHeight="1" spans="1:5">
      <c r="A128" s="221">
        <v>21298</v>
      </c>
      <c r="B128" s="214" t="s">
        <v>1343</v>
      </c>
      <c r="C128" s="222">
        <v>19970</v>
      </c>
      <c r="D128" s="222">
        <v>2260</v>
      </c>
      <c r="E128" s="280">
        <f t="shared" si="2"/>
        <v>-0.887</v>
      </c>
    </row>
    <row r="129" s="201" customFormat="1" ht="38" customHeight="1" spans="1:5">
      <c r="A129" s="221">
        <v>2129801</v>
      </c>
      <c r="B129" s="216" t="s">
        <v>707</v>
      </c>
      <c r="C129" s="222">
        <v>16250</v>
      </c>
      <c r="D129" s="222"/>
      <c r="E129" s="280">
        <f t="shared" si="2"/>
        <v>-1</v>
      </c>
    </row>
    <row r="130" s="201" customFormat="1" ht="38" customHeight="1" spans="1:5">
      <c r="A130" s="221">
        <v>2129899</v>
      </c>
      <c r="B130" s="216" t="s">
        <v>712</v>
      </c>
      <c r="C130" s="222">
        <v>3720</v>
      </c>
      <c r="D130" s="222">
        <v>2260</v>
      </c>
      <c r="E130" s="280">
        <f t="shared" si="2"/>
        <v>-0.392</v>
      </c>
    </row>
    <row r="131" s="201" customFormat="1" ht="38" customHeight="1" spans="1:5">
      <c r="A131" s="217">
        <v>213</v>
      </c>
      <c r="B131" s="212" t="s">
        <v>1423</v>
      </c>
      <c r="C131" s="222">
        <v>523</v>
      </c>
      <c r="D131" s="222">
        <v>622</v>
      </c>
      <c r="E131" s="279">
        <f t="shared" si="2"/>
        <v>0.189</v>
      </c>
    </row>
    <row r="132" s="201" customFormat="1" ht="38" customHeight="1" spans="1:5">
      <c r="A132" s="219">
        <v>21366</v>
      </c>
      <c r="B132" s="214" t="s">
        <v>1424</v>
      </c>
      <c r="C132" s="222">
        <v>0</v>
      </c>
      <c r="D132" s="222">
        <v>208</v>
      </c>
      <c r="E132" s="280" t="str">
        <f t="shared" si="2"/>
        <v/>
      </c>
    </row>
    <row r="133" s="201" customFormat="1" ht="38" customHeight="1" spans="1:5">
      <c r="A133" s="219">
        <v>2136601</v>
      </c>
      <c r="B133" s="216" t="s">
        <v>1425</v>
      </c>
      <c r="C133" s="222">
        <v>0</v>
      </c>
      <c r="D133" s="222">
        <v>200</v>
      </c>
      <c r="E133" s="280" t="str">
        <f t="shared" si="2"/>
        <v/>
      </c>
    </row>
    <row r="134" s="201" customFormat="1" ht="38" customHeight="1" spans="1:5">
      <c r="A134" s="219">
        <v>2136602</v>
      </c>
      <c r="B134" s="216" t="s">
        <v>1426</v>
      </c>
      <c r="C134" s="222">
        <v>0</v>
      </c>
      <c r="D134" s="222"/>
      <c r="E134" s="280" t="str">
        <f t="shared" si="2"/>
        <v/>
      </c>
    </row>
    <row r="135" ht="38" customHeight="1" spans="1:5">
      <c r="A135" s="219">
        <v>2136603</v>
      </c>
      <c r="B135" s="216" t="s">
        <v>1427</v>
      </c>
      <c r="C135" s="222">
        <v>0</v>
      </c>
      <c r="D135" s="222"/>
      <c r="E135" s="280" t="str">
        <f t="shared" si="2"/>
        <v/>
      </c>
    </row>
    <row r="136" s="201" customFormat="1" ht="38" customHeight="1" spans="1:5">
      <c r="A136" s="219">
        <v>2136699</v>
      </c>
      <c r="B136" s="216" t="s">
        <v>1428</v>
      </c>
      <c r="C136" s="222">
        <v>0</v>
      </c>
      <c r="D136" s="222">
        <v>8</v>
      </c>
      <c r="E136" s="280" t="str">
        <f t="shared" si="2"/>
        <v/>
      </c>
    </row>
    <row r="137" s="201" customFormat="1" ht="38" customHeight="1" spans="1:5">
      <c r="A137" s="219">
        <v>21367</v>
      </c>
      <c r="B137" s="214" t="s">
        <v>1429</v>
      </c>
      <c r="C137" s="222">
        <v>0</v>
      </c>
      <c r="D137" s="222">
        <v>0</v>
      </c>
      <c r="E137" s="280" t="str">
        <f t="shared" si="2"/>
        <v/>
      </c>
    </row>
    <row r="138" s="201" customFormat="1" ht="38" customHeight="1" spans="1:5">
      <c r="A138" s="219">
        <v>2136701</v>
      </c>
      <c r="B138" s="216" t="s">
        <v>1425</v>
      </c>
      <c r="C138" s="222">
        <v>0</v>
      </c>
      <c r="D138" s="222"/>
      <c r="E138" s="280" t="str">
        <f t="shared" si="2"/>
        <v/>
      </c>
    </row>
    <row r="139" ht="38" customHeight="1" spans="1:5">
      <c r="A139" s="219">
        <v>2136702</v>
      </c>
      <c r="B139" s="216" t="s">
        <v>1426</v>
      </c>
      <c r="C139" s="222">
        <v>0</v>
      </c>
      <c r="D139" s="222"/>
      <c r="E139" s="280" t="str">
        <f t="shared" si="2"/>
        <v/>
      </c>
    </row>
    <row r="140" ht="38" customHeight="1" spans="1:5">
      <c r="A140" s="219">
        <v>2136703</v>
      </c>
      <c r="B140" s="216" t="s">
        <v>1430</v>
      </c>
      <c r="C140" s="222">
        <v>0</v>
      </c>
      <c r="D140" s="222"/>
      <c r="E140" s="280" t="str">
        <f t="shared" si="2"/>
        <v/>
      </c>
    </row>
    <row r="141" s="201" customFormat="1" ht="38" customHeight="1" spans="1:5">
      <c r="A141" s="219">
        <v>2136799</v>
      </c>
      <c r="B141" s="216" t="s">
        <v>1431</v>
      </c>
      <c r="C141" s="222">
        <v>0</v>
      </c>
      <c r="D141" s="222"/>
      <c r="E141" s="280" t="str">
        <f t="shared" si="2"/>
        <v/>
      </c>
    </row>
    <row r="142" ht="38" customHeight="1" spans="1:5">
      <c r="A142" s="219">
        <v>21369</v>
      </c>
      <c r="B142" s="214" t="s">
        <v>1432</v>
      </c>
      <c r="C142" s="222">
        <v>0</v>
      </c>
      <c r="D142" s="222">
        <v>0</v>
      </c>
      <c r="E142" s="280" t="str">
        <f t="shared" si="2"/>
        <v/>
      </c>
    </row>
    <row r="143" ht="38" customHeight="1" spans="1:5">
      <c r="A143" s="219">
        <v>2136901</v>
      </c>
      <c r="B143" s="216" t="s">
        <v>774</v>
      </c>
      <c r="C143" s="222">
        <v>0</v>
      </c>
      <c r="D143" s="222"/>
      <c r="E143" s="280" t="str">
        <f t="shared" si="2"/>
        <v/>
      </c>
    </row>
    <row r="144" s="201" customFormat="1" ht="38" customHeight="1" spans="1:5">
      <c r="A144" s="219">
        <v>2136902</v>
      </c>
      <c r="B144" s="216" t="s">
        <v>1433</v>
      </c>
      <c r="C144" s="222">
        <v>0</v>
      </c>
      <c r="D144" s="222"/>
      <c r="E144" s="280" t="str">
        <f t="shared" si="2"/>
        <v/>
      </c>
    </row>
    <row r="145" s="201" customFormat="1" ht="38" customHeight="1" spans="1:5">
      <c r="A145" s="219">
        <v>2136903</v>
      </c>
      <c r="B145" s="216" t="s">
        <v>1434</v>
      </c>
      <c r="C145" s="222">
        <v>0</v>
      </c>
      <c r="D145" s="222"/>
      <c r="E145" s="280" t="str">
        <f t="shared" si="2"/>
        <v/>
      </c>
    </row>
    <row r="146" s="201" customFormat="1" ht="38" customHeight="1" spans="1:5">
      <c r="A146" s="219">
        <v>2136999</v>
      </c>
      <c r="B146" s="216" t="s">
        <v>1435</v>
      </c>
      <c r="C146" s="222">
        <v>0</v>
      </c>
      <c r="D146" s="222"/>
      <c r="E146" s="280" t="str">
        <f t="shared" si="2"/>
        <v/>
      </c>
    </row>
    <row r="147" s="201" customFormat="1" ht="38" customHeight="1" spans="1:5">
      <c r="A147" s="227">
        <v>21370</v>
      </c>
      <c r="B147" s="214" t="s">
        <v>1436</v>
      </c>
      <c r="C147" s="222">
        <v>0</v>
      </c>
      <c r="D147" s="222">
        <v>0</v>
      </c>
      <c r="E147" s="280" t="str">
        <f t="shared" ref="E147:E210" si="3">IF(C147&lt;&gt;0,D147/C147-1,"")</f>
        <v/>
      </c>
    </row>
    <row r="148" s="201" customFormat="1" ht="38" customHeight="1" spans="1:5">
      <c r="A148" s="227">
        <v>2137001</v>
      </c>
      <c r="B148" s="216" t="s">
        <v>1425</v>
      </c>
      <c r="C148" s="222">
        <v>0</v>
      </c>
      <c r="D148" s="222"/>
      <c r="E148" s="280" t="str">
        <f t="shared" si="3"/>
        <v/>
      </c>
    </row>
    <row r="149" s="201" customFormat="1" ht="38" customHeight="1" spans="1:5">
      <c r="A149" s="227">
        <v>2137099</v>
      </c>
      <c r="B149" s="216" t="s">
        <v>1437</v>
      </c>
      <c r="C149" s="222">
        <v>0</v>
      </c>
      <c r="D149" s="222"/>
      <c r="E149" s="280" t="str">
        <f t="shared" si="3"/>
        <v/>
      </c>
    </row>
    <row r="150" s="201" customFormat="1" ht="38" customHeight="1" spans="1:5">
      <c r="A150" s="227">
        <v>21371</v>
      </c>
      <c r="B150" s="214" t="s">
        <v>1438</v>
      </c>
      <c r="C150" s="222">
        <v>0</v>
      </c>
      <c r="D150" s="222">
        <v>0</v>
      </c>
      <c r="E150" s="280" t="str">
        <f t="shared" si="3"/>
        <v/>
      </c>
    </row>
    <row r="151" s="201" customFormat="1" ht="38" customHeight="1" spans="1:5">
      <c r="A151" s="227">
        <v>2137101</v>
      </c>
      <c r="B151" s="216" t="s">
        <v>774</v>
      </c>
      <c r="C151" s="222">
        <v>0</v>
      </c>
      <c r="D151" s="222"/>
      <c r="E151" s="280" t="str">
        <f t="shared" si="3"/>
        <v/>
      </c>
    </row>
    <row r="152" s="201" customFormat="1" ht="38" customHeight="1" spans="1:5">
      <c r="A152" s="227">
        <v>2137102</v>
      </c>
      <c r="B152" s="216" t="s">
        <v>1439</v>
      </c>
      <c r="C152" s="222">
        <v>0</v>
      </c>
      <c r="D152" s="222"/>
      <c r="E152" s="280" t="str">
        <f t="shared" si="3"/>
        <v/>
      </c>
    </row>
    <row r="153" s="201" customFormat="1" ht="38" customHeight="1" spans="1:5">
      <c r="A153" s="227">
        <v>2137103</v>
      </c>
      <c r="B153" s="216" t="s">
        <v>1434</v>
      </c>
      <c r="C153" s="222">
        <v>0</v>
      </c>
      <c r="D153" s="222"/>
      <c r="E153" s="280" t="str">
        <f t="shared" si="3"/>
        <v/>
      </c>
    </row>
    <row r="154" s="201" customFormat="1" ht="38" customHeight="1" spans="1:5">
      <c r="A154" s="227">
        <v>2137199</v>
      </c>
      <c r="B154" s="216" t="s">
        <v>1440</v>
      </c>
      <c r="C154" s="222">
        <v>0</v>
      </c>
      <c r="D154" s="222"/>
      <c r="E154" s="280" t="str">
        <f t="shared" si="3"/>
        <v/>
      </c>
    </row>
    <row r="155" s="201" customFormat="1" ht="38" customHeight="1" spans="1:5">
      <c r="A155" s="227">
        <v>21372</v>
      </c>
      <c r="B155" s="214" t="s">
        <v>1441</v>
      </c>
      <c r="C155" s="222">
        <v>523</v>
      </c>
      <c r="D155" s="222">
        <v>414</v>
      </c>
      <c r="E155" s="280">
        <f t="shared" si="3"/>
        <v>-0.208</v>
      </c>
    </row>
    <row r="156" s="201" customFormat="1" ht="38" customHeight="1" spans="1:5">
      <c r="A156" s="227">
        <v>2137201</v>
      </c>
      <c r="B156" s="216" t="s">
        <v>1442</v>
      </c>
      <c r="C156" s="222">
        <v>333</v>
      </c>
      <c r="D156" s="222">
        <v>414</v>
      </c>
      <c r="E156" s="280">
        <f t="shared" si="3"/>
        <v>0.243</v>
      </c>
    </row>
    <row r="157" s="201" customFormat="1" ht="38" customHeight="1" spans="1:5">
      <c r="A157" s="227">
        <v>2137202</v>
      </c>
      <c r="B157" s="216" t="s">
        <v>1425</v>
      </c>
      <c r="C157" s="222">
        <v>0</v>
      </c>
      <c r="D157" s="222"/>
      <c r="E157" s="280" t="str">
        <f t="shared" si="3"/>
        <v/>
      </c>
    </row>
    <row r="158" s="201" customFormat="1" ht="38" customHeight="1" spans="1:5">
      <c r="A158" s="227">
        <v>2137299</v>
      </c>
      <c r="B158" s="216" t="s">
        <v>1443</v>
      </c>
      <c r="C158" s="222">
        <v>190</v>
      </c>
      <c r="D158" s="222"/>
      <c r="E158" s="280">
        <f t="shared" si="3"/>
        <v>-1</v>
      </c>
    </row>
    <row r="159" s="201" customFormat="1" ht="38" customHeight="1" spans="1:5">
      <c r="A159" s="227">
        <v>21373</v>
      </c>
      <c r="B159" s="214" t="s">
        <v>1444</v>
      </c>
      <c r="C159" s="222">
        <v>0</v>
      </c>
      <c r="D159" s="222">
        <v>0</v>
      </c>
      <c r="E159" s="280" t="str">
        <f t="shared" si="3"/>
        <v/>
      </c>
    </row>
    <row r="160" s="201" customFormat="1" ht="38" customHeight="1" spans="1:5">
      <c r="A160" s="227">
        <v>2137301</v>
      </c>
      <c r="B160" s="216" t="s">
        <v>1442</v>
      </c>
      <c r="C160" s="222">
        <v>0</v>
      </c>
      <c r="D160" s="222"/>
      <c r="E160" s="280" t="str">
        <f t="shared" si="3"/>
        <v/>
      </c>
    </row>
    <row r="161" ht="38" customHeight="1" spans="1:5">
      <c r="A161" s="227">
        <v>2137302</v>
      </c>
      <c r="B161" s="216" t="s">
        <v>1425</v>
      </c>
      <c r="C161" s="222">
        <v>0</v>
      </c>
      <c r="D161" s="222"/>
      <c r="E161" s="280" t="str">
        <f t="shared" si="3"/>
        <v/>
      </c>
    </row>
    <row r="162" ht="38" customHeight="1" spans="1:5">
      <c r="A162" s="227">
        <v>2137399</v>
      </c>
      <c r="B162" s="216" t="s">
        <v>1445</v>
      </c>
      <c r="C162" s="222">
        <v>0</v>
      </c>
      <c r="D162" s="222"/>
      <c r="E162" s="280" t="str">
        <f t="shared" si="3"/>
        <v/>
      </c>
    </row>
    <row r="163" s="201" customFormat="1" ht="38" customHeight="1" spans="1:5">
      <c r="A163" s="227">
        <v>21374</v>
      </c>
      <c r="B163" s="214" t="s">
        <v>1446</v>
      </c>
      <c r="C163" s="222">
        <v>0</v>
      </c>
      <c r="D163" s="222">
        <v>0</v>
      </c>
      <c r="E163" s="280" t="str">
        <f t="shared" si="3"/>
        <v/>
      </c>
    </row>
    <row r="164" ht="38" customHeight="1" spans="1:5">
      <c r="A164" s="227">
        <v>2137401</v>
      </c>
      <c r="B164" s="216" t="s">
        <v>1425</v>
      </c>
      <c r="C164" s="222">
        <v>0</v>
      </c>
      <c r="D164" s="222"/>
      <c r="E164" s="280" t="str">
        <f t="shared" si="3"/>
        <v/>
      </c>
    </row>
    <row r="165" ht="38" customHeight="1" spans="1:5">
      <c r="A165" s="227">
        <v>2137499</v>
      </c>
      <c r="B165" s="216" t="s">
        <v>1447</v>
      </c>
      <c r="C165" s="222">
        <v>0</v>
      </c>
      <c r="D165" s="222"/>
      <c r="E165" s="280" t="str">
        <f t="shared" si="3"/>
        <v/>
      </c>
    </row>
    <row r="166" s="201" customFormat="1" ht="38" customHeight="1" spans="1:5">
      <c r="A166" s="227">
        <v>21398</v>
      </c>
      <c r="B166" s="214" t="s">
        <v>1343</v>
      </c>
      <c r="C166" s="222">
        <v>0</v>
      </c>
      <c r="D166" s="222">
        <v>0</v>
      </c>
      <c r="E166" s="280" t="str">
        <f t="shared" si="3"/>
        <v/>
      </c>
    </row>
    <row r="167" s="201" customFormat="1" ht="38" customHeight="1" spans="1:5">
      <c r="A167" s="227">
        <v>2139801</v>
      </c>
      <c r="B167" s="216" t="s">
        <v>1448</v>
      </c>
      <c r="C167" s="222">
        <v>0</v>
      </c>
      <c r="D167" s="222"/>
      <c r="E167" s="280" t="str">
        <f t="shared" si="3"/>
        <v/>
      </c>
    </row>
    <row r="168" s="201" customFormat="1" ht="38" customHeight="1" spans="1:5">
      <c r="A168" s="227">
        <v>2139802</v>
      </c>
      <c r="B168" s="216" t="s">
        <v>1449</v>
      </c>
      <c r="C168" s="222">
        <v>0</v>
      </c>
      <c r="D168" s="222"/>
      <c r="E168" s="280" t="str">
        <f t="shared" si="3"/>
        <v/>
      </c>
    </row>
    <row r="169" s="201" customFormat="1" ht="38" customHeight="1" spans="1:5">
      <c r="A169" s="227">
        <v>2139899</v>
      </c>
      <c r="B169" s="216" t="s">
        <v>799</v>
      </c>
      <c r="C169" s="222">
        <v>0</v>
      </c>
      <c r="D169" s="222"/>
      <c r="E169" s="280" t="str">
        <f t="shared" si="3"/>
        <v/>
      </c>
    </row>
    <row r="170" s="201" customFormat="1" ht="38" customHeight="1" spans="1:5">
      <c r="A170" s="217">
        <v>214</v>
      </c>
      <c r="B170" s="212" t="s">
        <v>1450</v>
      </c>
      <c r="C170" s="222">
        <v>0</v>
      </c>
      <c r="D170" s="222">
        <v>0</v>
      </c>
      <c r="E170" s="279" t="str">
        <f t="shared" si="3"/>
        <v/>
      </c>
    </row>
    <row r="171" s="201" customFormat="1" ht="38" customHeight="1" spans="1:5">
      <c r="A171" s="219">
        <v>21460</v>
      </c>
      <c r="B171" s="214" t="s">
        <v>1451</v>
      </c>
      <c r="C171" s="222">
        <v>0</v>
      </c>
      <c r="D171" s="222">
        <v>0</v>
      </c>
      <c r="E171" s="280" t="str">
        <f t="shared" si="3"/>
        <v/>
      </c>
    </row>
    <row r="172" s="201" customFormat="1" ht="38" customHeight="1" spans="1:5">
      <c r="A172" s="219">
        <v>2146001</v>
      </c>
      <c r="B172" s="216" t="s">
        <v>802</v>
      </c>
      <c r="C172" s="222">
        <v>0</v>
      </c>
      <c r="D172" s="222"/>
      <c r="E172" s="280" t="str">
        <f t="shared" si="3"/>
        <v/>
      </c>
    </row>
    <row r="173" ht="38" customHeight="1" spans="1:5">
      <c r="A173" s="219">
        <v>2146002</v>
      </c>
      <c r="B173" s="216" t="s">
        <v>803</v>
      </c>
      <c r="C173" s="222">
        <v>0</v>
      </c>
      <c r="D173" s="222"/>
      <c r="E173" s="280" t="str">
        <f t="shared" si="3"/>
        <v/>
      </c>
    </row>
    <row r="174" ht="38" customHeight="1" spans="1:5">
      <c r="A174" s="219">
        <v>2146003</v>
      </c>
      <c r="B174" s="216" t="s">
        <v>1452</v>
      </c>
      <c r="C174" s="222">
        <v>0</v>
      </c>
      <c r="D174" s="222"/>
      <c r="E174" s="280" t="str">
        <f t="shared" si="3"/>
        <v/>
      </c>
    </row>
    <row r="175" s="201" customFormat="1" ht="38" customHeight="1" spans="1:5">
      <c r="A175" s="219">
        <v>2146099</v>
      </c>
      <c r="B175" s="216" t="s">
        <v>1453</v>
      </c>
      <c r="C175" s="222">
        <v>0</v>
      </c>
      <c r="D175" s="222"/>
      <c r="E175" s="280" t="str">
        <f t="shared" si="3"/>
        <v/>
      </c>
    </row>
    <row r="176" s="201" customFormat="1" ht="38" customHeight="1" spans="1:5">
      <c r="A176" s="219">
        <v>21462</v>
      </c>
      <c r="B176" s="214" t="s">
        <v>1454</v>
      </c>
      <c r="C176" s="222">
        <v>0</v>
      </c>
      <c r="D176" s="222">
        <v>0</v>
      </c>
      <c r="E176" s="280" t="str">
        <f t="shared" si="3"/>
        <v/>
      </c>
    </row>
    <row r="177" s="201" customFormat="1" ht="38" customHeight="1" spans="1:5">
      <c r="A177" s="219">
        <v>2146201</v>
      </c>
      <c r="B177" s="216" t="s">
        <v>1452</v>
      </c>
      <c r="C177" s="222">
        <v>0</v>
      </c>
      <c r="D177" s="222"/>
      <c r="E177" s="280" t="str">
        <f t="shared" si="3"/>
        <v/>
      </c>
    </row>
    <row r="178" s="201" customFormat="1" ht="38" customHeight="1" spans="1:5">
      <c r="A178" s="219">
        <v>2146202</v>
      </c>
      <c r="B178" s="216" t="s">
        <v>1455</v>
      </c>
      <c r="C178" s="222">
        <v>0</v>
      </c>
      <c r="D178" s="222"/>
      <c r="E178" s="280" t="str">
        <f t="shared" si="3"/>
        <v/>
      </c>
    </row>
    <row r="179" s="201" customFormat="1" ht="38" customHeight="1" spans="1:5">
      <c r="A179" s="219">
        <v>2146203</v>
      </c>
      <c r="B179" s="216" t="s">
        <v>1456</v>
      </c>
      <c r="C179" s="222">
        <v>0</v>
      </c>
      <c r="D179" s="222"/>
      <c r="E179" s="280" t="str">
        <f t="shared" si="3"/>
        <v/>
      </c>
    </row>
    <row r="180" s="201" customFormat="1" ht="38" customHeight="1" spans="1:5">
      <c r="A180" s="219">
        <v>2146299</v>
      </c>
      <c r="B180" s="216" t="s">
        <v>1457</v>
      </c>
      <c r="C180" s="222">
        <v>0</v>
      </c>
      <c r="D180" s="222"/>
      <c r="E180" s="280" t="str">
        <f t="shared" si="3"/>
        <v/>
      </c>
    </row>
    <row r="181" ht="38" customHeight="1" spans="1:5">
      <c r="A181" s="219">
        <v>21464</v>
      </c>
      <c r="B181" s="214" t="s">
        <v>1458</v>
      </c>
      <c r="C181" s="222">
        <v>0</v>
      </c>
      <c r="D181" s="222">
        <v>0</v>
      </c>
      <c r="E181" s="280" t="str">
        <f t="shared" si="3"/>
        <v/>
      </c>
    </row>
    <row r="182" ht="38" customHeight="1" spans="1:5">
      <c r="A182" s="219">
        <v>2146401</v>
      </c>
      <c r="B182" s="216" t="s">
        <v>1459</v>
      </c>
      <c r="C182" s="222">
        <v>0</v>
      </c>
      <c r="D182" s="222"/>
      <c r="E182" s="280" t="str">
        <f t="shared" si="3"/>
        <v/>
      </c>
    </row>
    <row r="183" ht="38" customHeight="1" spans="1:5">
      <c r="A183" s="219">
        <v>2146402</v>
      </c>
      <c r="B183" s="216" t="s">
        <v>1460</v>
      </c>
      <c r="C183" s="222">
        <v>0</v>
      </c>
      <c r="D183" s="222"/>
      <c r="E183" s="280" t="str">
        <f t="shared" si="3"/>
        <v/>
      </c>
    </row>
    <row r="184" s="201" customFormat="1" ht="38" customHeight="1" spans="1:5">
      <c r="A184" s="219">
        <v>2146403</v>
      </c>
      <c r="B184" s="216" t="s">
        <v>1461</v>
      </c>
      <c r="C184" s="222">
        <v>0</v>
      </c>
      <c r="D184" s="222"/>
      <c r="E184" s="280" t="str">
        <f t="shared" si="3"/>
        <v/>
      </c>
    </row>
    <row r="185" ht="38" customHeight="1" spans="1:5">
      <c r="A185" s="219">
        <v>2146404</v>
      </c>
      <c r="B185" s="216" t="s">
        <v>1462</v>
      </c>
      <c r="C185" s="259">
        <v>0</v>
      </c>
      <c r="D185" s="259"/>
      <c r="E185" s="280" t="str">
        <f t="shared" si="3"/>
        <v/>
      </c>
    </row>
    <row r="186" ht="38" customHeight="1" spans="1:5">
      <c r="A186" s="219">
        <v>2146405</v>
      </c>
      <c r="B186" s="216" t="s">
        <v>1463</v>
      </c>
      <c r="C186" s="222">
        <v>0</v>
      </c>
      <c r="D186" s="222"/>
      <c r="E186" s="280" t="str">
        <f t="shared" si="3"/>
        <v/>
      </c>
    </row>
    <row r="187" ht="38" customHeight="1" spans="1:5">
      <c r="A187" s="219">
        <v>2146406</v>
      </c>
      <c r="B187" s="216" t="s">
        <v>1464</v>
      </c>
      <c r="C187" s="222">
        <v>0</v>
      </c>
      <c r="D187" s="222"/>
      <c r="E187" s="280" t="str">
        <f t="shared" si="3"/>
        <v/>
      </c>
    </row>
    <row r="188" s="201" customFormat="1" ht="38" customHeight="1" spans="1:5">
      <c r="A188" s="219">
        <v>2146407</v>
      </c>
      <c r="B188" s="216" t="s">
        <v>1465</v>
      </c>
      <c r="C188" s="222">
        <v>0</v>
      </c>
      <c r="D188" s="222"/>
      <c r="E188" s="280" t="str">
        <f t="shared" si="3"/>
        <v/>
      </c>
    </row>
    <row r="189" s="201" customFormat="1" ht="38" customHeight="1" spans="1:5">
      <c r="A189" s="219">
        <v>2146499</v>
      </c>
      <c r="B189" s="216" t="s">
        <v>1466</v>
      </c>
      <c r="C189" s="259">
        <v>0</v>
      </c>
      <c r="D189" s="259"/>
      <c r="E189" s="280" t="str">
        <f t="shared" si="3"/>
        <v/>
      </c>
    </row>
    <row r="190" ht="38" customHeight="1" spans="1:5">
      <c r="A190" s="219">
        <v>21468</v>
      </c>
      <c r="B190" s="214" t="s">
        <v>1467</v>
      </c>
      <c r="C190" s="222">
        <v>0</v>
      </c>
      <c r="D190" s="222">
        <v>0</v>
      </c>
      <c r="E190" s="280" t="str">
        <f t="shared" si="3"/>
        <v/>
      </c>
    </row>
    <row r="191" ht="38" customHeight="1" spans="1:5">
      <c r="A191" s="219">
        <v>2146801</v>
      </c>
      <c r="B191" s="216" t="s">
        <v>1468</v>
      </c>
      <c r="C191" s="222">
        <v>0</v>
      </c>
      <c r="D191" s="222"/>
      <c r="E191" s="280" t="str">
        <f t="shared" si="3"/>
        <v/>
      </c>
    </row>
    <row r="192" s="201" customFormat="1" ht="38" customHeight="1" spans="1:5">
      <c r="A192" s="219">
        <v>2146802</v>
      </c>
      <c r="B192" s="216" t="s">
        <v>1469</v>
      </c>
      <c r="C192" s="222">
        <v>0</v>
      </c>
      <c r="D192" s="222"/>
      <c r="E192" s="280" t="str">
        <f t="shared" si="3"/>
        <v/>
      </c>
    </row>
    <row r="193" s="201" customFormat="1" ht="38" customHeight="1" spans="1:5">
      <c r="A193" s="219">
        <v>2146803</v>
      </c>
      <c r="B193" s="216" t="s">
        <v>1470</v>
      </c>
      <c r="C193" s="222">
        <v>0</v>
      </c>
      <c r="D193" s="222"/>
      <c r="E193" s="280" t="str">
        <f t="shared" si="3"/>
        <v/>
      </c>
    </row>
    <row r="194" ht="38" customHeight="1" spans="1:5">
      <c r="A194" s="219">
        <v>2146804</v>
      </c>
      <c r="B194" s="216" t="s">
        <v>1471</v>
      </c>
      <c r="C194" s="222">
        <v>0</v>
      </c>
      <c r="D194" s="222"/>
      <c r="E194" s="280" t="str">
        <f t="shared" si="3"/>
        <v/>
      </c>
    </row>
    <row r="195" s="201" customFormat="1" ht="38" customHeight="1" spans="1:5">
      <c r="A195" s="219">
        <v>2146805</v>
      </c>
      <c r="B195" s="216" t="s">
        <v>1472</v>
      </c>
      <c r="C195" s="222">
        <v>0</v>
      </c>
      <c r="D195" s="222"/>
      <c r="E195" s="280" t="str">
        <f t="shared" si="3"/>
        <v/>
      </c>
    </row>
    <row r="196" ht="38" customHeight="1" spans="1:5">
      <c r="A196" s="219">
        <v>2146899</v>
      </c>
      <c r="B196" s="216" t="s">
        <v>1473</v>
      </c>
      <c r="C196" s="222">
        <v>0</v>
      </c>
      <c r="D196" s="222"/>
      <c r="E196" s="280" t="str">
        <f t="shared" si="3"/>
        <v/>
      </c>
    </row>
    <row r="197" ht="38" customHeight="1" spans="1:5">
      <c r="A197" s="219">
        <v>21469</v>
      </c>
      <c r="B197" s="214" t="s">
        <v>1474</v>
      </c>
      <c r="C197" s="222">
        <v>0</v>
      </c>
      <c r="D197" s="222">
        <v>0</v>
      </c>
      <c r="E197" s="280" t="str">
        <f t="shared" si="3"/>
        <v/>
      </c>
    </row>
    <row r="198" ht="38" customHeight="1" spans="1:5">
      <c r="A198" s="219">
        <v>2146901</v>
      </c>
      <c r="B198" s="216" t="s">
        <v>1475</v>
      </c>
      <c r="C198" s="222">
        <v>0</v>
      </c>
      <c r="D198" s="222"/>
      <c r="E198" s="280" t="str">
        <f t="shared" si="3"/>
        <v/>
      </c>
    </row>
    <row r="199" ht="38" customHeight="1" spans="1:5">
      <c r="A199" s="219">
        <v>2146902</v>
      </c>
      <c r="B199" s="216" t="s">
        <v>828</v>
      </c>
      <c r="C199" s="222">
        <v>0</v>
      </c>
      <c r="D199" s="222"/>
      <c r="E199" s="280" t="str">
        <f t="shared" si="3"/>
        <v/>
      </c>
    </row>
    <row r="200" ht="38" customHeight="1" spans="1:5">
      <c r="A200" s="219">
        <v>2146903</v>
      </c>
      <c r="B200" s="216" t="s">
        <v>1476</v>
      </c>
      <c r="C200" s="222">
        <v>0</v>
      </c>
      <c r="D200" s="222"/>
      <c r="E200" s="280" t="str">
        <f t="shared" si="3"/>
        <v/>
      </c>
    </row>
    <row r="201" s="201" customFormat="1" ht="38" customHeight="1" spans="1:5">
      <c r="A201" s="219">
        <v>2146904</v>
      </c>
      <c r="B201" s="216" t="s">
        <v>1477</v>
      </c>
      <c r="C201" s="222">
        <v>0</v>
      </c>
      <c r="D201" s="222"/>
      <c r="E201" s="280" t="str">
        <f t="shared" si="3"/>
        <v/>
      </c>
    </row>
    <row r="202" ht="38" customHeight="1" spans="1:5">
      <c r="A202" s="219">
        <v>2146906</v>
      </c>
      <c r="B202" s="216" t="s">
        <v>1478</v>
      </c>
      <c r="C202" s="222">
        <v>0</v>
      </c>
      <c r="D202" s="222"/>
      <c r="E202" s="280" t="str">
        <f t="shared" si="3"/>
        <v/>
      </c>
    </row>
    <row r="203" ht="38" customHeight="1" spans="1:5">
      <c r="A203" s="219">
        <v>2146907</v>
      </c>
      <c r="B203" s="216" t="s">
        <v>1479</v>
      </c>
      <c r="C203" s="222">
        <v>0</v>
      </c>
      <c r="D203" s="222"/>
      <c r="E203" s="280" t="str">
        <f t="shared" si="3"/>
        <v/>
      </c>
    </row>
    <row r="204" ht="38" customHeight="1" spans="1:5">
      <c r="A204" s="219">
        <v>2146908</v>
      </c>
      <c r="B204" s="216" t="s">
        <v>1480</v>
      </c>
      <c r="C204" s="222">
        <v>0</v>
      </c>
      <c r="D204" s="222"/>
      <c r="E204" s="280" t="str">
        <f t="shared" si="3"/>
        <v/>
      </c>
    </row>
    <row r="205" s="201" customFormat="1" ht="38" customHeight="1" spans="1:5">
      <c r="A205" s="221">
        <v>2146909</v>
      </c>
      <c r="B205" s="216" t="s">
        <v>1481</v>
      </c>
      <c r="C205" s="222">
        <v>0</v>
      </c>
      <c r="D205" s="222"/>
      <c r="E205" s="280" t="str">
        <f t="shared" si="3"/>
        <v/>
      </c>
    </row>
    <row r="206" ht="38" customHeight="1" spans="1:5">
      <c r="A206" s="219">
        <v>2146999</v>
      </c>
      <c r="B206" s="216" t="s">
        <v>1482</v>
      </c>
      <c r="C206" s="222">
        <v>0</v>
      </c>
      <c r="D206" s="222"/>
      <c r="E206" s="280" t="str">
        <f t="shared" si="3"/>
        <v/>
      </c>
    </row>
    <row r="207" ht="38" customHeight="1" spans="1:5">
      <c r="A207" s="219">
        <v>21470</v>
      </c>
      <c r="B207" s="214" t="s">
        <v>1483</v>
      </c>
      <c r="C207" s="222">
        <v>0</v>
      </c>
      <c r="D207" s="222">
        <v>0</v>
      </c>
      <c r="E207" s="280" t="str">
        <f t="shared" si="3"/>
        <v/>
      </c>
    </row>
    <row r="208" ht="38" customHeight="1" spans="1:5">
      <c r="A208" s="219">
        <v>2147001</v>
      </c>
      <c r="B208" s="216" t="s">
        <v>802</v>
      </c>
      <c r="C208" s="222">
        <v>0</v>
      </c>
      <c r="D208" s="222"/>
      <c r="E208" s="280" t="str">
        <f t="shared" si="3"/>
        <v/>
      </c>
    </row>
    <row r="209" ht="38" customHeight="1" spans="1:5">
      <c r="A209" s="219">
        <v>2147099</v>
      </c>
      <c r="B209" s="216" t="s">
        <v>1484</v>
      </c>
      <c r="C209" s="222">
        <v>0</v>
      </c>
      <c r="D209" s="222"/>
      <c r="E209" s="280" t="str">
        <f t="shared" si="3"/>
        <v/>
      </c>
    </row>
    <row r="210" s="201" customFormat="1" ht="38" customHeight="1" spans="1:5">
      <c r="A210" s="219">
        <v>21471</v>
      </c>
      <c r="B210" s="214" t="s">
        <v>1485</v>
      </c>
      <c r="C210" s="222">
        <v>0</v>
      </c>
      <c r="D210" s="222">
        <v>0</v>
      </c>
      <c r="E210" s="280" t="str">
        <f t="shared" si="3"/>
        <v/>
      </c>
    </row>
    <row r="211" s="201" customFormat="1" ht="38" customHeight="1" spans="1:5">
      <c r="A211" s="219">
        <v>2147101</v>
      </c>
      <c r="B211" s="216" t="s">
        <v>802</v>
      </c>
      <c r="C211" s="222">
        <v>0</v>
      </c>
      <c r="D211" s="222"/>
      <c r="E211" s="280" t="str">
        <f t="shared" ref="E211:E274" si="4">IF(C211&lt;&gt;0,D211/C211-1,"")</f>
        <v/>
      </c>
    </row>
    <row r="212" s="201" customFormat="1" ht="38" customHeight="1" spans="1:5">
      <c r="A212" s="219">
        <v>2147199</v>
      </c>
      <c r="B212" s="216" t="s">
        <v>1486</v>
      </c>
      <c r="C212" s="222">
        <v>0</v>
      </c>
      <c r="D212" s="222"/>
      <c r="E212" s="280" t="str">
        <f t="shared" si="4"/>
        <v/>
      </c>
    </row>
    <row r="213" ht="38" customHeight="1" spans="1:5">
      <c r="A213" s="219">
        <v>21472</v>
      </c>
      <c r="B213" s="214" t="s">
        <v>1487</v>
      </c>
      <c r="C213" s="222">
        <v>0</v>
      </c>
      <c r="D213" s="222"/>
      <c r="E213" s="280" t="str">
        <f t="shared" si="4"/>
        <v/>
      </c>
    </row>
    <row r="214" s="201" customFormat="1" ht="38" customHeight="1" spans="1:5">
      <c r="A214" s="221">
        <v>21498</v>
      </c>
      <c r="B214" s="214" t="s">
        <v>1343</v>
      </c>
      <c r="C214" s="222">
        <v>0</v>
      </c>
      <c r="D214" s="222">
        <v>0</v>
      </c>
      <c r="E214" s="280" t="str">
        <f t="shared" si="4"/>
        <v/>
      </c>
    </row>
    <row r="215" s="201" customFormat="1" ht="38" customHeight="1" spans="1:5">
      <c r="A215" s="221">
        <v>2149801</v>
      </c>
      <c r="B215" s="216" t="s">
        <v>801</v>
      </c>
      <c r="C215" s="259">
        <v>0</v>
      </c>
      <c r="D215" s="259"/>
      <c r="E215" s="280" t="str">
        <f t="shared" si="4"/>
        <v/>
      </c>
    </row>
    <row r="216" s="201" customFormat="1" ht="38" customHeight="1" spans="1:5">
      <c r="A216" s="221">
        <v>2149802</v>
      </c>
      <c r="B216" s="216" t="s">
        <v>819</v>
      </c>
      <c r="C216" s="222">
        <v>0</v>
      </c>
      <c r="D216" s="222"/>
      <c r="E216" s="280" t="str">
        <f t="shared" si="4"/>
        <v/>
      </c>
    </row>
    <row r="217" s="201" customFormat="1" ht="38" customHeight="1" spans="1:5">
      <c r="A217" s="221">
        <v>2149803</v>
      </c>
      <c r="B217" s="216" t="s">
        <v>826</v>
      </c>
      <c r="C217" s="222">
        <v>0</v>
      </c>
      <c r="D217" s="222"/>
      <c r="E217" s="280" t="str">
        <f t="shared" si="4"/>
        <v/>
      </c>
    </row>
    <row r="218" s="201" customFormat="1" ht="38" customHeight="1" spans="1:5">
      <c r="A218" s="221">
        <v>2149804</v>
      </c>
      <c r="B218" s="216" t="s">
        <v>833</v>
      </c>
      <c r="C218" s="222">
        <v>0</v>
      </c>
      <c r="D218" s="222"/>
      <c r="E218" s="280" t="str">
        <f t="shared" si="4"/>
        <v/>
      </c>
    </row>
    <row r="219" s="201" customFormat="1" ht="38" customHeight="1" spans="1:5">
      <c r="A219" s="221">
        <v>2149899</v>
      </c>
      <c r="B219" s="216" t="s">
        <v>836</v>
      </c>
      <c r="C219" s="222">
        <v>0</v>
      </c>
      <c r="D219" s="222"/>
      <c r="E219" s="280" t="str">
        <f t="shared" si="4"/>
        <v/>
      </c>
    </row>
    <row r="220" s="201" customFormat="1" ht="38" customHeight="1" spans="1:5">
      <c r="A220" s="217">
        <v>215</v>
      </c>
      <c r="B220" s="212" t="s">
        <v>1488</v>
      </c>
      <c r="C220" s="222">
        <v>0</v>
      </c>
      <c r="D220" s="222">
        <v>0</v>
      </c>
      <c r="E220" s="279" t="str">
        <f t="shared" si="4"/>
        <v/>
      </c>
    </row>
    <row r="221" ht="38" customHeight="1" spans="1:5">
      <c r="A221" s="219">
        <v>21562</v>
      </c>
      <c r="B221" s="214" t="s">
        <v>1489</v>
      </c>
      <c r="C221" s="222">
        <v>0</v>
      </c>
      <c r="D221" s="222">
        <v>0</v>
      </c>
      <c r="E221" s="280" t="str">
        <f t="shared" si="4"/>
        <v/>
      </c>
    </row>
    <row r="222" ht="38" customHeight="1" spans="1:5">
      <c r="A222" s="219">
        <v>2156202</v>
      </c>
      <c r="B222" s="216" t="s">
        <v>1490</v>
      </c>
      <c r="C222" s="222">
        <v>0</v>
      </c>
      <c r="D222" s="222"/>
      <c r="E222" s="280" t="str">
        <f t="shared" si="4"/>
        <v/>
      </c>
    </row>
    <row r="223" ht="38" customHeight="1" spans="1:5">
      <c r="A223" s="219">
        <v>2156299</v>
      </c>
      <c r="B223" s="216" t="s">
        <v>1491</v>
      </c>
      <c r="C223" s="222">
        <v>0</v>
      </c>
      <c r="D223" s="222"/>
      <c r="E223" s="280" t="str">
        <f t="shared" si="4"/>
        <v/>
      </c>
    </row>
    <row r="224" ht="38" customHeight="1" spans="1:5">
      <c r="A224" s="221">
        <v>21598</v>
      </c>
      <c r="B224" s="214" t="s">
        <v>1343</v>
      </c>
      <c r="C224" s="222">
        <v>0</v>
      </c>
      <c r="D224" s="222">
        <v>0</v>
      </c>
      <c r="E224" s="280" t="str">
        <f t="shared" si="4"/>
        <v/>
      </c>
    </row>
    <row r="225" ht="38" customHeight="1" spans="1:5">
      <c r="A225" s="221">
        <v>2159801</v>
      </c>
      <c r="B225" s="216" t="s">
        <v>838</v>
      </c>
      <c r="C225" s="222">
        <v>0</v>
      </c>
      <c r="D225" s="222"/>
      <c r="E225" s="280" t="str">
        <f t="shared" si="4"/>
        <v/>
      </c>
    </row>
    <row r="226" ht="38" customHeight="1" spans="1:5">
      <c r="A226" s="221">
        <v>2159802</v>
      </c>
      <c r="B226" s="216" t="s">
        <v>845</v>
      </c>
      <c r="C226" s="222">
        <v>0</v>
      </c>
      <c r="D226" s="222"/>
      <c r="E226" s="280" t="str">
        <f t="shared" si="4"/>
        <v/>
      </c>
    </row>
    <row r="227" ht="38" customHeight="1" spans="1:5">
      <c r="A227" s="221">
        <v>2159803</v>
      </c>
      <c r="B227" s="216" t="s">
        <v>860</v>
      </c>
      <c r="C227" s="222">
        <v>0</v>
      </c>
      <c r="D227" s="222"/>
      <c r="E227" s="280" t="str">
        <f t="shared" si="4"/>
        <v/>
      </c>
    </row>
    <row r="228" s="201" customFormat="1" ht="38" customHeight="1" spans="1:5">
      <c r="A228" s="221">
        <v>2159899</v>
      </c>
      <c r="B228" s="216" t="s">
        <v>876</v>
      </c>
      <c r="C228" s="222">
        <v>0</v>
      </c>
      <c r="D228" s="222"/>
      <c r="E228" s="280" t="str">
        <f t="shared" si="4"/>
        <v/>
      </c>
    </row>
    <row r="229" s="201" customFormat="1" ht="38" customHeight="1" spans="1:5">
      <c r="A229" s="220">
        <v>220</v>
      </c>
      <c r="B229" s="212" t="s">
        <v>1492</v>
      </c>
      <c r="C229" s="222">
        <v>0</v>
      </c>
      <c r="D229" s="222">
        <v>0</v>
      </c>
      <c r="E229" s="279" t="str">
        <f t="shared" si="4"/>
        <v/>
      </c>
    </row>
    <row r="230" s="201" customFormat="1" ht="38" customHeight="1" spans="1:5">
      <c r="A230" s="219">
        <v>22006</v>
      </c>
      <c r="B230" s="214" t="s">
        <v>1493</v>
      </c>
      <c r="C230" s="222">
        <v>0</v>
      </c>
      <c r="D230" s="222">
        <v>0</v>
      </c>
      <c r="E230" s="280" t="str">
        <f t="shared" si="4"/>
        <v/>
      </c>
    </row>
    <row r="231" ht="38" customHeight="1" spans="1:5">
      <c r="A231" s="219">
        <v>2200601</v>
      </c>
      <c r="B231" s="216" t="s">
        <v>1494</v>
      </c>
      <c r="C231" s="222">
        <v>0</v>
      </c>
      <c r="D231" s="222"/>
      <c r="E231" s="280" t="str">
        <f t="shared" si="4"/>
        <v/>
      </c>
    </row>
    <row r="232" s="201" customFormat="1" ht="38" customHeight="1" spans="1:5">
      <c r="A232" s="219">
        <v>2200602</v>
      </c>
      <c r="B232" s="216" t="s">
        <v>1495</v>
      </c>
      <c r="C232" s="259">
        <v>0</v>
      </c>
      <c r="D232" s="259"/>
      <c r="E232" s="280" t="str">
        <f t="shared" si="4"/>
        <v/>
      </c>
    </row>
    <row r="233" s="201" customFormat="1" ht="38" customHeight="1" spans="1:5">
      <c r="A233" s="217">
        <v>221</v>
      </c>
      <c r="B233" s="212" t="s">
        <v>1496</v>
      </c>
      <c r="C233" s="222">
        <v>0</v>
      </c>
      <c r="D233" s="222">
        <v>0</v>
      </c>
      <c r="E233" s="279" t="str">
        <f t="shared" si="4"/>
        <v/>
      </c>
    </row>
    <row r="234" ht="38" customHeight="1" spans="1:5">
      <c r="A234" s="219">
        <v>22198</v>
      </c>
      <c r="B234" s="214" t="s">
        <v>1343</v>
      </c>
      <c r="C234" s="222">
        <v>0</v>
      </c>
      <c r="D234" s="222">
        <v>0</v>
      </c>
      <c r="E234" s="280" t="str">
        <f t="shared" si="4"/>
        <v/>
      </c>
    </row>
    <row r="235" s="201" customFormat="1" ht="38" customHeight="1" spans="1:5">
      <c r="A235" s="219">
        <v>2219801</v>
      </c>
      <c r="B235" s="216" t="s">
        <v>964</v>
      </c>
      <c r="C235" s="222">
        <v>0</v>
      </c>
      <c r="D235" s="222"/>
      <c r="E235" s="280" t="str">
        <f t="shared" si="4"/>
        <v/>
      </c>
    </row>
    <row r="236" ht="38" customHeight="1" spans="1:5">
      <c r="A236" s="219">
        <v>2219899</v>
      </c>
      <c r="B236" s="216" t="s">
        <v>1497</v>
      </c>
      <c r="C236" s="222">
        <v>0</v>
      </c>
      <c r="D236" s="222"/>
      <c r="E236" s="280" t="str">
        <f t="shared" si="4"/>
        <v/>
      </c>
    </row>
    <row r="237" s="201" customFormat="1" ht="38" customHeight="1" spans="1:5">
      <c r="A237" s="217">
        <v>222</v>
      </c>
      <c r="B237" s="212" t="s">
        <v>1498</v>
      </c>
      <c r="C237" s="222">
        <v>0</v>
      </c>
      <c r="D237" s="222">
        <v>0</v>
      </c>
      <c r="E237" s="279" t="str">
        <f t="shared" si="4"/>
        <v/>
      </c>
    </row>
    <row r="238" s="201" customFormat="1" ht="38" customHeight="1" spans="1:5">
      <c r="A238" s="219">
        <v>22298</v>
      </c>
      <c r="B238" s="214" t="s">
        <v>1343</v>
      </c>
      <c r="C238" s="222">
        <v>0</v>
      </c>
      <c r="D238" s="222">
        <v>0</v>
      </c>
      <c r="E238" s="280" t="str">
        <f t="shared" si="4"/>
        <v/>
      </c>
    </row>
    <row r="239" ht="38" customHeight="1" spans="1:5">
      <c r="A239" s="219">
        <v>2229801</v>
      </c>
      <c r="B239" s="216" t="s">
        <v>987</v>
      </c>
      <c r="C239" s="222">
        <v>0</v>
      </c>
      <c r="D239" s="222"/>
      <c r="E239" s="280" t="str">
        <f t="shared" si="4"/>
        <v/>
      </c>
    </row>
    <row r="240" ht="38" customHeight="1" spans="1:5">
      <c r="A240" s="219">
        <v>2229899</v>
      </c>
      <c r="B240" s="216" t="s">
        <v>1499</v>
      </c>
      <c r="C240" s="222">
        <v>0</v>
      </c>
      <c r="D240" s="222"/>
      <c r="E240" s="280" t="str">
        <f t="shared" si="4"/>
        <v/>
      </c>
    </row>
    <row r="241" ht="38" customHeight="1" spans="1:5">
      <c r="A241" s="217">
        <v>224</v>
      </c>
      <c r="B241" s="212" t="s">
        <v>1500</v>
      </c>
      <c r="C241" s="222">
        <v>0</v>
      </c>
      <c r="D241" s="222">
        <v>0</v>
      </c>
      <c r="E241" s="279" t="str">
        <f t="shared" si="4"/>
        <v/>
      </c>
    </row>
    <row r="242" ht="38" customHeight="1" spans="1:5">
      <c r="A242" s="219">
        <v>22498</v>
      </c>
      <c r="B242" s="214" t="s">
        <v>1343</v>
      </c>
      <c r="C242" s="222">
        <v>0</v>
      </c>
      <c r="D242" s="222">
        <v>0</v>
      </c>
      <c r="E242" s="280" t="str">
        <f t="shared" si="4"/>
        <v/>
      </c>
    </row>
    <row r="243" ht="38" customHeight="1" spans="1:5">
      <c r="A243" s="219">
        <v>2249801</v>
      </c>
      <c r="B243" s="216" t="s">
        <v>1041</v>
      </c>
      <c r="C243" s="222">
        <v>0</v>
      </c>
      <c r="D243" s="222"/>
      <c r="E243" s="280" t="str">
        <f t="shared" si="4"/>
        <v/>
      </c>
    </row>
    <row r="244" ht="38" customHeight="1" spans="1:5">
      <c r="A244" s="219">
        <v>2249802</v>
      </c>
      <c r="B244" s="216" t="s">
        <v>1501</v>
      </c>
      <c r="C244" s="222">
        <v>0</v>
      </c>
      <c r="D244" s="222"/>
      <c r="E244" s="280" t="str">
        <f t="shared" si="4"/>
        <v/>
      </c>
    </row>
    <row r="245" ht="38" customHeight="1" spans="1:5">
      <c r="A245" s="219">
        <v>2249899</v>
      </c>
      <c r="B245" s="216" t="s">
        <v>1049</v>
      </c>
      <c r="C245" s="222">
        <v>0</v>
      </c>
      <c r="D245" s="222"/>
      <c r="E245" s="280" t="str">
        <f t="shared" si="4"/>
        <v/>
      </c>
    </row>
    <row r="246" ht="38" customHeight="1" spans="1:5">
      <c r="A246" s="217">
        <v>229</v>
      </c>
      <c r="B246" s="212" t="s">
        <v>1502</v>
      </c>
      <c r="C246" s="259">
        <v>77178</v>
      </c>
      <c r="D246" s="259">
        <v>2857</v>
      </c>
      <c r="E246" s="279">
        <f t="shared" si="4"/>
        <v>-0.963</v>
      </c>
    </row>
    <row r="247" s="201" customFormat="1" ht="38" customHeight="1" spans="1:5">
      <c r="A247" s="219">
        <v>22904</v>
      </c>
      <c r="B247" s="214" t="s">
        <v>1503</v>
      </c>
      <c r="C247" s="222">
        <v>76596</v>
      </c>
      <c r="D247" s="222">
        <v>870</v>
      </c>
      <c r="E247" s="280">
        <f t="shared" si="4"/>
        <v>-0.989</v>
      </c>
    </row>
    <row r="248" ht="38" customHeight="1" spans="1:5">
      <c r="A248" s="219">
        <v>2290401</v>
      </c>
      <c r="B248" s="216" t="s">
        <v>1504</v>
      </c>
      <c r="C248" s="222">
        <v>0</v>
      </c>
      <c r="D248" s="222">
        <v>870</v>
      </c>
      <c r="E248" s="280" t="str">
        <f t="shared" si="4"/>
        <v/>
      </c>
    </row>
    <row r="249" ht="38" customHeight="1" spans="1:5">
      <c r="A249" s="219">
        <v>2290402</v>
      </c>
      <c r="B249" s="216" t="s">
        <v>1505</v>
      </c>
      <c r="C249" s="222">
        <v>0</v>
      </c>
      <c r="D249" s="222"/>
      <c r="E249" s="280" t="str">
        <f t="shared" si="4"/>
        <v/>
      </c>
    </row>
    <row r="250" ht="38" customHeight="1" spans="1:5">
      <c r="A250" s="219">
        <v>2290403</v>
      </c>
      <c r="B250" s="216" t="s">
        <v>1506</v>
      </c>
      <c r="C250" s="222">
        <v>76596</v>
      </c>
      <c r="D250" s="259"/>
      <c r="E250" s="280">
        <f t="shared" si="4"/>
        <v>-1</v>
      </c>
    </row>
    <row r="251" ht="38" customHeight="1" spans="1:5">
      <c r="A251" s="219">
        <v>22908</v>
      </c>
      <c r="B251" s="214" t="s">
        <v>1507</v>
      </c>
      <c r="C251" s="222">
        <v>0</v>
      </c>
      <c r="D251" s="222">
        <v>0</v>
      </c>
      <c r="E251" s="280" t="str">
        <f t="shared" si="4"/>
        <v/>
      </c>
    </row>
    <row r="252" ht="38" customHeight="1" spans="1:5">
      <c r="A252" s="219">
        <v>2290802</v>
      </c>
      <c r="B252" s="216" t="s">
        <v>1508</v>
      </c>
      <c r="C252" s="222">
        <v>0</v>
      </c>
      <c r="D252" s="222"/>
      <c r="E252" s="280" t="str">
        <f t="shared" si="4"/>
        <v/>
      </c>
    </row>
    <row r="253" ht="38" customHeight="1" spans="1:5">
      <c r="A253" s="219">
        <v>2290803</v>
      </c>
      <c r="B253" s="216" t="s">
        <v>1509</v>
      </c>
      <c r="C253" s="222">
        <v>0</v>
      </c>
      <c r="D253" s="222"/>
      <c r="E253" s="280" t="str">
        <f t="shared" si="4"/>
        <v/>
      </c>
    </row>
    <row r="254" ht="38" customHeight="1" spans="1:5">
      <c r="A254" s="219">
        <v>2290804</v>
      </c>
      <c r="B254" s="216" t="s">
        <v>1510</v>
      </c>
      <c r="C254" s="222">
        <v>0</v>
      </c>
      <c r="D254" s="222"/>
      <c r="E254" s="280" t="str">
        <f t="shared" si="4"/>
        <v/>
      </c>
    </row>
    <row r="255" ht="38" customHeight="1" spans="1:5">
      <c r="A255" s="219">
        <v>2290805</v>
      </c>
      <c r="B255" s="216" t="s">
        <v>1511</v>
      </c>
      <c r="C255" s="222">
        <v>0</v>
      </c>
      <c r="D255" s="222"/>
      <c r="E255" s="280" t="str">
        <f t="shared" si="4"/>
        <v/>
      </c>
    </row>
    <row r="256" ht="38" customHeight="1" spans="1:5">
      <c r="A256" s="219">
        <v>2290806</v>
      </c>
      <c r="B256" s="216" t="s">
        <v>1512</v>
      </c>
      <c r="C256" s="222">
        <v>0</v>
      </c>
      <c r="D256" s="222"/>
      <c r="E256" s="280" t="str">
        <f t="shared" si="4"/>
        <v/>
      </c>
    </row>
    <row r="257" ht="38" customHeight="1" spans="1:5">
      <c r="A257" s="219">
        <v>2290807</v>
      </c>
      <c r="B257" s="216" t="s">
        <v>1513</v>
      </c>
      <c r="C257" s="222">
        <v>0</v>
      </c>
      <c r="D257" s="222"/>
      <c r="E257" s="280" t="str">
        <f t="shared" si="4"/>
        <v/>
      </c>
    </row>
    <row r="258" ht="38" customHeight="1" spans="1:5">
      <c r="A258" s="219">
        <v>2290808</v>
      </c>
      <c r="B258" s="216" t="s">
        <v>1514</v>
      </c>
      <c r="C258" s="222">
        <v>0</v>
      </c>
      <c r="D258" s="222"/>
      <c r="E258" s="280" t="str">
        <f t="shared" si="4"/>
        <v/>
      </c>
    </row>
    <row r="259" ht="38" customHeight="1" spans="1:5">
      <c r="A259" s="219">
        <v>2290899</v>
      </c>
      <c r="B259" s="216" t="s">
        <v>1515</v>
      </c>
      <c r="C259" s="222">
        <v>0</v>
      </c>
      <c r="D259" s="222"/>
      <c r="E259" s="280" t="str">
        <f t="shared" si="4"/>
        <v/>
      </c>
    </row>
    <row r="260" ht="38" customHeight="1" spans="1:5">
      <c r="A260" s="221">
        <v>22909</v>
      </c>
      <c r="B260" s="214" t="s">
        <v>1516</v>
      </c>
      <c r="C260" s="222">
        <v>0</v>
      </c>
      <c r="D260" s="222">
        <v>0</v>
      </c>
      <c r="E260" s="280" t="str">
        <f t="shared" si="4"/>
        <v/>
      </c>
    </row>
    <row r="261" ht="38" customHeight="1" spans="1:5">
      <c r="A261" s="221">
        <v>2290901</v>
      </c>
      <c r="B261" s="216" t="s">
        <v>1516</v>
      </c>
      <c r="C261" s="222">
        <v>0</v>
      </c>
      <c r="D261" s="222"/>
      <c r="E261" s="280" t="str">
        <f t="shared" si="4"/>
        <v/>
      </c>
    </row>
    <row r="262" ht="38" customHeight="1" spans="1:5">
      <c r="A262" s="221">
        <v>22910</v>
      </c>
      <c r="B262" s="214" t="s">
        <v>1517</v>
      </c>
      <c r="C262" s="222">
        <v>0</v>
      </c>
      <c r="D262" s="222">
        <v>0</v>
      </c>
      <c r="E262" s="280" t="str">
        <f t="shared" si="4"/>
        <v/>
      </c>
    </row>
    <row r="263" ht="38" customHeight="1" spans="1:5">
      <c r="A263" s="221">
        <v>2291001</v>
      </c>
      <c r="B263" s="216" t="s">
        <v>1517</v>
      </c>
      <c r="C263" s="222">
        <v>0</v>
      </c>
      <c r="D263" s="222"/>
      <c r="E263" s="280" t="str">
        <f t="shared" si="4"/>
        <v/>
      </c>
    </row>
    <row r="264" ht="38" customHeight="1" spans="1:5">
      <c r="A264" s="219">
        <v>22960</v>
      </c>
      <c r="B264" s="214" t="s">
        <v>1518</v>
      </c>
      <c r="C264" s="222">
        <v>582</v>
      </c>
      <c r="D264" s="222">
        <v>1987</v>
      </c>
      <c r="E264" s="280">
        <f t="shared" si="4"/>
        <v>2.414</v>
      </c>
    </row>
    <row r="265" ht="38" customHeight="1" spans="1:5">
      <c r="A265" s="227">
        <v>2296001</v>
      </c>
      <c r="B265" s="216" t="s">
        <v>1519</v>
      </c>
      <c r="C265" s="222">
        <v>0</v>
      </c>
      <c r="D265" s="222"/>
      <c r="E265" s="280" t="str">
        <f t="shared" si="4"/>
        <v/>
      </c>
    </row>
    <row r="266" ht="38" customHeight="1" spans="1:5">
      <c r="A266" s="219">
        <v>2296002</v>
      </c>
      <c r="B266" s="216" t="s">
        <v>1520</v>
      </c>
      <c r="C266" s="222">
        <v>381</v>
      </c>
      <c r="D266" s="222">
        <v>596</v>
      </c>
      <c r="E266" s="280">
        <f t="shared" si="4"/>
        <v>0.564</v>
      </c>
    </row>
    <row r="267" ht="38" customHeight="1" spans="1:5">
      <c r="A267" s="219">
        <v>2296003</v>
      </c>
      <c r="B267" s="216" t="s">
        <v>1521</v>
      </c>
      <c r="C267" s="222">
        <v>135</v>
      </c>
      <c r="D267" s="222">
        <v>499</v>
      </c>
      <c r="E267" s="280">
        <f t="shared" si="4"/>
        <v>2.696</v>
      </c>
    </row>
    <row r="268" ht="38" customHeight="1" spans="1:5">
      <c r="A268" s="219">
        <v>2296004</v>
      </c>
      <c r="B268" s="216" t="s">
        <v>1522</v>
      </c>
      <c r="C268" s="222">
        <v>0</v>
      </c>
      <c r="D268" s="222"/>
      <c r="E268" s="280" t="str">
        <f t="shared" si="4"/>
        <v/>
      </c>
    </row>
    <row r="269" ht="38" customHeight="1" spans="1:5">
      <c r="A269" s="219">
        <v>2296005</v>
      </c>
      <c r="B269" s="216" t="s">
        <v>1523</v>
      </c>
      <c r="C269" s="222">
        <v>0</v>
      </c>
      <c r="D269" s="222"/>
      <c r="E269" s="280" t="str">
        <f t="shared" si="4"/>
        <v/>
      </c>
    </row>
    <row r="270" ht="38" customHeight="1" spans="1:5">
      <c r="A270" s="219">
        <v>2296006</v>
      </c>
      <c r="B270" s="216" t="s">
        <v>1524</v>
      </c>
      <c r="C270" s="222">
        <v>34</v>
      </c>
      <c r="D270" s="222">
        <v>77</v>
      </c>
      <c r="E270" s="280">
        <f t="shared" si="4"/>
        <v>1.265</v>
      </c>
    </row>
    <row r="271" ht="38" customHeight="1" spans="1:5">
      <c r="A271" s="219">
        <v>2296010</v>
      </c>
      <c r="B271" s="216" t="s">
        <v>1525</v>
      </c>
      <c r="C271" s="218">
        <v>0</v>
      </c>
      <c r="D271" s="218"/>
      <c r="E271" s="280" t="str">
        <f t="shared" si="4"/>
        <v/>
      </c>
    </row>
    <row r="272" ht="38" customHeight="1" spans="1:5">
      <c r="A272" s="219">
        <v>2296011</v>
      </c>
      <c r="B272" s="216" t="s">
        <v>1526</v>
      </c>
      <c r="C272" s="218">
        <v>0</v>
      </c>
      <c r="D272" s="218"/>
      <c r="E272" s="280" t="str">
        <f t="shared" si="4"/>
        <v/>
      </c>
    </row>
    <row r="273" ht="38" customHeight="1" spans="1:5">
      <c r="A273" s="219">
        <v>2296012</v>
      </c>
      <c r="B273" s="216" t="s">
        <v>1527</v>
      </c>
      <c r="C273" s="218">
        <v>0</v>
      </c>
      <c r="D273" s="218"/>
      <c r="E273" s="280" t="str">
        <f t="shared" si="4"/>
        <v/>
      </c>
    </row>
    <row r="274" ht="38" customHeight="1" spans="1:5">
      <c r="A274" s="219">
        <v>2296013</v>
      </c>
      <c r="B274" s="216" t="s">
        <v>1528</v>
      </c>
      <c r="C274" s="218">
        <v>0</v>
      </c>
      <c r="D274" s="218"/>
      <c r="E274" s="280" t="str">
        <f t="shared" si="4"/>
        <v/>
      </c>
    </row>
    <row r="275" ht="38" customHeight="1" spans="1:5">
      <c r="A275" s="219">
        <v>2296099</v>
      </c>
      <c r="B275" s="216" t="s">
        <v>1529</v>
      </c>
      <c r="C275" s="218">
        <v>32</v>
      </c>
      <c r="D275" s="218">
        <v>815</v>
      </c>
      <c r="E275" s="280">
        <f t="shared" ref="E275:E338" si="5">IF(C275&lt;&gt;0,D275/C275-1,"")</f>
        <v>24.469</v>
      </c>
    </row>
    <row r="276" ht="38" customHeight="1" spans="1:5">
      <c r="A276" s="221">
        <v>22998</v>
      </c>
      <c r="B276" s="214" t="s">
        <v>1530</v>
      </c>
      <c r="C276" s="218">
        <v>0</v>
      </c>
      <c r="D276" s="218">
        <v>0</v>
      </c>
      <c r="E276" s="280" t="str">
        <f t="shared" si="5"/>
        <v/>
      </c>
    </row>
    <row r="277" ht="38" customHeight="1" spans="1:5">
      <c r="A277" s="221">
        <v>2299899</v>
      </c>
      <c r="B277" s="216" t="s">
        <v>920</v>
      </c>
      <c r="C277" s="218">
        <v>0</v>
      </c>
      <c r="D277" s="218"/>
      <c r="E277" s="280" t="str">
        <f t="shared" si="5"/>
        <v/>
      </c>
    </row>
    <row r="278" ht="38" customHeight="1" spans="1:5">
      <c r="A278" s="217">
        <v>232</v>
      </c>
      <c r="B278" s="212" t="s">
        <v>1531</v>
      </c>
      <c r="C278" s="213">
        <v>30287</v>
      </c>
      <c r="D278" s="213">
        <v>32130</v>
      </c>
      <c r="E278" s="279">
        <f t="shared" si="5"/>
        <v>0.061</v>
      </c>
    </row>
    <row r="279" ht="38" customHeight="1" spans="1:5">
      <c r="A279" s="221">
        <v>23204</v>
      </c>
      <c r="B279" s="214" t="s">
        <v>1532</v>
      </c>
      <c r="C279" s="218">
        <v>30287</v>
      </c>
      <c r="D279" s="218">
        <v>32130</v>
      </c>
      <c r="E279" s="280">
        <f t="shared" si="5"/>
        <v>0.061</v>
      </c>
    </row>
    <row r="280" ht="38" customHeight="1" spans="1:5">
      <c r="A280" s="219">
        <v>2320401</v>
      </c>
      <c r="B280" s="216" t="s">
        <v>1533</v>
      </c>
      <c r="C280" s="218">
        <v>0</v>
      </c>
      <c r="D280" s="218"/>
      <c r="E280" s="280" t="str">
        <f t="shared" si="5"/>
        <v/>
      </c>
    </row>
    <row r="281" ht="38" customHeight="1" spans="1:5">
      <c r="A281" s="219">
        <v>2320402</v>
      </c>
      <c r="B281" s="216" t="s">
        <v>1534</v>
      </c>
      <c r="C281" s="218"/>
      <c r="D281" s="218"/>
      <c r="E281" s="280" t="str">
        <f t="shared" si="5"/>
        <v/>
      </c>
    </row>
    <row r="282" ht="38" customHeight="1" spans="1:5">
      <c r="A282" s="219">
        <v>2320405</v>
      </c>
      <c r="B282" s="216" t="s">
        <v>1535</v>
      </c>
      <c r="C282" s="218">
        <v>0</v>
      </c>
      <c r="D282" s="218"/>
      <c r="E282" s="280" t="str">
        <f t="shared" si="5"/>
        <v/>
      </c>
    </row>
    <row r="283" ht="38" customHeight="1" spans="1:5">
      <c r="A283" s="219">
        <v>2320411</v>
      </c>
      <c r="B283" s="216" t="s">
        <v>1536</v>
      </c>
      <c r="C283" s="218">
        <v>3734</v>
      </c>
      <c r="D283" s="218">
        <v>3464</v>
      </c>
      <c r="E283" s="280">
        <f t="shared" si="5"/>
        <v>-0.072</v>
      </c>
    </row>
    <row r="284" ht="38" customHeight="1" spans="1:5">
      <c r="A284" s="219">
        <v>2320413</v>
      </c>
      <c r="B284" s="216" t="s">
        <v>1537</v>
      </c>
      <c r="C284" s="218">
        <v>0</v>
      </c>
      <c r="D284" s="218"/>
      <c r="E284" s="280" t="str">
        <f t="shared" si="5"/>
        <v/>
      </c>
    </row>
    <row r="285" ht="38" customHeight="1" spans="1:5">
      <c r="A285" s="219">
        <v>2320414</v>
      </c>
      <c r="B285" s="216" t="s">
        <v>1538</v>
      </c>
      <c r="C285" s="218">
        <v>0</v>
      </c>
      <c r="D285" s="218"/>
      <c r="E285" s="280" t="str">
        <f t="shared" si="5"/>
        <v/>
      </c>
    </row>
    <row r="286" ht="38" customHeight="1" spans="1:5">
      <c r="A286" s="219">
        <v>2320416</v>
      </c>
      <c r="B286" s="216" t="s">
        <v>1539</v>
      </c>
      <c r="C286" s="218">
        <v>0</v>
      </c>
      <c r="D286" s="218"/>
      <c r="E286" s="280" t="str">
        <f t="shared" si="5"/>
        <v/>
      </c>
    </row>
    <row r="287" ht="38" customHeight="1" spans="1:5">
      <c r="A287" s="219">
        <v>2320417</v>
      </c>
      <c r="B287" s="216" t="s">
        <v>1540</v>
      </c>
      <c r="C287" s="218">
        <v>0</v>
      </c>
      <c r="D287" s="218"/>
      <c r="E287" s="280" t="str">
        <f t="shared" si="5"/>
        <v/>
      </c>
    </row>
    <row r="288" ht="38" customHeight="1" spans="1:5">
      <c r="A288" s="219">
        <v>2320418</v>
      </c>
      <c r="B288" s="216" t="s">
        <v>1541</v>
      </c>
      <c r="C288" s="218">
        <v>0</v>
      </c>
      <c r="D288" s="218"/>
      <c r="E288" s="280" t="str">
        <f t="shared" si="5"/>
        <v/>
      </c>
    </row>
    <row r="289" ht="38" customHeight="1" spans="1:5">
      <c r="A289" s="219">
        <v>2320419</v>
      </c>
      <c r="B289" s="216" t="s">
        <v>1542</v>
      </c>
      <c r="C289" s="218">
        <v>0</v>
      </c>
      <c r="D289" s="218"/>
      <c r="E289" s="280" t="str">
        <f t="shared" si="5"/>
        <v/>
      </c>
    </row>
    <row r="290" ht="38" customHeight="1" spans="1:5">
      <c r="A290" s="219">
        <v>2320420</v>
      </c>
      <c r="B290" s="216" t="s">
        <v>1543</v>
      </c>
      <c r="C290" s="218">
        <v>0</v>
      </c>
      <c r="D290" s="218"/>
      <c r="E290" s="280" t="str">
        <f t="shared" si="5"/>
        <v/>
      </c>
    </row>
    <row r="291" ht="38" customHeight="1" spans="1:5">
      <c r="A291" s="219">
        <v>2320431</v>
      </c>
      <c r="B291" s="216" t="s">
        <v>1544</v>
      </c>
      <c r="C291" s="218">
        <v>1499</v>
      </c>
      <c r="D291" s="218">
        <v>2105</v>
      </c>
      <c r="E291" s="280">
        <f t="shared" si="5"/>
        <v>0.404</v>
      </c>
    </row>
    <row r="292" ht="38" customHeight="1" spans="1:5">
      <c r="A292" s="219">
        <v>2320432</v>
      </c>
      <c r="B292" s="216" t="s">
        <v>1545</v>
      </c>
      <c r="C292" s="218">
        <v>1269</v>
      </c>
      <c r="D292" s="218">
        <v>1269</v>
      </c>
      <c r="E292" s="280">
        <f t="shared" si="5"/>
        <v>0</v>
      </c>
    </row>
    <row r="293" ht="38" customHeight="1" spans="1:5">
      <c r="A293" s="219">
        <v>2320433</v>
      </c>
      <c r="B293" s="216" t="s">
        <v>1546</v>
      </c>
      <c r="C293" s="218">
        <v>18831</v>
      </c>
      <c r="D293" s="218">
        <v>18850</v>
      </c>
      <c r="E293" s="280">
        <f t="shared" si="5"/>
        <v>0.001</v>
      </c>
    </row>
    <row r="294" ht="38" customHeight="1" spans="1:5">
      <c r="A294" s="219">
        <v>2320498</v>
      </c>
      <c r="B294" s="216" t="s">
        <v>1547</v>
      </c>
      <c r="C294" s="218">
        <v>4293</v>
      </c>
      <c r="D294" s="218">
        <v>4293</v>
      </c>
      <c r="E294" s="280">
        <f t="shared" si="5"/>
        <v>0</v>
      </c>
    </row>
    <row r="295" ht="38" customHeight="1" spans="1:5">
      <c r="A295" s="219">
        <v>2320499</v>
      </c>
      <c r="B295" s="216" t="s">
        <v>1548</v>
      </c>
      <c r="C295" s="218">
        <v>661</v>
      </c>
      <c r="D295" s="218">
        <v>2149</v>
      </c>
      <c r="E295" s="280">
        <f t="shared" si="5"/>
        <v>2.251</v>
      </c>
    </row>
    <row r="296" ht="38" customHeight="1" spans="1:5">
      <c r="A296" s="217">
        <v>233</v>
      </c>
      <c r="B296" s="212" t="s">
        <v>1549</v>
      </c>
      <c r="C296" s="213">
        <v>123</v>
      </c>
      <c r="D296" s="213">
        <v>594</v>
      </c>
      <c r="E296" s="279">
        <f t="shared" si="5"/>
        <v>3.829</v>
      </c>
    </row>
    <row r="297" ht="38" customHeight="1" spans="1:5">
      <c r="A297" s="227">
        <v>23304</v>
      </c>
      <c r="B297" s="214" t="s">
        <v>1550</v>
      </c>
      <c r="C297" s="218">
        <v>123</v>
      </c>
      <c r="D297" s="218">
        <v>594</v>
      </c>
      <c r="E297" s="280">
        <f t="shared" si="5"/>
        <v>3.829</v>
      </c>
    </row>
    <row r="298" ht="38" customHeight="1" spans="1:5">
      <c r="A298" s="219">
        <v>2330401</v>
      </c>
      <c r="B298" s="216" t="s">
        <v>1551</v>
      </c>
      <c r="C298" s="218">
        <v>0</v>
      </c>
      <c r="D298" s="218"/>
      <c r="E298" s="280" t="str">
        <f t="shared" si="5"/>
        <v/>
      </c>
    </row>
    <row r="299" ht="38" customHeight="1" spans="1:5">
      <c r="A299" s="219">
        <v>2330405</v>
      </c>
      <c r="B299" s="216" t="s">
        <v>1552</v>
      </c>
      <c r="C299" s="218">
        <v>0</v>
      </c>
      <c r="D299" s="218"/>
      <c r="E299" s="280" t="str">
        <f t="shared" si="5"/>
        <v/>
      </c>
    </row>
    <row r="300" ht="38" customHeight="1" spans="1:5">
      <c r="A300" s="219">
        <v>2330411</v>
      </c>
      <c r="B300" s="216" t="s">
        <v>1553</v>
      </c>
      <c r="C300" s="218">
        <v>16</v>
      </c>
      <c r="D300" s="218"/>
      <c r="E300" s="280">
        <f t="shared" si="5"/>
        <v>-1</v>
      </c>
    </row>
    <row r="301" ht="38" customHeight="1" spans="1:5">
      <c r="A301" s="219">
        <v>2330413</v>
      </c>
      <c r="B301" s="216" t="s">
        <v>1554</v>
      </c>
      <c r="C301" s="218">
        <v>0</v>
      </c>
      <c r="D301" s="218"/>
      <c r="E301" s="280" t="str">
        <f t="shared" si="5"/>
        <v/>
      </c>
    </row>
    <row r="302" ht="38" customHeight="1" spans="1:5">
      <c r="A302" s="219">
        <v>2330414</v>
      </c>
      <c r="B302" s="216" t="s">
        <v>1555</v>
      </c>
      <c r="C302" s="218">
        <v>0</v>
      </c>
      <c r="D302" s="218"/>
      <c r="E302" s="280" t="str">
        <f t="shared" si="5"/>
        <v/>
      </c>
    </row>
    <row r="303" ht="38" customHeight="1" spans="1:5">
      <c r="A303" s="219">
        <v>2330416</v>
      </c>
      <c r="B303" s="216" t="s">
        <v>1556</v>
      </c>
      <c r="C303" s="218">
        <v>0</v>
      </c>
      <c r="D303" s="218"/>
      <c r="E303" s="280" t="str">
        <f t="shared" si="5"/>
        <v/>
      </c>
    </row>
    <row r="304" ht="38" customHeight="1" spans="1:5">
      <c r="A304" s="219">
        <v>2330417</v>
      </c>
      <c r="B304" s="216" t="s">
        <v>1557</v>
      </c>
      <c r="C304" s="218">
        <v>0</v>
      </c>
      <c r="D304" s="218"/>
      <c r="E304" s="280" t="str">
        <f t="shared" si="5"/>
        <v/>
      </c>
    </row>
    <row r="305" ht="38" customHeight="1" spans="1:5">
      <c r="A305" s="219">
        <v>2330418</v>
      </c>
      <c r="B305" s="216" t="s">
        <v>1558</v>
      </c>
      <c r="C305" s="218">
        <v>0</v>
      </c>
      <c r="D305" s="218"/>
      <c r="E305" s="280" t="str">
        <f t="shared" si="5"/>
        <v/>
      </c>
    </row>
    <row r="306" ht="38" customHeight="1" spans="1:5">
      <c r="A306" s="219">
        <v>2330419</v>
      </c>
      <c r="B306" s="216" t="s">
        <v>1559</v>
      </c>
      <c r="C306" s="218">
        <v>0</v>
      </c>
      <c r="D306" s="218"/>
      <c r="E306" s="280" t="str">
        <f t="shared" si="5"/>
        <v/>
      </c>
    </row>
    <row r="307" ht="38" customHeight="1" spans="1:5">
      <c r="A307" s="219">
        <v>2330420</v>
      </c>
      <c r="B307" s="216" t="s">
        <v>1560</v>
      </c>
      <c r="C307" s="218">
        <v>0</v>
      </c>
      <c r="D307" s="218"/>
      <c r="E307" s="280" t="str">
        <f t="shared" si="5"/>
        <v/>
      </c>
    </row>
    <row r="308" ht="38" customHeight="1" spans="1:5">
      <c r="A308" s="219">
        <v>2330431</v>
      </c>
      <c r="B308" s="216" t="s">
        <v>1561</v>
      </c>
      <c r="C308" s="218">
        <v>23</v>
      </c>
      <c r="D308" s="218">
        <v>66</v>
      </c>
      <c r="E308" s="280">
        <f t="shared" si="5"/>
        <v>1.87</v>
      </c>
    </row>
    <row r="309" ht="38" customHeight="1" spans="1:5">
      <c r="A309" s="219">
        <v>2330432</v>
      </c>
      <c r="B309" s="216" t="s">
        <v>1562</v>
      </c>
      <c r="C309" s="218">
        <v>0</v>
      </c>
      <c r="D309" s="218"/>
      <c r="E309" s="280" t="str">
        <f t="shared" si="5"/>
        <v/>
      </c>
    </row>
    <row r="310" ht="38" customHeight="1" spans="1:5">
      <c r="A310" s="219">
        <v>2330433</v>
      </c>
      <c r="B310" s="216" t="s">
        <v>1563</v>
      </c>
      <c r="C310" s="218">
        <v>0</v>
      </c>
      <c r="D310" s="218">
        <v>440</v>
      </c>
      <c r="E310" s="280" t="str">
        <f t="shared" si="5"/>
        <v/>
      </c>
    </row>
    <row r="311" ht="38" customHeight="1" spans="1:5">
      <c r="A311" s="219">
        <v>2330498</v>
      </c>
      <c r="B311" s="216" t="s">
        <v>1564</v>
      </c>
      <c r="C311" s="218">
        <v>0</v>
      </c>
      <c r="D311" s="218"/>
      <c r="E311" s="280" t="str">
        <f t="shared" si="5"/>
        <v/>
      </c>
    </row>
    <row r="312" ht="38" customHeight="1" spans="1:5">
      <c r="A312" s="219">
        <v>2330499</v>
      </c>
      <c r="B312" s="216" t="s">
        <v>1565</v>
      </c>
      <c r="C312" s="218">
        <v>84</v>
      </c>
      <c r="D312" s="218">
        <v>88</v>
      </c>
      <c r="E312" s="280">
        <f t="shared" si="5"/>
        <v>0.048</v>
      </c>
    </row>
    <row r="313" ht="38" customHeight="1" spans="1:5">
      <c r="A313" s="228">
        <v>234</v>
      </c>
      <c r="B313" s="212" t="s">
        <v>1566</v>
      </c>
      <c r="C313" s="213">
        <v>0</v>
      </c>
      <c r="D313" s="213">
        <v>0</v>
      </c>
      <c r="E313" s="279" t="str">
        <f t="shared" si="5"/>
        <v/>
      </c>
    </row>
    <row r="314" ht="38" customHeight="1" spans="1:5">
      <c r="A314" s="229">
        <v>23401</v>
      </c>
      <c r="B314" s="214" t="s">
        <v>1567</v>
      </c>
      <c r="C314" s="213">
        <v>0</v>
      </c>
      <c r="D314" s="213">
        <v>0</v>
      </c>
      <c r="E314" s="280" t="str">
        <f t="shared" si="5"/>
        <v/>
      </c>
    </row>
    <row r="315" ht="38" customHeight="1" spans="1:5">
      <c r="A315" s="229">
        <v>2340101</v>
      </c>
      <c r="B315" s="216" t="s">
        <v>1568</v>
      </c>
      <c r="C315" s="213">
        <v>0</v>
      </c>
      <c r="D315" s="213"/>
      <c r="E315" s="280" t="str">
        <f t="shared" si="5"/>
        <v/>
      </c>
    </row>
    <row r="316" ht="38" customHeight="1" spans="1:5">
      <c r="A316" s="229">
        <v>2340102</v>
      </c>
      <c r="B316" s="216" t="s">
        <v>1569</v>
      </c>
      <c r="C316" s="213">
        <v>0</v>
      </c>
      <c r="D316" s="213"/>
      <c r="E316" s="280" t="str">
        <f t="shared" si="5"/>
        <v/>
      </c>
    </row>
    <row r="317" ht="38" customHeight="1" spans="1:5">
      <c r="A317" s="229">
        <v>2340103</v>
      </c>
      <c r="B317" s="216" t="s">
        <v>1570</v>
      </c>
      <c r="C317" s="213">
        <v>0</v>
      </c>
      <c r="D317" s="213"/>
      <c r="E317" s="280" t="str">
        <f t="shared" si="5"/>
        <v/>
      </c>
    </row>
    <row r="318" ht="38" customHeight="1" spans="1:5">
      <c r="A318" s="229">
        <v>2340104</v>
      </c>
      <c r="B318" s="216" t="s">
        <v>1571</v>
      </c>
      <c r="C318" s="213">
        <v>0</v>
      </c>
      <c r="D318" s="213"/>
      <c r="E318" s="280" t="str">
        <f t="shared" si="5"/>
        <v/>
      </c>
    </row>
    <row r="319" ht="38" customHeight="1" spans="1:5">
      <c r="A319" s="229">
        <v>2340105</v>
      </c>
      <c r="B319" s="216" t="s">
        <v>1572</v>
      </c>
      <c r="C319" s="213">
        <v>0</v>
      </c>
      <c r="D319" s="213"/>
      <c r="E319" s="280" t="str">
        <f t="shared" si="5"/>
        <v/>
      </c>
    </row>
    <row r="320" ht="38" customHeight="1" spans="1:5">
      <c r="A320" s="229">
        <v>2340106</v>
      </c>
      <c r="B320" s="216" t="s">
        <v>1573</v>
      </c>
      <c r="C320" s="213">
        <v>0</v>
      </c>
      <c r="D320" s="213"/>
      <c r="E320" s="280" t="str">
        <f t="shared" si="5"/>
        <v/>
      </c>
    </row>
    <row r="321" ht="38" customHeight="1" spans="1:5">
      <c r="A321" s="229">
        <v>2340107</v>
      </c>
      <c r="B321" s="216" t="s">
        <v>1574</v>
      </c>
      <c r="C321" s="213">
        <v>0</v>
      </c>
      <c r="D321" s="213"/>
      <c r="E321" s="280" t="str">
        <f t="shared" si="5"/>
        <v/>
      </c>
    </row>
    <row r="322" ht="38" customHeight="1" spans="1:5">
      <c r="A322" s="229">
        <v>2340108</v>
      </c>
      <c r="B322" s="216" t="s">
        <v>1575</v>
      </c>
      <c r="C322" s="213">
        <v>0</v>
      </c>
      <c r="D322" s="213"/>
      <c r="E322" s="280" t="str">
        <f t="shared" si="5"/>
        <v/>
      </c>
    </row>
    <row r="323" ht="38" customHeight="1" spans="1:5">
      <c r="A323" s="229">
        <v>2340109</v>
      </c>
      <c r="B323" s="216" t="s">
        <v>1576</v>
      </c>
      <c r="C323" s="213">
        <v>0</v>
      </c>
      <c r="D323" s="213"/>
      <c r="E323" s="280" t="str">
        <f t="shared" si="5"/>
        <v/>
      </c>
    </row>
    <row r="324" ht="38" customHeight="1" spans="1:5">
      <c r="A324" s="229">
        <v>2340110</v>
      </c>
      <c r="B324" s="216" t="s">
        <v>1577</v>
      </c>
      <c r="C324" s="213">
        <v>0</v>
      </c>
      <c r="D324" s="213"/>
      <c r="E324" s="280" t="str">
        <f t="shared" si="5"/>
        <v/>
      </c>
    </row>
    <row r="325" ht="38" customHeight="1" spans="1:5">
      <c r="A325" s="229">
        <v>2340111</v>
      </c>
      <c r="B325" s="216" t="s">
        <v>1578</v>
      </c>
      <c r="C325" s="213">
        <v>0</v>
      </c>
      <c r="D325" s="213"/>
      <c r="E325" s="280" t="str">
        <f t="shared" si="5"/>
        <v/>
      </c>
    </row>
    <row r="326" ht="38" customHeight="1" spans="1:5">
      <c r="A326" s="229">
        <v>2340199</v>
      </c>
      <c r="B326" s="216" t="s">
        <v>1579</v>
      </c>
      <c r="C326" s="213">
        <v>0</v>
      </c>
      <c r="D326" s="213"/>
      <c r="E326" s="280" t="str">
        <f t="shared" si="5"/>
        <v/>
      </c>
    </row>
    <row r="327" ht="38" customHeight="1" spans="1:5">
      <c r="A327" s="229">
        <v>23402</v>
      </c>
      <c r="B327" s="214" t="s">
        <v>1580</v>
      </c>
      <c r="C327" s="213">
        <v>0</v>
      </c>
      <c r="D327" s="213">
        <v>0</v>
      </c>
      <c r="E327" s="280" t="str">
        <f t="shared" si="5"/>
        <v/>
      </c>
    </row>
    <row r="328" ht="38" customHeight="1" spans="1:5">
      <c r="A328" s="229">
        <v>2340201</v>
      </c>
      <c r="B328" s="216" t="s">
        <v>874</v>
      </c>
      <c r="C328" s="213">
        <v>0</v>
      </c>
      <c r="D328" s="213"/>
      <c r="E328" s="280" t="str">
        <f t="shared" si="5"/>
        <v/>
      </c>
    </row>
    <row r="329" ht="38" customHeight="1" spans="1:5">
      <c r="A329" s="229">
        <v>2340202</v>
      </c>
      <c r="B329" s="216" t="s">
        <v>912</v>
      </c>
      <c r="C329" s="213">
        <v>0</v>
      </c>
      <c r="D329" s="213"/>
      <c r="E329" s="280" t="str">
        <f t="shared" si="5"/>
        <v/>
      </c>
    </row>
    <row r="330" ht="38" customHeight="1" spans="1:5">
      <c r="A330" s="229">
        <v>2340203</v>
      </c>
      <c r="B330" s="216" t="s">
        <v>1581</v>
      </c>
      <c r="C330" s="213">
        <v>0</v>
      </c>
      <c r="D330" s="213"/>
      <c r="E330" s="280" t="str">
        <f t="shared" si="5"/>
        <v/>
      </c>
    </row>
    <row r="331" ht="38" customHeight="1" spans="1:5">
      <c r="A331" s="229">
        <v>2340204</v>
      </c>
      <c r="B331" s="216" t="s">
        <v>1582</v>
      </c>
      <c r="C331" s="213">
        <v>0</v>
      </c>
      <c r="D331" s="213"/>
      <c r="E331" s="280" t="str">
        <f t="shared" si="5"/>
        <v/>
      </c>
    </row>
    <row r="332" ht="38" customHeight="1" spans="1:5">
      <c r="A332" s="229">
        <v>2340205</v>
      </c>
      <c r="B332" s="216" t="s">
        <v>1583</v>
      </c>
      <c r="C332" s="213">
        <v>0</v>
      </c>
      <c r="D332" s="213"/>
      <c r="E332" s="280" t="str">
        <f t="shared" si="5"/>
        <v/>
      </c>
    </row>
    <row r="333" ht="38" customHeight="1" spans="1:5">
      <c r="A333" s="229">
        <v>2340299</v>
      </c>
      <c r="B333" s="216" t="s">
        <v>1584</v>
      </c>
      <c r="C333" s="213">
        <v>0</v>
      </c>
      <c r="D333" s="213"/>
      <c r="E333" s="280" t="str">
        <f t="shared" si="5"/>
        <v/>
      </c>
    </row>
    <row r="334" ht="38" customHeight="1" spans="1:5">
      <c r="A334" s="220"/>
      <c r="B334" s="234" t="s">
        <v>1585</v>
      </c>
      <c r="C334" s="213">
        <v>202577</v>
      </c>
      <c r="D334" s="213">
        <v>67315</v>
      </c>
      <c r="E334" s="279">
        <f t="shared" si="5"/>
        <v>-0.668</v>
      </c>
    </row>
    <row r="335" ht="38" customHeight="1" spans="1:5">
      <c r="A335" s="231"/>
      <c r="B335" s="235" t="s">
        <v>120</v>
      </c>
      <c r="C335" s="283">
        <v>7939</v>
      </c>
      <c r="D335" s="283">
        <v>84815</v>
      </c>
      <c r="E335" s="279">
        <f t="shared" si="5"/>
        <v>9.683</v>
      </c>
    </row>
    <row r="336" ht="38" customHeight="1" spans="1:5">
      <c r="A336" s="284" t="s">
        <v>1586</v>
      </c>
      <c r="B336" s="214" t="s">
        <v>1587</v>
      </c>
      <c r="C336" s="285">
        <v>0</v>
      </c>
      <c r="D336" s="285">
        <v>0</v>
      </c>
      <c r="E336" s="280" t="str">
        <f t="shared" si="5"/>
        <v/>
      </c>
    </row>
    <row r="337" ht="38" customHeight="1" spans="1:5">
      <c r="A337" s="284" t="s">
        <v>1588</v>
      </c>
      <c r="B337" s="216" t="s">
        <v>1589</v>
      </c>
      <c r="C337" s="285">
        <v>0</v>
      </c>
      <c r="D337" s="286"/>
      <c r="E337" s="280" t="str">
        <f t="shared" si="5"/>
        <v/>
      </c>
    </row>
    <row r="338" ht="38" customHeight="1" spans="1:5">
      <c r="A338" s="287" t="s">
        <v>1590</v>
      </c>
      <c r="B338" s="216" t="s">
        <v>1105</v>
      </c>
      <c r="C338" s="288">
        <v>0</v>
      </c>
      <c r="D338" s="289"/>
      <c r="E338" s="280" t="str">
        <f t="shared" si="5"/>
        <v/>
      </c>
    </row>
    <row r="339" ht="38" customHeight="1" spans="1:5">
      <c r="A339" s="287" t="s">
        <v>1591</v>
      </c>
      <c r="B339" s="216" t="s">
        <v>915</v>
      </c>
      <c r="C339" s="288">
        <v>0</v>
      </c>
      <c r="D339" s="289"/>
      <c r="E339" s="280" t="str">
        <f t="shared" ref="E339:E359" si="6">IF(C339&lt;&gt;0,D339/C339-1,"")</f>
        <v/>
      </c>
    </row>
    <row r="340" ht="38" customHeight="1" spans="1:5">
      <c r="A340" s="287" t="s">
        <v>1592</v>
      </c>
      <c r="B340" s="216" t="s">
        <v>1106</v>
      </c>
      <c r="C340" s="288">
        <v>0</v>
      </c>
      <c r="D340" s="147"/>
      <c r="E340" s="280" t="str">
        <f t="shared" si="6"/>
        <v/>
      </c>
    </row>
    <row r="341" ht="38" customHeight="1" spans="1:5">
      <c r="A341" s="287" t="s">
        <v>1593</v>
      </c>
      <c r="B341" s="216" t="s">
        <v>917</v>
      </c>
      <c r="C341" s="288">
        <v>0</v>
      </c>
      <c r="D341" s="289"/>
      <c r="E341" s="280" t="str">
        <f t="shared" si="6"/>
        <v/>
      </c>
    </row>
    <row r="342" ht="38" customHeight="1" spans="1:5">
      <c r="A342" s="287" t="s">
        <v>1594</v>
      </c>
      <c r="B342" s="216" t="s">
        <v>1107</v>
      </c>
      <c r="C342" s="285">
        <v>0</v>
      </c>
      <c r="D342" s="286"/>
      <c r="E342" s="280" t="str">
        <f t="shared" si="6"/>
        <v/>
      </c>
    </row>
    <row r="343" ht="38" customHeight="1" spans="1:5">
      <c r="A343" s="290"/>
      <c r="B343" s="216" t="s">
        <v>1108</v>
      </c>
      <c r="C343" s="285">
        <v>0</v>
      </c>
      <c r="D343" s="285"/>
      <c r="E343" s="280" t="str">
        <f t="shared" si="6"/>
        <v/>
      </c>
    </row>
    <row r="344" ht="38" customHeight="1" spans="1:5">
      <c r="A344" s="287"/>
      <c r="B344" s="216" t="s">
        <v>918</v>
      </c>
      <c r="C344" s="288">
        <v>0</v>
      </c>
      <c r="D344" s="147"/>
      <c r="E344" s="280" t="str">
        <f t="shared" si="6"/>
        <v/>
      </c>
    </row>
    <row r="345" ht="38" customHeight="1" spans="1:5">
      <c r="A345" s="287"/>
      <c r="B345" s="216" t="s">
        <v>1109</v>
      </c>
      <c r="C345" s="288">
        <v>0</v>
      </c>
      <c r="D345" s="147"/>
      <c r="E345" s="280" t="str">
        <f t="shared" si="6"/>
        <v/>
      </c>
    </row>
    <row r="346" ht="38" customHeight="1" spans="1:5">
      <c r="A346" s="287"/>
      <c r="B346" s="216" t="s">
        <v>1112</v>
      </c>
      <c r="C346" s="288">
        <v>0</v>
      </c>
      <c r="D346" s="147"/>
      <c r="E346" s="280" t="str">
        <f t="shared" si="6"/>
        <v/>
      </c>
    </row>
    <row r="347" ht="38" customHeight="1" spans="1:5">
      <c r="A347" s="287"/>
      <c r="B347" s="216" t="s">
        <v>1595</v>
      </c>
      <c r="C347" s="288">
        <v>0</v>
      </c>
      <c r="D347" s="147"/>
      <c r="E347" s="280" t="str">
        <f t="shared" si="6"/>
        <v/>
      </c>
    </row>
    <row r="348" ht="38" customHeight="1" spans="1:5">
      <c r="A348" s="287"/>
      <c r="B348" s="216" t="s">
        <v>920</v>
      </c>
      <c r="C348" s="288">
        <v>0</v>
      </c>
      <c r="D348" s="147"/>
      <c r="E348" s="280" t="str">
        <f t="shared" si="6"/>
        <v/>
      </c>
    </row>
    <row r="349" ht="38" customHeight="1" spans="1:5">
      <c r="A349" s="287"/>
      <c r="B349" s="238" t="s">
        <v>1115</v>
      </c>
      <c r="C349" s="288">
        <v>1221</v>
      </c>
      <c r="D349" s="147">
        <v>5155</v>
      </c>
      <c r="E349" s="280">
        <f t="shared" si="6"/>
        <v>3.222</v>
      </c>
    </row>
    <row r="350" ht="38" customHeight="1" spans="1:5">
      <c r="A350" s="287"/>
      <c r="B350" s="216" t="s">
        <v>1596</v>
      </c>
      <c r="C350" s="288">
        <v>1221</v>
      </c>
      <c r="D350" s="147">
        <v>5155</v>
      </c>
      <c r="E350" s="280">
        <f t="shared" si="6"/>
        <v>3.222</v>
      </c>
    </row>
    <row r="351" ht="38" customHeight="1" spans="1:5">
      <c r="A351" s="287"/>
      <c r="B351" s="238" t="s">
        <v>1118</v>
      </c>
      <c r="C351" s="288">
        <v>1579</v>
      </c>
      <c r="D351" s="147">
        <v>79660</v>
      </c>
      <c r="E351" s="280">
        <f t="shared" si="6"/>
        <v>49.45</v>
      </c>
    </row>
    <row r="352" ht="38" customHeight="1" spans="1:5">
      <c r="A352" s="287"/>
      <c r="B352" s="216" t="s">
        <v>1597</v>
      </c>
      <c r="C352" s="288">
        <v>1579</v>
      </c>
      <c r="D352" s="147">
        <v>79660</v>
      </c>
      <c r="E352" s="280">
        <f t="shared" si="6"/>
        <v>49.45</v>
      </c>
    </row>
    <row r="353" ht="38" customHeight="1" spans="1:5">
      <c r="A353" s="287"/>
      <c r="B353" s="238" t="s">
        <v>1598</v>
      </c>
      <c r="C353" s="288">
        <v>5139</v>
      </c>
      <c r="D353" s="147"/>
      <c r="E353" s="280">
        <f t="shared" si="6"/>
        <v>-1</v>
      </c>
    </row>
    <row r="354" ht="38" customHeight="1" spans="1:5">
      <c r="A354" s="287"/>
      <c r="B354" s="238" t="s">
        <v>1599</v>
      </c>
      <c r="C354" s="288">
        <v>0</v>
      </c>
      <c r="D354" s="147">
        <v>0</v>
      </c>
      <c r="E354" s="280" t="str">
        <f t="shared" si="6"/>
        <v/>
      </c>
    </row>
    <row r="355" ht="38" customHeight="1" spans="1:5">
      <c r="A355" s="287"/>
      <c r="B355" s="216" t="s">
        <v>1600</v>
      </c>
      <c r="C355" s="288">
        <v>0</v>
      </c>
      <c r="D355" s="147"/>
      <c r="E355" s="280" t="str">
        <f t="shared" si="6"/>
        <v/>
      </c>
    </row>
    <row r="356" ht="38" customHeight="1" spans="1:5">
      <c r="A356" s="287"/>
      <c r="B356" s="244" t="s">
        <v>1601</v>
      </c>
      <c r="C356" s="285">
        <v>40300</v>
      </c>
      <c r="D356" s="283">
        <v>369000</v>
      </c>
      <c r="E356" s="279">
        <f t="shared" si="6"/>
        <v>8.156</v>
      </c>
    </row>
    <row r="357" ht="38" customHeight="1" spans="1:5">
      <c r="A357" s="287"/>
      <c r="B357" s="238" t="s">
        <v>1602</v>
      </c>
      <c r="C357" s="288">
        <v>1500</v>
      </c>
      <c r="D357" s="147">
        <v>29000</v>
      </c>
      <c r="E357" s="280">
        <f t="shared" si="6"/>
        <v>18.333</v>
      </c>
    </row>
    <row r="358" ht="38" customHeight="1" spans="1:5">
      <c r="A358" s="287"/>
      <c r="B358" s="238" t="s">
        <v>1603</v>
      </c>
      <c r="C358" s="288">
        <v>38800</v>
      </c>
      <c r="D358" s="147">
        <v>340000</v>
      </c>
      <c r="E358" s="280">
        <f t="shared" si="6"/>
        <v>7.763</v>
      </c>
    </row>
    <row r="359" s="204" customFormat="1" ht="38" customHeight="1" spans="1:5">
      <c r="A359" s="220"/>
      <c r="B359" s="246" t="s">
        <v>127</v>
      </c>
      <c r="C359" s="213">
        <v>250816</v>
      </c>
      <c r="D359" s="213">
        <v>521130</v>
      </c>
      <c r="E359" s="279">
        <f t="shared" si="6"/>
        <v>1.078</v>
      </c>
    </row>
  </sheetData>
  <autoFilter ref="A3:XFB359">
    <extLst/>
  </autoFilter>
  <mergeCells count="1">
    <mergeCell ref="B1:E1"/>
  </mergeCells>
  <conditionalFormatting sqref="C342">
    <cfRule type="expression" dxfId="1" priority="3" stopIfTrue="1">
      <formula>"len($A:$A)=3"</formula>
    </cfRule>
  </conditionalFormatting>
  <conditionalFormatting sqref="D342">
    <cfRule type="expression" dxfId="1" priority="2" stopIfTrue="1">
      <formula>"len($A:$A)=3"</formula>
    </cfRule>
  </conditionalFormatting>
  <conditionalFormatting sqref="B356">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E57"/>
  <sheetViews>
    <sheetView showGridLines="0" showZeros="0" view="pageBreakPreview" zoomScale="70" zoomScaleNormal="115" workbookViewId="0">
      <pane ySplit="3" topLeftCell="A4" activePane="bottomLeft" state="frozen"/>
      <selection/>
      <selection pane="bottomLeft" activeCell="G36" sqref="G36"/>
    </sheetView>
  </sheetViews>
  <sheetFormatPr defaultColWidth="9" defaultRowHeight="14.25" outlineLevelCol="4"/>
  <cols>
    <col min="1" max="1" width="15" style="122" hidden="1" customWidth="1"/>
    <col min="2" max="2" width="50.75" style="122" customWidth="1"/>
    <col min="3" max="4" width="20.6333333333333" style="122" customWidth="1"/>
    <col min="5" max="5" width="20.6333333333333" style="253" customWidth="1"/>
    <col min="6" max="16384" width="9" style="122"/>
  </cols>
  <sheetData>
    <row r="1" ht="45" customHeight="1" spans="2:5">
      <c r="B1" s="206" t="s">
        <v>1604</v>
      </c>
      <c r="C1" s="206"/>
      <c r="D1" s="206"/>
      <c r="E1" s="206"/>
    </row>
    <row r="2" s="249" customFormat="1" ht="20.1" customHeight="1" spans="2:5">
      <c r="B2" s="254"/>
      <c r="C2" s="255"/>
      <c r="D2" s="254"/>
      <c r="E2" s="278" t="s">
        <v>1</v>
      </c>
    </row>
    <row r="3" s="250" customFormat="1" ht="45" customHeight="1" spans="1:5">
      <c r="A3" s="256" t="s">
        <v>2</v>
      </c>
      <c r="B3" s="257" t="s">
        <v>3</v>
      </c>
      <c r="C3" s="74" t="s">
        <v>4</v>
      </c>
      <c r="D3" s="74" t="s">
        <v>5</v>
      </c>
      <c r="E3" s="74" t="s">
        <v>129</v>
      </c>
    </row>
    <row r="4" s="250" customFormat="1" ht="36" customHeight="1" spans="1:5">
      <c r="A4" s="230" t="s">
        <v>1288</v>
      </c>
      <c r="B4" s="258" t="s">
        <v>1289</v>
      </c>
      <c r="C4" s="259">
        <v>0</v>
      </c>
      <c r="D4" s="259"/>
      <c r="E4" s="279" t="str">
        <f>IF(C4&lt;&gt;0,D4/C4-1,"")</f>
        <v/>
      </c>
    </row>
    <row r="5" ht="36" customHeight="1" spans="1:5">
      <c r="A5" s="230" t="s">
        <v>1290</v>
      </c>
      <c r="B5" s="258" t="s">
        <v>1605</v>
      </c>
      <c r="C5" s="259">
        <v>0</v>
      </c>
      <c r="D5" s="259"/>
      <c r="E5" s="279" t="str">
        <f t="shared" ref="E5:E38" si="0">IF(C5&lt;&gt;0,D5/C5-1,"")</f>
        <v/>
      </c>
    </row>
    <row r="6" ht="36" customHeight="1" spans="1:5">
      <c r="A6" s="230" t="s">
        <v>1292</v>
      </c>
      <c r="B6" s="258" t="s">
        <v>1606</v>
      </c>
      <c r="C6" s="259">
        <v>0</v>
      </c>
      <c r="D6" s="259"/>
      <c r="E6" s="279" t="str">
        <f t="shared" si="0"/>
        <v/>
      </c>
    </row>
    <row r="7" ht="36" customHeight="1" spans="1:5">
      <c r="A7" s="230" t="s">
        <v>1294</v>
      </c>
      <c r="B7" s="258" t="s">
        <v>1607</v>
      </c>
      <c r="C7" s="259">
        <v>0</v>
      </c>
      <c r="D7" s="259"/>
      <c r="E7" s="279" t="str">
        <f t="shared" si="0"/>
        <v/>
      </c>
    </row>
    <row r="8" ht="36" customHeight="1" spans="1:5">
      <c r="A8" s="230" t="s">
        <v>1296</v>
      </c>
      <c r="B8" s="258" t="s">
        <v>1608</v>
      </c>
      <c r="C8" s="259">
        <v>34882</v>
      </c>
      <c r="D8" s="259">
        <v>147291</v>
      </c>
      <c r="E8" s="279">
        <f t="shared" si="0"/>
        <v>3.223</v>
      </c>
    </row>
    <row r="9" ht="36" customHeight="1" spans="1:5">
      <c r="A9" s="230" t="s">
        <v>1298</v>
      </c>
      <c r="B9" s="260" t="s">
        <v>1609</v>
      </c>
      <c r="C9" s="222">
        <v>34069</v>
      </c>
      <c r="D9" s="222">
        <v>147291</v>
      </c>
      <c r="E9" s="280">
        <f t="shared" si="0"/>
        <v>3.323</v>
      </c>
    </row>
    <row r="10" s="251" customFormat="1" ht="36" customHeight="1" spans="1:5">
      <c r="A10" s="230" t="s">
        <v>1300</v>
      </c>
      <c r="B10" s="260" t="s">
        <v>1610</v>
      </c>
      <c r="C10" s="222">
        <v>858</v>
      </c>
      <c r="D10" s="222"/>
      <c r="E10" s="280">
        <f t="shared" si="0"/>
        <v>-1</v>
      </c>
    </row>
    <row r="11" s="251" customFormat="1" ht="36" customHeight="1" spans="1:5">
      <c r="A11" s="230" t="s">
        <v>1302</v>
      </c>
      <c r="B11" s="260" t="s">
        <v>1611</v>
      </c>
      <c r="C11" s="222">
        <v>70</v>
      </c>
      <c r="D11" s="222"/>
      <c r="E11" s="280">
        <f t="shared" si="0"/>
        <v>-1</v>
      </c>
    </row>
    <row r="12" s="251" customFormat="1" ht="36" customHeight="1" spans="1:5">
      <c r="A12" s="230" t="s">
        <v>1304</v>
      </c>
      <c r="B12" s="260" t="s">
        <v>1612</v>
      </c>
      <c r="C12" s="222">
        <v>-115</v>
      </c>
      <c r="D12" s="222"/>
      <c r="E12" s="280">
        <f t="shared" si="0"/>
        <v>-1</v>
      </c>
    </row>
    <row r="13" ht="36" customHeight="1" spans="1:5">
      <c r="A13" s="230" t="s">
        <v>1306</v>
      </c>
      <c r="B13" s="260" t="s">
        <v>1613</v>
      </c>
      <c r="C13" s="222">
        <v>0</v>
      </c>
      <c r="D13" s="222"/>
      <c r="E13" s="279" t="str">
        <f t="shared" si="0"/>
        <v/>
      </c>
    </row>
    <row r="14" ht="36" customHeight="1" spans="1:5">
      <c r="A14" s="230" t="s">
        <v>1308</v>
      </c>
      <c r="B14" s="129" t="s">
        <v>1614</v>
      </c>
      <c r="C14" s="222">
        <v>0</v>
      </c>
      <c r="D14" s="222"/>
      <c r="E14" s="279" t="str">
        <f t="shared" si="0"/>
        <v/>
      </c>
    </row>
    <row r="15" ht="36" customHeight="1" spans="1:5">
      <c r="A15" s="230" t="s">
        <v>1310</v>
      </c>
      <c r="B15" s="129" t="s">
        <v>1615</v>
      </c>
      <c r="C15" s="222">
        <v>0</v>
      </c>
      <c r="D15" s="222">
        <v>0</v>
      </c>
      <c r="E15" s="279" t="str">
        <f t="shared" si="0"/>
        <v/>
      </c>
    </row>
    <row r="16" ht="36" customHeight="1" spans="1:5">
      <c r="A16" s="261" t="s">
        <v>1312</v>
      </c>
      <c r="B16" s="260" t="s">
        <v>1616</v>
      </c>
      <c r="C16" s="259">
        <v>0</v>
      </c>
      <c r="D16" s="259"/>
      <c r="E16" s="279" t="str">
        <f t="shared" si="0"/>
        <v/>
      </c>
    </row>
    <row r="17" ht="36" customHeight="1" spans="1:5">
      <c r="A17" s="261" t="s">
        <v>1314</v>
      </c>
      <c r="B17" s="260" t="s">
        <v>1617</v>
      </c>
      <c r="C17" s="259">
        <v>0</v>
      </c>
      <c r="D17" s="259"/>
      <c r="E17" s="279" t="str">
        <f t="shared" si="0"/>
        <v/>
      </c>
    </row>
    <row r="18" ht="36" customHeight="1" spans="1:5">
      <c r="A18" s="261" t="s">
        <v>1316</v>
      </c>
      <c r="B18" s="129" t="s">
        <v>1618</v>
      </c>
      <c r="C18" s="222">
        <v>0</v>
      </c>
      <c r="D18" s="222"/>
      <c r="E18" s="279" t="str">
        <f t="shared" si="0"/>
        <v/>
      </c>
    </row>
    <row r="19" ht="36" customHeight="1" spans="1:5">
      <c r="A19" s="261" t="s">
        <v>1318</v>
      </c>
      <c r="B19" s="129" t="s">
        <v>1619</v>
      </c>
      <c r="C19" s="222">
        <v>0</v>
      </c>
      <c r="D19" s="222"/>
      <c r="E19" s="279" t="str">
        <f t="shared" si="0"/>
        <v/>
      </c>
    </row>
    <row r="20" ht="36" customHeight="1" spans="1:5">
      <c r="A20" s="261" t="s">
        <v>1320</v>
      </c>
      <c r="B20" s="129" t="s">
        <v>1620</v>
      </c>
      <c r="C20" s="259">
        <v>0</v>
      </c>
      <c r="D20" s="259"/>
      <c r="E20" s="279" t="str">
        <f t="shared" si="0"/>
        <v/>
      </c>
    </row>
    <row r="21" ht="36" customHeight="1" spans="1:5">
      <c r="A21" s="261" t="s">
        <v>1322</v>
      </c>
      <c r="B21" s="258" t="s">
        <v>1621</v>
      </c>
      <c r="C21" s="259">
        <v>0</v>
      </c>
      <c r="D21" s="259"/>
      <c r="E21" s="279" t="str">
        <f t="shared" si="0"/>
        <v/>
      </c>
    </row>
    <row r="22" ht="36" customHeight="1" spans="1:5">
      <c r="A22" s="261" t="s">
        <v>1324</v>
      </c>
      <c r="B22" s="258" t="s">
        <v>1622</v>
      </c>
      <c r="C22" s="259">
        <v>1145</v>
      </c>
      <c r="D22" s="259">
        <v>685</v>
      </c>
      <c r="E22" s="279">
        <f t="shared" si="0"/>
        <v>-0.402</v>
      </c>
    </row>
    <row r="23" ht="36" customHeight="1" spans="1:5">
      <c r="A23" s="230" t="s">
        <v>1326</v>
      </c>
      <c r="B23" s="258" t="s">
        <v>1623</v>
      </c>
      <c r="C23" s="259">
        <v>0</v>
      </c>
      <c r="D23" s="259"/>
      <c r="E23" s="279" t="str">
        <f t="shared" si="0"/>
        <v/>
      </c>
    </row>
    <row r="24" ht="36" customHeight="1" spans="1:5">
      <c r="A24" s="230" t="s">
        <v>1328</v>
      </c>
      <c r="B24" s="258" t="s">
        <v>1624</v>
      </c>
      <c r="C24" s="259">
        <v>0</v>
      </c>
      <c r="D24" s="259"/>
      <c r="E24" s="279" t="str">
        <f t="shared" si="0"/>
        <v/>
      </c>
    </row>
    <row r="25" ht="36" customHeight="1" spans="1:5">
      <c r="A25" s="230" t="s">
        <v>1330</v>
      </c>
      <c r="B25" s="258" t="s">
        <v>1625</v>
      </c>
      <c r="C25" s="259">
        <v>0</v>
      </c>
      <c r="D25" s="259"/>
      <c r="E25" s="279" t="str">
        <f t="shared" si="0"/>
        <v/>
      </c>
    </row>
    <row r="26" ht="36" customHeight="1" spans="1:5">
      <c r="A26" s="230" t="s">
        <v>1332</v>
      </c>
      <c r="B26" s="258" t="s">
        <v>1333</v>
      </c>
      <c r="C26" s="259">
        <v>0</v>
      </c>
      <c r="D26" s="259"/>
      <c r="E26" s="279" t="str">
        <f t="shared" si="0"/>
        <v/>
      </c>
    </row>
    <row r="27" ht="36" customHeight="1" spans="1:5">
      <c r="A27" s="230" t="s">
        <v>1334</v>
      </c>
      <c r="B27" s="258" t="s">
        <v>1626</v>
      </c>
      <c r="C27" s="259">
        <v>3007</v>
      </c>
      <c r="D27" s="259">
        <v>25900</v>
      </c>
      <c r="E27" s="279">
        <f t="shared" si="0"/>
        <v>7.613</v>
      </c>
    </row>
    <row r="28" s="252" customFormat="1" ht="36" customHeight="1" spans="1:5">
      <c r="A28" s="262"/>
      <c r="B28" s="263" t="s">
        <v>1627</v>
      </c>
      <c r="C28" s="259">
        <v>39034</v>
      </c>
      <c r="D28" s="259">
        <v>173876</v>
      </c>
      <c r="E28" s="279">
        <f t="shared" si="0"/>
        <v>3.454</v>
      </c>
    </row>
    <row r="29" ht="36" customHeight="1" spans="1:5">
      <c r="A29" s="231"/>
      <c r="B29" s="264" t="s">
        <v>1337</v>
      </c>
      <c r="C29" s="259">
        <v>0</v>
      </c>
      <c r="D29" s="259">
        <v>0</v>
      </c>
      <c r="E29" s="279" t="str">
        <f t="shared" si="0"/>
        <v/>
      </c>
    </row>
    <row r="30" ht="36" customHeight="1" spans="1:5">
      <c r="A30" s="265">
        <v>105</v>
      </c>
      <c r="B30" s="260" t="s">
        <v>1628</v>
      </c>
      <c r="C30" s="266"/>
      <c r="D30" s="266"/>
      <c r="E30" s="279" t="str">
        <f t="shared" si="0"/>
        <v/>
      </c>
    </row>
    <row r="31" ht="36" customHeight="1" spans="1:5">
      <c r="A31" s="265">
        <v>110</v>
      </c>
      <c r="B31" s="243" t="s">
        <v>1629</v>
      </c>
      <c r="C31" s="266"/>
      <c r="D31" s="266"/>
      <c r="E31" s="279" t="str">
        <f t="shared" si="0"/>
        <v/>
      </c>
    </row>
    <row r="32" ht="36" customHeight="1" spans="1:5">
      <c r="A32" s="267">
        <v>11004</v>
      </c>
      <c r="B32" s="243" t="s">
        <v>1630</v>
      </c>
      <c r="C32" s="268"/>
      <c r="D32" s="268"/>
      <c r="E32" s="280" t="str">
        <f t="shared" si="0"/>
        <v/>
      </c>
    </row>
    <row r="33" ht="36" customHeight="1" spans="1:5">
      <c r="A33" s="267">
        <v>1100401</v>
      </c>
      <c r="B33" s="243" t="s">
        <v>1631</v>
      </c>
      <c r="C33" s="268"/>
      <c r="D33" s="268"/>
      <c r="E33" s="280" t="str">
        <f t="shared" si="0"/>
        <v/>
      </c>
    </row>
    <row r="34" ht="36" customHeight="1" spans="1:5">
      <c r="A34" s="267">
        <v>1100402</v>
      </c>
      <c r="B34" s="269" t="s">
        <v>1632</v>
      </c>
      <c r="C34" s="79"/>
      <c r="D34" s="268"/>
      <c r="E34" s="280" t="str">
        <f t="shared" si="0"/>
        <v/>
      </c>
    </row>
    <row r="35" s="252" customFormat="1" ht="36" customHeight="1" spans="1:5">
      <c r="A35" s="265">
        <v>11008</v>
      </c>
      <c r="B35" s="264" t="s">
        <v>58</v>
      </c>
      <c r="C35" s="259">
        <v>208448</v>
      </c>
      <c r="D35" s="270">
        <v>347139</v>
      </c>
      <c r="E35" s="279">
        <f t="shared" si="0"/>
        <v>0.665</v>
      </c>
    </row>
    <row r="36" ht="36" customHeight="1" spans="1:5">
      <c r="A36" s="267">
        <v>11009</v>
      </c>
      <c r="B36" s="269" t="s">
        <v>1633</v>
      </c>
      <c r="C36" s="271">
        <v>5502</v>
      </c>
      <c r="D36" s="272">
        <v>2000</v>
      </c>
      <c r="E36" s="280">
        <f t="shared" si="0"/>
        <v>-0.636</v>
      </c>
    </row>
    <row r="37" ht="36" customHeight="1" spans="1:5">
      <c r="A37" s="267"/>
      <c r="B37" s="243" t="s">
        <v>1105</v>
      </c>
      <c r="C37" s="271">
        <v>0</v>
      </c>
      <c r="D37" s="272"/>
      <c r="E37" s="280" t="str">
        <f t="shared" si="0"/>
        <v/>
      </c>
    </row>
    <row r="38" ht="36" customHeight="1" spans="1:5">
      <c r="A38" s="273"/>
      <c r="B38" s="243" t="s">
        <v>915</v>
      </c>
      <c r="C38" s="272">
        <v>31</v>
      </c>
      <c r="D38" s="272"/>
      <c r="E38" s="280">
        <f t="shared" si="0"/>
        <v>-1</v>
      </c>
    </row>
    <row r="39" ht="36" customHeight="1" spans="2:5">
      <c r="B39" s="243" t="s">
        <v>1106</v>
      </c>
      <c r="C39" s="274">
        <v>0</v>
      </c>
      <c r="D39" s="274"/>
      <c r="E39" s="280" t="str">
        <f t="shared" ref="E39:E57" si="1">IF(C39&lt;&gt;0,D39/C39-1,"")</f>
        <v/>
      </c>
    </row>
    <row r="40" ht="36" customHeight="1" spans="2:5">
      <c r="B40" s="243" t="s">
        <v>917</v>
      </c>
      <c r="C40" s="274">
        <v>0</v>
      </c>
      <c r="D40" s="274"/>
      <c r="E40" s="280" t="str">
        <f t="shared" si="1"/>
        <v/>
      </c>
    </row>
    <row r="41" ht="36" customHeight="1" spans="2:5">
      <c r="B41" s="243" t="s">
        <v>1107</v>
      </c>
      <c r="C41" s="274">
        <v>419</v>
      </c>
      <c r="D41" s="274">
        <v>1250</v>
      </c>
      <c r="E41" s="280">
        <f t="shared" si="1"/>
        <v>1.983</v>
      </c>
    </row>
    <row r="42" ht="36" customHeight="1" spans="2:5">
      <c r="B42" s="243" t="s">
        <v>1108</v>
      </c>
      <c r="C42" s="274">
        <v>243</v>
      </c>
      <c r="D42" s="274">
        <v>203</v>
      </c>
      <c r="E42" s="280">
        <f t="shared" si="1"/>
        <v>-0.165</v>
      </c>
    </row>
    <row r="43" ht="36" customHeight="1" spans="2:5">
      <c r="B43" s="243" t="s">
        <v>918</v>
      </c>
      <c r="C43" s="274">
        <v>0</v>
      </c>
      <c r="D43" s="274"/>
      <c r="E43" s="280" t="str">
        <f t="shared" si="1"/>
        <v/>
      </c>
    </row>
    <row r="44" ht="36" customHeight="1" spans="2:5">
      <c r="B44" s="243" t="s">
        <v>1109</v>
      </c>
      <c r="C44" s="274">
        <v>0</v>
      </c>
      <c r="D44" s="274"/>
      <c r="E44" s="280" t="str">
        <f t="shared" si="1"/>
        <v/>
      </c>
    </row>
    <row r="45" ht="36" customHeight="1" spans="2:5">
      <c r="B45" s="243" t="s">
        <v>1112</v>
      </c>
      <c r="C45" s="274">
        <v>0</v>
      </c>
      <c r="D45" s="274"/>
      <c r="E45" s="280" t="str">
        <f t="shared" si="1"/>
        <v/>
      </c>
    </row>
    <row r="46" ht="36" customHeight="1" spans="2:5">
      <c r="B46" s="243" t="s">
        <v>1634</v>
      </c>
      <c r="C46" s="274">
        <v>3873</v>
      </c>
      <c r="D46" s="274"/>
      <c r="E46" s="280">
        <f t="shared" si="1"/>
        <v>-1</v>
      </c>
    </row>
    <row r="47" ht="36" customHeight="1" spans="2:5">
      <c r="B47" s="243" t="s">
        <v>55</v>
      </c>
      <c r="C47" s="274">
        <v>936</v>
      </c>
      <c r="D47" s="274">
        <v>547</v>
      </c>
      <c r="E47" s="280">
        <f t="shared" si="1"/>
        <v>-0.416</v>
      </c>
    </row>
    <row r="48" ht="36" customHeight="1" spans="2:5">
      <c r="B48" s="269" t="s">
        <v>1635</v>
      </c>
      <c r="C48" s="274">
        <v>0</v>
      </c>
      <c r="D48" s="274">
        <v>0</v>
      </c>
      <c r="E48" s="280" t="str">
        <f t="shared" si="1"/>
        <v/>
      </c>
    </row>
    <row r="49" ht="36" customHeight="1" spans="2:5">
      <c r="B49" s="243" t="s">
        <v>1636</v>
      </c>
      <c r="C49" s="274">
        <v>0</v>
      </c>
      <c r="D49" s="274"/>
      <c r="E49" s="280" t="str">
        <f t="shared" si="1"/>
        <v/>
      </c>
    </row>
    <row r="50" ht="36" customHeight="1" spans="2:5">
      <c r="B50" s="269" t="s">
        <v>1637</v>
      </c>
      <c r="C50" s="274">
        <v>24307</v>
      </c>
      <c r="D50" s="274">
        <v>5139</v>
      </c>
      <c r="E50" s="280">
        <f t="shared" si="1"/>
        <v>-0.789</v>
      </c>
    </row>
    <row r="51" ht="36" customHeight="1" spans="2:5">
      <c r="B51" s="269" t="s">
        <v>1638</v>
      </c>
      <c r="C51" s="274">
        <v>40543</v>
      </c>
      <c r="D51" s="274">
        <v>0</v>
      </c>
      <c r="E51" s="280">
        <f t="shared" si="1"/>
        <v>-1</v>
      </c>
    </row>
    <row r="52" ht="36" customHeight="1" spans="2:5">
      <c r="B52" s="243" t="s">
        <v>1639</v>
      </c>
      <c r="C52" s="274">
        <v>40543</v>
      </c>
      <c r="D52" s="274"/>
      <c r="E52" s="280">
        <f t="shared" si="1"/>
        <v>-1</v>
      </c>
    </row>
    <row r="53" ht="36" customHeight="1" spans="2:5">
      <c r="B53" s="275" t="s">
        <v>1640</v>
      </c>
      <c r="C53" s="274">
        <v>138096</v>
      </c>
      <c r="D53" s="274">
        <v>340000</v>
      </c>
      <c r="E53" s="280">
        <f t="shared" si="1"/>
        <v>1.462</v>
      </c>
    </row>
    <row r="54" ht="36" customHeight="1" spans="2:5">
      <c r="B54" s="238" t="s">
        <v>1641</v>
      </c>
      <c r="C54" s="274">
        <v>138096</v>
      </c>
      <c r="D54" s="274">
        <v>340000</v>
      </c>
      <c r="E54" s="280">
        <f t="shared" si="1"/>
        <v>1.462</v>
      </c>
    </row>
    <row r="55" ht="36" customHeight="1" spans="2:5">
      <c r="B55" s="260" t="s">
        <v>1599</v>
      </c>
      <c r="C55" s="274">
        <v>0</v>
      </c>
      <c r="D55" s="274">
        <v>0</v>
      </c>
      <c r="E55" s="280" t="str">
        <f t="shared" si="1"/>
        <v/>
      </c>
    </row>
    <row r="56" ht="36" customHeight="1" spans="2:5">
      <c r="B56" s="243" t="s">
        <v>1600</v>
      </c>
      <c r="C56" s="274">
        <v>0</v>
      </c>
      <c r="D56" s="274"/>
      <c r="E56" s="280" t="str">
        <f t="shared" si="1"/>
        <v/>
      </c>
    </row>
    <row r="57" s="252" customFormat="1" ht="36" customHeight="1" spans="2:5">
      <c r="B57" s="276" t="s">
        <v>67</v>
      </c>
      <c r="C57" s="277">
        <v>247482</v>
      </c>
      <c r="D57" s="277">
        <v>521015</v>
      </c>
      <c r="E57" s="279">
        <f t="shared" si="1"/>
        <v>1.105</v>
      </c>
    </row>
  </sheetData>
  <mergeCells count="1">
    <mergeCell ref="B1:E1"/>
  </mergeCells>
  <conditionalFormatting sqref="B29">
    <cfRule type="expression" dxfId="1" priority="31" stopIfTrue="1">
      <formula>"len($A:$A)=3"</formula>
    </cfRule>
  </conditionalFormatting>
  <conditionalFormatting sqref="C32">
    <cfRule type="expression" dxfId="1" priority="33" stopIfTrue="1">
      <formula>"len($A:$A)=3"</formula>
    </cfRule>
  </conditionalFormatting>
  <conditionalFormatting sqref="B33">
    <cfRule type="expression" dxfId="1" priority="23" stopIfTrue="1">
      <formula>"len($A:$A)=3"</formula>
    </cfRule>
    <cfRule type="expression" dxfId="1" priority="22" stopIfTrue="1">
      <formula>"len($A:$A)=3"</formula>
    </cfRule>
    <cfRule type="expression" dxfId="1" priority="21" stopIfTrue="1">
      <formula>"len($A:$A)=3"</formula>
    </cfRule>
  </conditionalFormatting>
  <conditionalFormatting sqref="B34">
    <cfRule type="expression" dxfId="1" priority="20" stopIfTrue="1">
      <formula>"len($A:$A)=3"</formula>
    </cfRule>
  </conditionalFormatting>
  <conditionalFormatting sqref="B35">
    <cfRule type="expression" dxfId="1" priority="30" stopIfTrue="1">
      <formula>"len($A:$A)=3"</formula>
    </cfRule>
  </conditionalFormatting>
  <conditionalFormatting sqref="B36">
    <cfRule type="expression" dxfId="1" priority="26" stopIfTrue="1">
      <formula>"len($A:$A)=3"</formula>
    </cfRule>
  </conditionalFormatting>
  <conditionalFormatting sqref="B48">
    <cfRule type="expression" dxfId="1" priority="25" stopIfTrue="1">
      <formula>"len($A:$A)=3"</formula>
    </cfRule>
  </conditionalFormatting>
  <conditionalFormatting sqref="B49">
    <cfRule type="expression" dxfId="1" priority="16" stopIfTrue="1">
      <formula>"len($A:$A)=3"</formula>
    </cfRule>
    <cfRule type="expression" dxfId="1" priority="15" stopIfTrue="1">
      <formula>"len($A:$A)=3"</formula>
    </cfRule>
    <cfRule type="expression" dxfId="1" priority="14" stopIfTrue="1">
      <formula>"len($A:$A)=3"</formula>
    </cfRule>
  </conditionalFormatting>
  <conditionalFormatting sqref="B52">
    <cfRule type="expression" dxfId="1" priority="13" stopIfTrue="1">
      <formula>"len($A:$A)=3"</formula>
    </cfRule>
    <cfRule type="expression" dxfId="1" priority="12" stopIfTrue="1">
      <formula>"len($A:$A)=3"</formula>
    </cfRule>
    <cfRule type="expression" dxfId="1" priority="11" stopIfTrue="1">
      <formula>"len($A:$A)=3"</formula>
    </cfRule>
  </conditionalFormatting>
  <conditionalFormatting sqref="B53">
    <cfRule type="expression" dxfId="1" priority="4" stopIfTrue="1">
      <formula>"len($A:$A)=3"</formula>
    </cfRule>
  </conditionalFormatting>
  <conditionalFormatting sqref="B54">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B56">
    <cfRule type="expression" dxfId="1" priority="7" stopIfTrue="1">
      <formula>"len($A:$A)=3"</formula>
    </cfRule>
    <cfRule type="expression" dxfId="1" priority="6" stopIfTrue="1">
      <formula>"len($A:$A)=3"</formula>
    </cfRule>
    <cfRule type="expression" dxfId="1" priority="5" stopIfTrue="1">
      <formula>"len($A:$A)=3"</formula>
    </cfRule>
  </conditionalFormatting>
  <conditionalFormatting sqref="B31:B32">
    <cfRule type="expression" dxfId="1" priority="29" stopIfTrue="1">
      <formula>"len($A:$A)=3"</formula>
    </cfRule>
    <cfRule type="expression" dxfId="1" priority="28" stopIfTrue="1">
      <formula>"len($A:$A)=3"</formula>
    </cfRule>
    <cfRule type="expression" dxfId="1" priority="27" stopIfTrue="1">
      <formula>"len($A:$A)=3"</formula>
    </cfRule>
  </conditionalFormatting>
  <conditionalFormatting sqref="B45:B46">
    <cfRule type="expression" dxfId="1" priority="10" stopIfTrue="1">
      <formula>"len($A:$A)=3"</formula>
    </cfRule>
    <cfRule type="expression" dxfId="1" priority="9" stopIfTrue="1">
      <formula>"len($A:$A)=3"</formula>
    </cfRule>
    <cfRule type="expression" dxfId="1" priority="8" stopIfTrue="1">
      <formula>"len($A:$A)=3"</formula>
    </cfRule>
  </conditionalFormatting>
  <conditionalFormatting sqref="B50:B51">
    <cfRule type="expression" dxfId="1" priority="24" stopIfTrue="1">
      <formula>"len($A:$A)=3"</formula>
    </cfRule>
  </conditionalFormatting>
  <conditionalFormatting sqref="C36:C37">
    <cfRule type="expression" dxfId="1" priority="32" stopIfTrue="1">
      <formula>"len($A:$A)=3"</formula>
    </cfRule>
  </conditionalFormatting>
  <conditionalFormatting sqref="C30:C31 C33:C34 D31">
    <cfRule type="expression" dxfId="1" priority="34" stopIfTrue="1">
      <formula>"len($A:$A)=3"</formula>
    </cfRule>
  </conditionalFormatting>
  <conditionalFormatting sqref="B37:B44 B47">
    <cfRule type="expression" dxfId="1" priority="19" stopIfTrue="1">
      <formula>"len($A:$A)=3"</formula>
    </cfRule>
    <cfRule type="expression" dxfId="1" priority="18" stopIfTrue="1">
      <formula>"len($A:$A)=3"</formula>
    </cfRule>
    <cfRule type="expression" dxfId="1" priority="17"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E364"/>
  <sheetViews>
    <sheetView showGridLines="0" showZeros="0" view="pageBreakPreview" zoomScale="70" zoomScaleNormal="115" workbookViewId="0">
      <pane ySplit="3" topLeftCell="A272" activePane="bottomLeft" state="frozen"/>
      <selection/>
      <selection pane="bottomLeft" activeCell="B272" sqref="B272"/>
    </sheetView>
  </sheetViews>
  <sheetFormatPr defaultColWidth="9" defaultRowHeight="14.25" outlineLevelCol="4"/>
  <cols>
    <col min="1" max="1" width="14.1" style="201" hidden="1" customWidth="1"/>
    <col min="2" max="2" width="50.75" style="201" customWidth="1"/>
    <col min="3" max="4" width="20.6333333333333" style="201" customWidth="1"/>
    <col min="5" max="5" width="20.6333333333333" style="205" customWidth="1"/>
    <col min="6" max="16384" width="9" style="201"/>
  </cols>
  <sheetData>
    <row r="1" s="201" customFormat="1" ht="45" customHeight="1" spans="2:5">
      <c r="B1" s="206" t="s">
        <v>1642</v>
      </c>
      <c r="C1" s="206"/>
      <c r="D1" s="206"/>
      <c r="E1" s="206"/>
    </row>
    <row r="2" s="202" customFormat="1" ht="20.1" customHeight="1" spans="2:5">
      <c r="B2" s="207"/>
      <c r="C2" s="207"/>
      <c r="D2" s="207"/>
      <c r="E2" s="223" t="s">
        <v>1</v>
      </c>
    </row>
    <row r="3" s="203" customFormat="1" ht="45" customHeight="1" spans="1:5">
      <c r="A3" s="208" t="s">
        <v>2</v>
      </c>
      <c r="B3" s="209" t="s">
        <v>3</v>
      </c>
      <c r="C3" s="210" t="s">
        <v>1643</v>
      </c>
      <c r="D3" s="210" t="s">
        <v>5</v>
      </c>
      <c r="E3" s="210" t="s">
        <v>129</v>
      </c>
    </row>
    <row r="4" s="201" customFormat="1" ht="36" customHeight="1" spans="1:5">
      <c r="A4" s="211">
        <v>205</v>
      </c>
      <c r="B4" s="212" t="s">
        <v>1342</v>
      </c>
      <c r="C4" s="213">
        <v>0</v>
      </c>
      <c r="D4" s="213">
        <v>0</v>
      </c>
      <c r="E4" s="224" t="str">
        <f t="shared" ref="E4:E67" si="0">IF(C4&lt;&gt;0,D4/C4-1,"")</f>
        <v/>
      </c>
    </row>
    <row r="5" s="201" customFormat="1" ht="36" customHeight="1" spans="1:5">
      <c r="A5" s="211">
        <v>20598</v>
      </c>
      <c r="B5" s="214" t="s">
        <v>1343</v>
      </c>
      <c r="C5" s="213">
        <v>0</v>
      </c>
      <c r="D5" s="213">
        <v>0</v>
      </c>
      <c r="E5" s="224" t="str">
        <f t="shared" si="0"/>
        <v/>
      </c>
    </row>
    <row r="6" s="201" customFormat="1" ht="36" customHeight="1" spans="1:5">
      <c r="A6" s="215">
        <v>2059801</v>
      </c>
      <c r="B6" s="216" t="s">
        <v>1344</v>
      </c>
      <c r="C6" s="213">
        <v>0</v>
      </c>
      <c r="D6" s="213"/>
      <c r="E6" s="224" t="str">
        <f t="shared" si="0"/>
        <v/>
      </c>
    </row>
    <row r="7" s="201" customFormat="1" ht="36" customHeight="1" spans="1:5">
      <c r="A7" s="215">
        <v>2059802</v>
      </c>
      <c r="B7" s="216" t="s">
        <v>339</v>
      </c>
      <c r="C7" s="213">
        <v>0</v>
      </c>
      <c r="D7" s="213"/>
      <c r="E7" s="224" t="str">
        <f t="shared" si="0"/>
        <v/>
      </c>
    </row>
    <row r="8" s="201" customFormat="1" ht="36" customHeight="1" spans="1:5">
      <c r="A8" s="215">
        <v>2059803</v>
      </c>
      <c r="B8" s="216" t="s">
        <v>341</v>
      </c>
      <c r="C8" s="213">
        <v>0</v>
      </c>
      <c r="D8" s="213"/>
      <c r="E8" s="224" t="str">
        <f t="shared" si="0"/>
        <v/>
      </c>
    </row>
    <row r="9" s="201" customFormat="1" ht="36" customHeight="1" spans="1:5">
      <c r="A9" s="215">
        <v>2059804</v>
      </c>
      <c r="B9" s="216" t="s">
        <v>361</v>
      </c>
      <c r="C9" s="213">
        <v>0</v>
      </c>
      <c r="D9" s="213"/>
      <c r="E9" s="224" t="str">
        <f t="shared" si="0"/>
        <v/>
      </c>
    </row>
    <row r="10" s="201" customFormat="1" ht="36" customHeight="1" spans="1:5">
      <c r="A10" s="215">
        <v>2059899</v>
      </c>
      <c r="B10" s="216" t="s">
        <v>378</v>
      </c>
      <c r="C10" s="213">
        <v>0</v>
      </c>
      <c r="D10" s="213"/>
      <c r="E10" s="224" t="str">
        <f t="shared" si="0"/>
        <v/>
      </c>
    </row>
    <row r="11" s="201" customFormat="1" ht="36" customHeight="1" spans="1:5">
      <c r="A11" s="211">
        <v>206</v>
      </c>
      <c r="B11" s="212" t="s">
        <v>1345</v>
      </c>
      <c r="C11" s="213">
        <v>0</v>
      </c>
      <c r="D11" s="213">
        <v>0</v>
      </c>
      <c r="E11" s="224" t="str">
        <f t="shared" si="0"/>
        <v/>
      </c>
    </row>
    <row r="12" s="201" customFormat="1" ht="36" customHeight="1" spans="1:5">
      <c r="A12" s="211">
        <v>20698</v>
      </c>
      <c r="B12" s="214" t="s">
        <v>1343</v>
      </c>
      <c r="C12" s="213">
        <v>0</v>
      </c>
      <c r="D12" s="213">
        <v>0</v>
      </c>
      <c r="E12" s="224" t="str">
        <f t="shared" si="0"/>
        <v/>
      </c>
    </row>
    <row r="13" s="201" customFormat="1" ht="36" customHeight="1" spans="1:5">
      <c r="A13" s="215">
        <v>2069801</v>
      </c>
      <c r="B13" s="216" t="s">
        <v>381</v>
      </c>
      <c r="C13" s="213">
        <v>0</v>
      </c>
      <c r="D13" s="213"/>
      <c r="E13" s="224" t="str">
        <f t="shared" si="0"/>
        <v/>
      </c>
    </row>
    <row r="14" s="201" customFormat="1" ht="36" customHeight="1" spans="1:5">
      <c r="A14" s="215">
        <v>2069802</v>
      </c>
      <c r="B14" s="216" t="s">
        <v>390</v>
      </c>
      <c r="C14" s="213">
        <v>0</v>
      </c>
      <c r="D14" s="213"/>
      <c r="E14" s="224" t="str">
        <f t="shared" si="0"/>
        <v/>
      </c>
    </row>
    <row r="15" s="201" customFormat="1" ht="36" customHeight="1" spans="1:5">
      <c r="A15" s="215">
        <v>2069803</v>
      </c>
      <c r="B15" s="216" t="s">
        <v>395</v>
      </c>
      <c r="C15" s="213">
        <v>0</v>
      </c>
      <c r="D15" s="213"/>
      <c r="E15" s="224" t="str">
        <f t="shared" si="0"/>
        <v/>
      </c>
    </row>
    <row r="16" s="201" customFormat="1" ht="36" customHeight="1" spans="1:5">
      <c r="A16" s="215">
        <v>2069804</v>
      </c>
      <c r="B16" s="216" t="s">
        <v>399</v>
      </c>
      <c r="C16" s="213">
        <v>0</v>
      </c>
      <c r="D16" s="213"/>
      <c r="E16" s="224" t="str">
        <f t="shared" si="0"/>
        <v/>
      </c>
    </row>
    <row r="17" s="201" customFormat="1" ht="36" customHeight="1" spans="1:5">
      <c r="A17" s="215">
        <v>2069805</v>
      </c>
      <c r="B17" s="216" t="s">
        <v>418</v>
      </c>
      <c r="C17" s="213">
        <v>0</v>
      </c>
      <c r="D17" s="213"/>
      <c r="E17" s="224" t="str">
        <f t="shared" si="0"/>
        <v/>
      </c>
    </row>
    <row r="18" s="201" customFormat="1" ht="36" customHeight="1" spans="1:5">
      <c r="A18" s="215">
        <v>2069899</v>
      </c>
      <c r="B18" s="216" t="s">
        <v>1346</v>
      </c>
      <c r="C18" s="213">
        <v>0</v>
      </c>
      <c r="D18" s="213"/>
      <c r="E18" s="224" t="str">
        <f t="shared" si="0"/>
        <v/>
      </c>
    </row>
    <row r="19" s="201" customFormat="1" ht="36" customHeight="1" spans="1:5">
      <c r="A19" s="217">
        <v>207</v>
      </c>
      <c r="B19" s="212" t="s">
        <v>1347</v>
      </c>
      <c r="C19" s="213">
        <v>30</v>
      </c>
      <c r="D19" s="213">
        <v>3</v>
      </c>
      <c r="E19" s="224">
        <f t="shared" si="0"/>
        <v>-0.9</v>
      </c>
    </row>
    <row r="20" s="201" customFormat="1" ht="36" customHeight="1" spans="1:5">
      <c r="A20" s="217">
        <v>20707</v>
      </c>
      <c r="B20" s="214" t="s">
        <v>1348</v>
      </c>
      <c r="C20" s="218">
        <v>0</v>
      </c>
      <c r="D20" s="218">
        <v>3</v>
      </c>
      <c r="E20" s="225" t="str">
        <f t="shared" si="0"/>
        <v/>
      </c>
    </row>
    <row r="21" s="201" customFormat="1" ht="36" customHeight="1" spans="1:5">
      <c r="A21" s="219">
        <v>2070701</v>
      </c>
      <c r="B21" s="216" t="s">
        <v>1349</v>
      </c>
      <c r="C21" s="218">
        <v>0</v>
      </c>
      <c r="D21" s="218">
        <v>3</v>
      </c>
      <c r="E21" s="225" t="str">
        <f t="shared" si="0"/>
        <v/>
      </c>
    </row>
    <row r="22" s="201" customFormat="1" ht="36" customHeight="1" spans="1:5">
      <c r="A22" s="219">
        <v>2070702</v>
      </c>
      <c r="B22" s="216" t="s">
        <v>1350</v>
      </c>
      <c r="C22" s="218">
        <v>0</v>
      </c>
      <c r="D22" s="218"/>
      <c r="E22" s="225" t="str">
        <f t="shared" si="0"/>
        <v/>
      </c>
    </row>
    <row r="23" s="201" customFormat="1" ht="36" customHeight="1" spans="1:5">
      <c r="A23" s="219">
        <v>2070703</v>
      </c>
      <c r="B23" s="216" t="s">
        <v>1351</v>
      </c>
      <c r="C23" s="218">
        <v>0</v>
      </c>
      <c r="D23" s="218"/>
      <c r="E23" s="225" t="str">
        <f t="shared" si="0"/>
        <v/>
      </c>
    </row>
    <row r="24" s="201" customFormat="1" ht="36" customHeight="1" spans="1:5">
      <c r="A24" s="219">
        <v>2070704</v>
      </c>
      <c r="B24" s="216" t="s">
        <v>1352</v>
      </c>
      <c r="C24" s="218">
        <v>0</v>
      </c>
      <c r="D24" s="218"/>
      <c r="E24" s="225" t="str">
        <f t="shared" si="0"/>
        <v/>
      </c>
    </row>
    <row r="25" s="201" customFormat="1" ht="36" customHeight="1" spans="1:5">
      <c r="A25" s="219">
        <v>2070799</v>
      </c>
      <c r="B25" s="216" t="s">
        <v>1353</v>
      </c>
      <c r="C25" s="218">
        <v>0</v>
      </c>
      <c r="D25" s="218"/>
      <c r="E25" s="225" t="str">
        <f t="shared" si="0"/>
        <v/>
      </c>
    </row>
    <row r="26" s="201" customFormat="1" ht="36" customHeight="1" spans="1:5">
      <c r="A26" s="217">
        <v>20709</v>
      </c>
      <c r="B26" s="214" t="s">
        <v>1354</v>
      </c>
      <c r="C26" s="218">
        <v>30</v>
      </c>
      <c r="D26" s="218">
        <v>0</v>
      </c>
      <c r="E26" s="225">
        <f t="shared" si="0"/>
        <v>-1</v>
      </c>
    </row>
    <row r="27" s="201" customFormat="1" ht="36" customHeight="1" spans="1:5">
      <c r="A27" s="219">
        <v>2070901</v>
      </c>
      <c r="B27" s="216" t="s">
        <v>1355</v>
      </c>
      <c r="C27" s="218">
        <v>0</v>
      </c>
      <c r="D27" s="218"/>
      <c r="E27" s="225" t="str">
        <f t="shared" si="0"/>
        <v/>
      </c>
    </row>
    <row r="28" s="201" customFormat="1" ht="36" customHeight="1" spans="1:5">
      <c r="A28" s="219">
        <v>2070902</v>
      </c>
      <c r="B28" s="216" t="s">
        <v>1356</v>
      </c>
      <c r="C28" s="218">
        <v>0</v>
      </c>
      <c r="D28" s="218"/>
      <c r="E28" s="225" t="str">
        <f t="shared" si="0"/>
        <v/>
      </c>
    </row>
    <row r="29" s="204" customFormat="1" ht="36" customHeight="1" spans="1:5">
      <c r="A29" s="219">
        <v>2070903</v>
      </c>
      <c r="B29" s="216" t="s">
        <v>1357</v>
      </c>
      <c r="C29" s="218">
        <v>0</v>
      </c>
      <c r="D29" s="218"/>
      <c r="E29" s="225" t="str">
        <f t="shared" si="0"/>
        <v/>
      </c>
    </row>
    <row r="30" s="201" customFormat="1" ht="36" customHeight="1" spans="1:5">
      <c r="A30" s="219">
        <v>2070904</v>
      </c>
      <c r="B30" s="216" t="s">
        <v>1358</v>
      </c>
      <c r="C30" s="218">
        <v>30</v>
      </c>
      <c r="D30" s="218"/>
      <c r="E30" s="225">
        <f t="shared" si="0"/>
        <v>-1</v>
      </c>
    </row>
    <row r="31" s="201" customFormat="1" ht="36" customHeight="1" spans="1:5">
      <c r="A31" s="219">
        <v>2070999</v>
      </c>
      <c r="B31" s="216" t="s">
        <v>1359</v>
      </c>
      <c r="C31" s="218">
        <v>0</v>
      </c>
      <c r="D31" s="218"/>
      <c r="E31" s="225" t="str">
        <f t="shared" si="0"/>
        <v/>
      </c>
    </row>
    <row r="32" s="201" customFormat="1" ht="36" customHeight="1" spans="1:5">
      <c r="A32" s="217">
        <v>20710</v>
      </c>
      <c r="B32" s="214" t="s">
        <v>1360</v>
      </c>
      <c r="C32" s="218">
        <v>0</v>
      </c>
      <c r="D32" s="218">
        <v>0</v>
      </c>
      <c r="E32" s="225" t="str">
        <f t="shared" si="0"/>
        <v/>
      </c>
    </row>
    <row r="33" s="201" customFormat="1" ht="36" customHeight="1" spans="1:5">
      <c r="A33" s="219">
        <v>2071001</v>
      </c>
      <c r="B33" s="216" t="s">
        <v>1361</v>
      </c>
      <c r="C33" s="213">
        <v>0</v>
      </c>
      <c r="D33" s="213"/>
      <c r="E33" s="224" t="str">
        <f t="shared" si="0"/>
        <v/>
      </c>
    </row>
    <row r="34" s="201" customFormat="1" ht="36" customHeight="1" spans="1:5">
      <c r="A34" s="219">
        <v>2071099</v>
      </c>
      <c r="B34" s="216" t="s">
        <v>1362</v>
      </c>
      <c r="C34" s="213">
        <v>0</v>
      </c>
      <c r="D34" s="213"/>
      <c r="E34" s="224" t="str">
        <f t="shared" si="0"/>
        <v/>
      </c>
    </row>
    <row r="35" s="201" customFormat="1" ht="36" customHeight="1" spans="1:5">
      <c r="A35" s="220">
        <v>20798</v>
      </c>
      <c r="B35" s="214" t="s">
        <v>1343</v>
      </c>
      <c r="C35" s="213">
        <v>0</v>
      </c>
      <c r="D35" s="213">
        <v>0</v>
      </c>
      <c r="E35" s="224" t="str">
        <f t="shared" si="0"/>
        <v/>
      </c>
    </row>
    <row r="36" s="201" customFormat="1" ht="36" customHeight="1" spans="1:5">
      <c r="A36" s="221">
        <v>2079801</v>
      </c>
      <c r="B36" s="216" t="s">
        <v>426</v>
      </c>
      <c r="C36" s="213">
        <v>0</v>
      </c>
      <c r="D36" s="213"/>
      <c r="E36" s="224" t="str">
        <f t="shared" si="0"/>
        <v/>
      </c>
    </row>
    <row r="37" s="204" customFormat="1" ht="36" customHeight="1" spans="1:5">
      <c r="A37" s="221">
        <v>2079802</v>
      </c>
      <c r="B37" s="216" t="s">
        <v>439</v>
      </c>
      <c r="C37" s="213">
        <v>0</v>
      </c>
      <c r="D37" s="213"/>
      <c r="E37" s="224" t="str">
        <f t="shared" si="0"/>
        <v/>
      </c>
    </row>
    <row r="38" s="201" customFormat="1" ht="36" customHeight="1" spans="1:5">
      <c r="A38" s="221">
        <v>2079803</v>
      </c>
      <c r="B38" s="216" t="s">
        <v>444</v>
      </c>
      <c r="C38" s="213">
        <v>0</v>
      </c>
      <c r="D38" s="213"/>
      <c r="E38" s="224" t="str">
        <f t="shared" si="0"/>
        <v/>
      </c>
    </row>
    <row r="39" s="201" customFormat="1" ht="36" customHeight="1" spans="1:5">
      <c r="A39" s="221">
        <v>2079804</v>
      </c>
      <c r="B39" s="216" t="s">
        <v>452</v>
      </c>
      <c r="C39" s="213">
        <v>0</v>
      </c>
      <c r="D39" s="213"/>
      <c r="E39" s="224" t="str">
        <f t="shared" si="0"/>
        <v/>
      </c>
    </row>
    <row r="40" s="201" customFormat="1" ht="36" customHeight="1" spans="1:5">
      <c r="A40" s="221">
        <v>2079805</v>
      </c>
      <c r="B40" s="216" t="s">
        <v>458</v>
      </c>
      <c r="C40" s="213">
        <v>0</v>
      </c>
      <c r="D40" s="213"/>
      <c r="E40" s="224" t="str">
        <f t="shared" si="0"/>
        <v/>
      </c>
    </row>
    <row r="41" s="201" customFormat="1" ht="36" customHeight="1" spans="1:5">
      <c r="A41" s="221">
        <v>2079899</v>
      </c>
      <c r="B41" s="216" t="s">
        <v>1363</v>
      </c>
      <c r="C41" s="213">
        <v>0</v>
      </c>
      <c r="D41" s="213"/>
      <c r="E41" s="224" t="str">
        <f t="shared" si="0"/>
        <v/>
      </c>
    </row>
    <row r="42" s="201" customFormat="1" ht="36" customHeight="1" spans="1:5">
      <c r="A42" s="217">
        <v>208</v>
      </c>
      <c r="B42" s="212" t="s">
        <v>1364</v>
      </c>
      <c r="C42" s="213">
        <v>0</v>
      </c>
      <c r="D42" s="213">
        <v>0</v>
      </c>
      <c r="E42" s="224" t="str">
        <f t="shared" si="0"/>
        <v/>
      </c>
    </row>
    <row r="43" s="201" customFormat="1" ht="36" customHeight="1" spans="1:5">
      <c r="A43" s="220">
        <v>20898</v>
      </c>
      <c r="B43" s="214" t="s">
        <v>1343</v>
      </c>
      <c r="C43" s="213">
        <v>0</v>
      </c>
      <c r="D43" s="213">
        <v>0</v>
      </c>
      <c r="E43" s="224" t="str">
        <f t="shared" si="0"/>
        <v/>
      </c>
    </row>
    <row r="44" s="201" customFormat="1" ht="36" customHeight="1" spans="1:5">
      <c r="A44" s="221">
        <v>2089801</v>
      </c>
      <c r="B44" s="216" t="s">
        <v>1365</v>
      </c>
      <c r="C44" s="213">
        <v>0</v>
      </c>
      <c r="D44" s="213"/>
      <c r="E44" s="224" t="str">
        <f t="shared" si="0"/>
        <v/>
      </c>
    </row>
    <row r="45" s="201" customFormat="1" ht="36" customHeight="1" spans="1:5">
      <c r="A45" s="221">
        <v>2089802</v>
      </c>
      <c r="B45" s="216" t="s">
        <v>1366</v>
      </c>
      <c r="C45" s="218">
        <v>0</v>
      </c>
      <c r="D45" s="218"/>
      <c r="E45" s="224" t="str">
        <f t="shared" si="0"/>
        <v/>
      </c>
    </row>
    <row r="46" s="201" customFormat="1" ht="36" customHeight="1" spans="1:5">
      <c r="A46" s="221">
        <v>2089899</v>
      </c>
      <c r="B46" s="216" t="s">
        <v>571</v>
      </c>
      <c r="C46" s="213">
        <v>0</v>
      </c>
      <c r="D46" s="213"/>
      <c r="E46" s="224" t="str">
        <f t="shared" si="0"/>
        <v/>
      </c>
    </row>
    <row r="47" s="201" customFormat="1" ht="36" customHeight="1" spans="1:5">
      <c r="A47" s="220">
        <v>210</v>
      </c>
      <c r="B47" s="212" t="s">
        <v>1367</v>
      </c>
      <c r="C47" s="213">
        <v>0</v>
      </c>
      <c r="D47" s="213">
        <v>0</v>
      </c>
      <c r="E47" s="224" t="str">
        <f t="shared" si="0"/>
        <v/>
      </c>
    </row>
    <row r="48" s="201" customFormat="1" ht="36" customHeight="1" spans="1:5">
      <c r="A48" s="220">
        <v>21098</v>
      </c>
      <c r="B48" s="214" t="s">
        <v>1343</v>
      </c>
      <c r="C48" s="213">
        <v>0</v>
      </c>
      <c r="D48" s="213">
        <v>0</v>
      </c>
      <c r="E48" s="224" t="str">
        <f t="shared" si="0"/>
        <v/>
      </c>
    </row>
    <row r="49" s="201" customFormat="1" ht="36" customHeight="1" spans="1:5">
      <c r="A49" s="221">
        <v>2109801</v>
      </c>
      <c r="B49" s="216" t="s">
        <v>574</v>
      </c>
      <c r="C49" s="213">
        <v>0</v>
      </c>
      <c r="D49" s="213"/>
      <c r="E49" s="224" t="str">
        <f t="shared" si="0"/>
        <v/>
      </c>
    </row>
    <row r="50" s="201" customFormat="1" ht="36" customHeight="1" spans="1:5">
      <c r="A50" s="221">
        <v>2109802</v>
      </c>
      <c r="B50" s="216" t="s">
        <v>589</v>
      </c>
      <c r="C50" s="213">
        <v>0</v>
      </c>
      <c r="D50" s="213"/>
      <c r="E50" s="224" t="str">
        <f t="shared" si="0"/>
        <v/>
      </c>
    </row>
    <row r="51" s="201" customFormat="1" ht="36" customHeight="1" spans="1:5">
      <c r="A51" s="221">
        <v>2109803</v>
      </c>
      <c r="B51" s="216" t="s">
        <v>1368</v>
      </c>
      <c r="C51" s="213">
        <v>0</v>
      </c>
      <c r="D51" s="213"/>
      <c r="E51" s="224" t="str">
        <f t="shared" si="0"/>
        <v/>
      </c>
    </row>
    <row r="52" s="201" customFormat="1" ht="36" customHeight="1" spans="1:5">
      <c r="A52" s="221">
        <v>2109804</v>
      </c>
      <c r="B52" s="216" t="s">
        <v>635</v>
      </c>
      <c r="C52" s="213">
        <v>0</v>
      </c>
      <c r="D52" s="213"/>
      <c r="E52" s="224" t="str">
        <f t="shared" si="0"/>
        <v/>
      </c>
    </row>
    <row r="53" s="201" customFormat="1" ht="36" customHeight="1" spans="1:5">
      <c r="A53" s="221">
        <v>2109899</v>
      </c>
      <c r="B53" s="216" t="s">
        <v>638</v>
      </c>
      <c r="C53" s="213">
        <v>0</v>
      </c>
      <c r="D53" s="213"/>
      <c r="E53" s="224" t="str">
        <f t="shared" si="0"/>
        <v/>
      </c>
    </row>
    <row r="54" s="201" customFormat="1" ht="36" customHeight="1" spans="1:5">
      <c r="A54" s="217">
        <v>211</v>
      </c>
      <c r="B54" s="212" t="s">
        <v>1369</v>
      </c>
      <c r="C54" s="213">
        <v>810</v>
      </c>
      <c r="D54" s="213">
        <v>0</v>
      </c>
      <c r="E54" s="224">
        <f t="shared" si="0"/>
        <v>-1</v>
      </c>
    </row>
    <row r="55" s="201" customFormat="1" ht="36" customHeight="1" spans="1:5">
      <c r="A55" s="217">
        <v>21160</v>
      </c>
      <c r="B55" s="214" t="s">
        <v>1370</v>
      </c>
      <c r="C55" s="213">
        <v>0</v>
      </c>
      <c r="D55" s="213">
        <v>0</v>
      </c>
      <c r="E55" s="224" t="str">
        <f t="shared" si="0"/>
        <v/>
      </c>
    </row>
    <row r="56" s="201" customFormat="1" ht="36" customHeight="1" spans="1:5">
      <c r="A56" s="221">
        <v>2116001</v>
      </c>
      <c r="B56" s="216" t="s">
        <v>1371</v>
      </c>
      <c r="C56" s="218">
        <v>0</v>
      </c>
      <c r="D56" s="222"/>
      <c r="E56" s="224" t="str">
        <f t="shared" si="0"/>
        <v/>
      </c>
    </row>
    <row r="57" s="201" customFormat="1" ht="36" customHeight="1" spans="1:5">
      <c r="A57" s="221">
        <v>2116002</v>
      </c>
      <c r="B57" s="216" t="s">
        <v>1372</v>
      </c>
      <c r="C57" s="218">
        <v>0</v>
      </c>
      <c r="D57" s="222"/>
      <c r="E57" s="224" t="str">
        <f t="shared" si="0"/>
        <v/>
      </c>
    </row>
    <row r="58" s="201" customFormat="1" ht="36" customHeight="1" spans="1:5">
      <c r="A58" s="221">
        <v>2116003</v>
      </c>
      <c r="B58" s="216" t="s">
        <v>1373</v>
      </c>
      <c r="C58" s="218">
        <v>0</v>
      </c>
      <c r="D58" s="222"/>
      <c r="E58" s="224" t="str">
        <f t="shared" si="0"/>
        <v/>
      </c>
    </row>
    <row r="59" s="201" customFormat="1" ht="36" customHeight="1" spans="1:5">
      <c r="A59" s="221">
        <v>2116099</v>
      </c>
      <c r="B59" s="216" t="s">
        <v>1374</v>
      </c>
      <c r="C59" s="218">
        <v>0</v>
      </c>
      <c r="D59" s="218"/>
      <c r="E59" s="224" t="str">
        <f t="shared" si="0"/>
        <v/>
      </c>
    </row>
    <row r="60" s="201" customFormat="1" ht="36" customHeight="1" spans="1:5">
      <c r="A60" s="220">
        <v>21161</v>
      </c>
      <c r="B60" s="214" t="s">
        <v>1644</v>
      </c>
      <c r="C60" s="213">
        <v>0</v>
      </c>
      <c r="D60" s="213">
        <v>0</v>
      </c>
      <c r="E60" s="224" t="str">
        <f t="shared" si="0"/>
        <v/>
      </c>
    </row>
    <row r="61" s="201" customFormat="1" ht="36" customHeight="1" spans="1:5">
      <c r="A61" s="221">
        <v>2116101</v>
      </c>
      <c r="B61" s="216" t="s">
        <v>1376</v>
      </c>
      <c r="C61" s="213">
        <v>0</v>
      </c>
      <c r="D61" s="213"/>
      <c r="E61" s="224" t="str">
        <f t="shared" si="0"/>
        <v/>
      </c>
    </row>
    <row r="62" s="201" customFormat="1" ht="36" customHeight="1" spans="1:5">
      <c r="A62" s="221">
        <v>2116102</v>
      </c>
      <c r="B62" s="216" t="s">
        <v>1377</v>
      </c>
      <c r="C62" s="213">
        <v>0</v>
      </c>
      <c r="D62" s="213"/>
      <c r="E62" s="224" t="str">
        <f t="shared" si="0"/>
        <v/>
      </c>
    </row>
    <row r="63" s="201" customFormat="1" ht="36" customHeight="1" spans="1:5">
      <c r="A63" s="221">
        <v>2116103</v>
      </c>
      <c r="B63" s="216" t="s">
        <v>1378</v>
      </c>
      <c r="C63" s="213">
        <v>0</v>
      </c>
      <c r="D63" s="213"/>
      <c r="E63" s="224" t="str">
        <f t="shared" si="0"/>
        <v/>
      </c>
    </row>
    <row r="64" s="201" customFormat="1" ht="36" customHeight="1" spans="1:5">
      <c r="A64" s="221">
        <v>2116104</v>
      </c>
      <c r="B64" s="216" t="s">
        <v>1379</v>
      </c>
      <c r="C64" s="213">
        <v>0</v>
      </c>
      <c r="D64" s="213"/>
      <c r="E64" s="224" t="str">
        <f t="shared" si="0"/>
        <v/>
      </c>
    </row>
    <row r="65" s="201" customFormat="1" ht="36" customHeight="1" spans="1:5">
      <c r="A65" s="220">
        <v>21198</v>
      </c>
      <c r="B65" s="214" t="s">
        <v>1343</v>
      </c>
      <c r="C65" s="218">
        <v>810</v>
      </c>
      <c r="D65" s="218">
        <v>0</v>
      </c>
      <c r="E65" s="225">
        <f t="shared" si="0"/>
        <v>-1</v>
      </c>
    </row>
    <row r="66" s="201" customFormat="1" ht="36" customHeight="1" spans="1:5">
      <c r="A66" s="221">
        <v>2119801</v>
      </c>
      <c r="B66" s="216" t="s">
        <v>1380</v>
      </c>
      <c r="C66" s="218">
        <v>0</v>
      </c>
      <c r="D66" s="218"/>
      <c r="E66" s="225" t="str">
        <f t="shared" si="0"/>
        <v/>
      </c>
    </row>
    <row r="67" s="201" customFormat="1" ht="36" customHeight="1" spans="1:5">
      <c r="A67" s="221">
        <v>2119802</v>
      </c>
      <c r="B67" s="216" t="s">
        <v>1381</v>
      </c>
      <c r="C67" s="218">
        <v>0</v>
      </c>
      <c r="D67" s="218"/>
      <c r="E67" s="225" t="str">
        <f t="shared" si="0"/>
        <v/>
      </c>
    </row>
    <row r="68" s="201" customFormat="1" ht="36" customHeight="1" spans="1:5">
      <c r="A68" s="221">
        <v>2119803</v>
      </c>
      <c r="B68" s="216" t="s">
        <v>1382</v>
      </c>
      <c r="C68" s="218">
        <v>0</v>
      </c>
      <c r="D68" s="218"/>
      <c r="E68" s="225" t="str">
        <f t="shared" ref="E68:E136" si="1">IF(C68&lt;&gt;0,D68/C68-1,"")</f>
        <v/>
      </c>
    </row>
    <row r="69" s="201" customFormat="1" ht="36" customHeight="1" spans="1:5">
      <c r="A69" s="221">
        <v>2119899</v>
      </c>
      <c r="B69" s="216" t="s">
        <v>697</v>
      </c>
      <c r="C69" s="218">
        <v>810</v>
      </c>
      <c r="D69" s="218"/>
      <c r="E69" s="225">
        <f t="shared" si="1"/>
        <v>-1</v>
      </c>
    </row>
    <row r="70" s="201" customFormat="1" ht="36" customHeight="1" spans="1:5">
      <c r="A70" s="217">
        <v>212</v>
      </c>
      <c r="B70" s="212" t="s">
        <v>1383</v>
      </c>
      <c r="C70" s="213">
        <v>88662</v>
      </c>
      <c r="D70" s="213">
        <v>31104</v>
      </c>
      <c r="E70" s="224">
        <f t="shared" si="1"/>
        <v>-0.649</v>
      </c>
    </row>
    <row r="71" s="201" customFormat="1" ht="36" customHeight="1" spans="1:5">
      <c r="A71" s="217">
        <v>21208</v>
      </c>
      <c r="B71" s="214" t="s">
        <v>1384</v>
      </c>
      <c r="C71" s="218">
        <v>44518</v>
      </c>
      <c r="D71" s="218">
        <v>28041</v>
      </c>
      <c r="E71" s="225">
        <f t="shared" si="1"/>
        <v>-0.37</v>
      </c>
    </row>
    <row r="72" s="201" customFormat="1" ht="36" customHeight="1" spans="1:5">
      <c r="A72" s="219">
        <v>2120801</v>
      </c>
      <c r="B72" s="216" t="s">
        <v>1385</v>
      </c>
      <c r="C72" s="218">
        <v>1296</v>
      </c>
      <c r="D72" s="218">
        <v>5000</v>
      </c>
      <c r="E72" s="225">
        <f t="shared" si="1"/>
        <v>2.858</v>
      </c>
    </row>
    <row r="73" s="201" customFormat="1" ht="36" customHeight="1" spans="1:5">
      <c r="A73" s="219">
        <v>2120802</v>
      </c>
      <c r="B73" s="216" t="s">
        <v>1386</v>
      </c>
      <c r="C73" s="218">
        <v>7</v>
      </c>
      <c r="D73" s="218"/>
      <c r="E73" s="225">
        <f t="shared" ref="E73:E83" si="2">IF(C73&lt;&gt;0,D73/C73-1,"")</f>
        <v>-1</v>
      </c>
    </row>
    <row r="74" s="201" customFormat="1" ht="36" customHeight="1" spans="1:5">
      <c r="A74" s="219">
        <v>2120803</v>
      </c>
      <c r="B74" s="216" t="s">
        <v>1387</v>
      </c>
      <c r="C74" s="218">
        <v>0</v>
      </c>
      <c r="D74" s="218"/>
      <c r="E74" s="225" t="str">
        <f t="shared" si="2"/>
        <v/>
      </c>
    </row>
    <row r="75" s="201" customFormat="1" ht="36" customHeight="1" spans="1:5">
      <c r="A75" s="219">
        <v>2120804</v>
      </c>
      <c r="B75" s="216" t="s">
        <v>1388</v>
      </c>
      <c r="C75" s="218">
        <v>63</v>
      </c>
      <c r="D75" s="218"/>
      <c r="E75" s="225">
        <f t="shared" si="2"/>
        <v>-1</v>
      </c>
    </row>
    <row r="76" s="201" customFormat="1" ht="36" customHeight="1" spans="1:5">
      <c r="A76" s="219">
        <v>2120805</v>
      </c>
      <c r="B76" s="216" t="s">
        <v>1389</v>
      </c>
      <c r="C76" s="218">
        <v>0</v>
      </c>
      <c r="D76" s="218"/>
      <c r="E76" s="225" t="str">
        <f t="shared" si="2"/>
        <v/>
      </c>
    </row>
    <row r="77" s="201" customFormat="1" ht="36" customHeight="1" spans="1:5">
      <c r="A77" s="219">
        <v>2120806</v>
      </c>
      <c r="B77" s="216" t="s">
        <v>1390</v>
      </c>
      <c r="C77" s="218">
        <v>0</v>
      </c>
      <c r="D77" s="218"/>
      <c r="E77" s="225" t="str">
        <f t="shared" si="2"/>
        <v/>
      </c>
    </row>
    <row r="78" s="201" customFormat="1" ht="36" customHeight="1" spans="1:5">
      <c r="A78" s="219">
        <v>2120807</v>
      </c>
      <c r="B78" s="216" t="s">
        <v>1391</v>
      </c>
      <c r="C78" s="213">
        <v>0</v>
      </c>
      <c r="D78" s="213"/>
      <c r="E78" s="225" t="str">
        <f t="shared" si="2"/>
        <v/>
      </c>
    </row>
    <row r="79" s="201" customFormat="1" ht="36" customHeight="1" spans="1:5">
      <c r="A79" s="219">
        <v>2120809</v>
      </c>
      <c r="B79" s="216" t="s">
        <v>1392</v>
      </c>
      <c r="C79" s="213">
        <v>0</v>
      </c>
      <c r="D79" s="213"/>
      <c r="E79" s="225" t="str">
        <f t="shared" si="2"/>
        <v/>
      </c>
    </row>
    <row r="80" s="201" customFormat="1" ht="36" customHeight="1" spans="1:5">
      <c r="A80" s="219">
        <v>2120810</v>
      </c>
      <c r="B80" s="216" t="s">
        <v>1393</v>
      </c>
      <c r="C80" s="213">
        <v>0</v>
      </c>
      <c r="D80" s="213"/>
      <c r="E80" s="225" t="str">
        <f t="shared" si="2"/>
        <v/>
      </c>
    </row>
    <row r="81" s="201" customFormat="1" ht="36" customHeight="1" spans="1:5">
      <c r="A81" s="219">
        <v>2120811</v>
      </c>
      <c r="B81" s="216" t="s">
        <v>1394</v>
      </c>
      <c r="C81" s="213">
        <v>0</v>
      </c>
      <c r="D81" s="213"/>
      <c r="E81" s="225" t="str">
        <f t="shared" si="2"/>
        <v/>
      </c>
    </row>
    <row r="82" s="201" customFormat="1" ht="36" customHeight="1" spans="1:5">
      <c r="A82" s="219">
        <v>2120813</v>
      </c>
      <c r="B82" s="216" t="s">
        <v>1395</v>
      </c>
      <c r="C82" s="213">
        <v>0</v>
      </c>
      <c r="D82" s="213"/>
      <c r="E82" s="225" t="str">
        <f t="shared" si="2"/>
        <v/>
      </c>
    </row>
    <row r="83" s="201" customFormat="1" ht="36" customHeight="1" spans="1:5">
      <c r="A83" s="219">
        <v>2120814</v>
      </c>
      <c r="B83" s="216" t="s">
        <v>1396</v>
      </c>
      <c r="C83" s="218">
        <v>2998</v>
      </c>
      <c r="D83" s="218">
        <v>2367</v>
      </c>
      <c r="E83" s="225">
        <f t="shared" si="2"/>
        <v>-0.21</v>
      </c>
    </row>
    <row r="84" s="201" customFormat="1" ht="36" customHeight="1" spans="1:5">
      <c r="A84" s="219">
        <v>2120815</v>
      </c>
      <c r="B84" s="216" t="s">
        <v>1397</v>
      </c>
      <c r="C84" s="218">
        <v>419</v>
      </c>
      <c r="D84" s="218"/>
      <c r="E84" s="225">
        <f t="shared" si="1"/>
        <v>-1</v>
      </c>
    </row>
    <row r="85" s="201" customFormat="1" ht="36" customHeight="1" spans="1:5">
      <c r="A85" s="219">
        <v>2120816</v>
      </c>
      <c r="B85" s="216" t="s">
        <v>1398</v>
      </c>
      <c r="C85" s="218">
        <v>5</v>
      </c>
      <c r="D85" s="218"/>
      <c r="E85" s="225">
        <f t="shared" si="1"/>
        <v>-1</v>
      </c>
    </row>
    <row r="86" s="201" customFormat="1" ht="36" customHeight="1" spans="1:5">
      <c r="A86" s="219">
        <v>2120899</v>
      </c>
      <c r="B86" s="216" t="s">
        <v>1399</v>
      </c>
      <c r="C86" s="218">
        <v>39730</v>
      </c>
      <c r="D86" s="218">
        <v>20674</v>
      </c>
      <c r="E86" s="225">
        <f t="shared" si="1"/>
        <v>-0.48</v>
      </c>
    </row>
    <row r="87" s="201" customFormat="1" ht="36" customHeight="1" spans="1:5">
      <c r="A87" s="217">
        <v>21210</v>
      </c>
      <c r="B87" s="214" t="s">
        <v>1400</v>
      </c>
      <c r="C87" s="213">
        <v>0</v>
      </c>
      <c r="D87" s="213">
        <v>0</v>
      </c>
      <c r="E87" s="224" t="str">
        <f t="shared" si="1"/>
        <v/>
      </c>
    </row>
    <row r="88" s="201" customFormat="1" ht="36" customHeight="1" spans="1:5">
      <c r="A88" s="219">
        <v>2121001</v>
      </c>
      <c r="B88" s="216" t="s">
        <v>1385</v>
      </c>
      <c r="C88" s="213">
        <v>0</v>
      </c>
      <c r="D88" s="213"/>
      <c r="E88" s="224" t="str">
        <f t="shared" si="1"/>
        <v/>
      </c>
    </row>
    <row r="89" s="201" customFormat="1" ht="36" customHeight="1" spans="1:5">
      <c r="A89" s="219">
        <v>2121002</v>
      </c>
      <c r="B89" s="216" t="s">
        <v>1386</v>
      </c>
      <c r="C89" s="213">
        <v>0</v>
      </c>
      <c r="D89" s="213"/>
      <c r="E89" s="224" t="str">
        <f t="shared" si="1"/>
        <v/>
      </c>
    </row>
    <row r="90" s="201" customFormat="1" ht="36" customHeight="1" spans="1:5">
      <c r="A90" s="219">
        <v>2121099</v>
      </c>
      <c r="B90" s="216" t="s">
        <v>1401</v>
      </c>
      <c r="C90" s="213">
        <v>0</v>
      </c>
      <c r="D90" s="213"/>
      <c r="E90" s="224" t="str">
        <f t="shared" si="1"/>
        <v/>
      </c>
    </row>
    <row r="91" s="201" customFormat="1" ht="36" customHeight="1" spans="1:5">
      <c r="A91" s="217">
        <v>21211</v>
      </c>
      <c r="B91" s="214" t="s">
        <v>1402</v>
      </c>
      <c r="C91" s="213">
        <v>0</v>
      </c>
      <c r="D91" s="213"/>
      <c r="E91" s="224" t="str">
        <f t="shared" si="1"/>
        <v/>
      </c>
    </row>
    <row r="92" s="201" customFormat="1" ht="36" customHeight="1" spans="1:5">
      <c r="A92" s="217">
        <v>21213</v>
      </c>
      <c r="B92" s="214" t="s">
        <v>1403</v>
      </c>
      <c r="C92" s="213">
        <v>0</v>
      </c>
      <c r="D92" s="213">
        <v>0</v>
      </c>
      <c r="E92" s="224" t="str">
        <f t="shared" si="1"/>
        <v/>
      </c>
    </row>
    <row r="93" s="201" customFormat="1" ht="36" customHeight="1" spans="1:5">
      <c r="A93" s="219">
        <v>2121301</v>
      </c>
      <c r="B93" s="216" t="s">
        <v>1404</v>
      </c>
      <c r="C93" s="213">
        <v>0</v>
      </c>
      <c r="D93" s="213"/>
      <c r="E93" s="224" t="str">
        <f t="shared" si="1"/>
        <v/>
      </c>
    </row>
    <row r="94" s="201" customFormat="1" ht="36" customHeight="1" spans="1:5">
      <c r="A94" s="219">
        <v>2121302</v>
      </c>
      <c r="B94" s="216" t="s">
        <v>1405</v>
      </c>
      <c r="C94" s="213">
        <v>0</v>
      </c>
      <c r="D94" s="213"/>
      <c r="E94" s="224" t="str">
        <f t="shared" si="1"/>
        <v/>
      </c>
    </row>
    <row r="95" s="201" customFormat="1" ht="36" customHeight="1" spans="1:5">
      <c r="A95" s="219">
        <v>2121303</v>
      </c>
      <c r="B95" s="216" t="s">
        <v>1406</v>
      </c>
      <c r="C95" s="213">
        <v>0</v>
      </c>
      <c r="D95" s="213"/>
      <c r="E95" s="224" t="str">
        <f t="shared" si="1"/>
        <v/>
      </c>
    </row>
    <row r="96" s="201" customFormat="1" ht="36" customHeight="1" spans="1:5">
      <c r="A96" s="219">
        <v>2121304</v>
      </c>
      <c r="B96" s="216" t="s">
        <v>1407</v>
      </c>
      <c r="C96" s="213">
        <v>0</v>
      </c>
      <c r="D96" s="213"/>
      <c r="E96" s="224" t="str">
        <f t="shared" si="1"/>
        <v/>
      </c>
    </row>
    <row r="97" s="201" customFormat="1" ht="36" customHeight="1" spans="1:5">
      <c r="A97" s="219">
        <v>2121399</v>
      </c>
      <c r="B97" s="216" t="s">
        <v>1408</v>
      </c>
      <c r="C97" s="213">
        <v>0</v>
      </c>
      <c r="D97" s="213"/>
      <c r="E97" s="224" t="str">
        <f t="shared" si="1"/>
        <v/>
      </c>
    </row>
    <row r="98" s="201" customFormat="1" ht="36" customHeight="1" spans="1:5">
      <c r="A98" s="217">
        <v>21214</v>
      </c>
      <c r="B98" s="214" t="s">
        <v>1409</v>
      </c>
      <c r="C98" s="218">
        <v>1474</v>
      </c>
      <c r="D98" s="218">
        <v>803</v>
      </c>
      <c r="E98" s="225">
        <f t="shared" si="1"/>
        <v>-0.455</v>
      </c>
    </row>
    <row r="99" s="201" customFormat="1" ht="36" customHeight="1" spans="1:5">
      <c r="A99" s="219">
        <v>2121401</v>
      </c>
      <c r="B99" s="216" t="s">
        <v>1410</v>
      </c>
      <c r="C99" s="218">
        <v>1474</v>
      </c>
      <c r="D99" s="218">
        <v>800</v>
      </c>
      <c r="E99" s="225">
        <f t="shared" si="1"/>
        <v>-0.457</v>
      </c>
    </row>
    <row r="100" s="201" customFormat="1" ht="36" customHeight="1" spans="1:5">
      <c r="A100" s="219">
        <v>2121402</v>
      </c>
      <c r="B100" s="216" t="s">
        <v>1411</v>
      </c>
      <c r="C100" s="218">
        <v>0</v>
      </c>
      <c r="D100" s="218">
        <v>3</v>
      </c>
      <c r="E100" s="225" t="str">
        <f t="shared" si="1"/>
        <v/>
      </c>
    </row>
    <row r="101" s="201" customFormat="1" ht="36" customHeight="1" spans="1:5">
      <c r="A101" s="219">
        <v>2121499</v>
      </c>
      <c r="B101" s="216" t="s">
        <v>1412</v>
      </c>
      <c r="C101" s="218">
        <v>0</v>
      </c>
      <c r="D101" s="218"/>
      <c r="E101" s="225" t="str">
        <f t="shared" si="1"/>
        <v/>
      </c>
    </row>
    <row r="102" s="201" customFormat="1" ht="36" customHeight="1" spans="1:5">
      <c r="A102" s="217">
        <v>21215</v>
      </c>
      <c r="B102" s="214" t="s">
        <v>1413</v>
      </c>
      <c r="C102" s="218">
        <v>22700</v>
      </c>
      <c r="D102" s="218">
        <v>0</v>
      </c>
      <c r="E102" s="225">
        <f t="shared" si="1"/>
        <v>-1</v>
      </c>
    </row>
    <row r="103" s="201" customFormat="1" ht="36" customHeight="1" spans="1:5">
      <c r="A103" s="219">
        <v>2121501</v>
      </c>
      <c r="B103" s="216" t="s">
        <v>1385</v>
      </c>
      <c r="C103" s="218">
        <v>0</v>
      </c>
      <c r="D103" s="218"/>
      <c r="E103" s="225" t="str">
        <f t="shared" si="1"/>
        <v/>
      </c>
    </row>
    <row r="104" s="201" customFormat="1" ht="36" customHeight="1" spans="1:5">
      <c r="A104" s="219">
        <v>2121502</v>
      </c>
      <c r="B104" s="216" t="s">
        <v>1386</v>
      </c>
      <c r="C104" s="218">
        <v>0</v>
      </c>
      <c r="D104" s="218"/>
      <c r="E104" s="225" t="str">
        <f t="shared" si="1"/>
        <v/>
      </c>
    </row>
    <row r="105" s="201" customFormat="1" ht="36" customHeight="1" spans="1:5">
      <c r="A105" s="219">
        <v>2121599</v>
      </c>
      <c r="B105" s="216" t="s">
        <v>1414</v>
      </c>
      <c r="C105" s="218">
        <v>22700</v>
      </c>
      <c r="D105" s="218"/>
      <c r="E105" s="225">
        <f t="shared" si="1"/>
        <v>-1</v>
      </c>
    </row>
    <row r="106" s="201" customFormat="1" ht="36" customHeight="1" spans="1:5">
      <c r="A106" s="217">
        <v>21216</v>
      </c>
      <c r="B106" s="214" t="s">
        <v>1415</v>
      </c>
      <c r="C106" s="218">
        <v>0</v>
      </c>
      <c r="D106" s="218">
        <v>0</v>
      </c>
      <c r="E106" s="225" t="str">
        <f t="shared" si="1"/>
        <v/>
      </c>
    </row>
    <row r="107" s="201" customFormat="1" ht="36" customHeight="1" spans="1:5">
      <c r="A107" s="219">
        <v>2121601</v>
      </c>
      <c r="B107" s="216" t="s">
        <v>1385</v>
      </c>
      <c r="C107" s="218">
        <v>0</v>
      </c>
      <c r="D107" s="218"/>
      <c r="E107" s="225" t="str">
        <f t="shared" si="1"/>
        <v/>
      </c>
    </row>
    <row r="108" s="201" customFormat="1" ht="36" customHeight="1" spans="1:5">
      <c r="A108" s="219">
        <v>2121602</v>
      </c>
      <c r="B108" s="216" t="s">
        <v>1386</v>
      </c>
      <c r="C108" s="213">
        <v>0</v>
      </c>
      <c r="D108" s="213"/>
      <c r="E108" s="224" t="str">
        <f t="shared" si="1"/>
        <v/>
      </c>
    </row>
    <row r="109" s="201" customFormat="1" ht="36" customHeight="1" spans="1:5">
      <c r="A109" s="219">
        <v>2121699</v>
      </c>
      <c r="B109" s="216" t="s">
        <v>1416</v>
      </c>
      <c r="C109" s="218">
        <v>0</v>
      </c>
      <c r="D109" s="218"/>
      <c r="E109" s="225" t="str">
        <f t="shared" si="1"/>
        <v/>
      </c>
    </row>
    <row r="110" s="201" customFormat="1" ht="36" customHeight="1" spans="1:5">
      <c r="A110" s="217">
        <v>21217</v>
      </c>
      <c r="B110" s="214" t="s">
        <v>1417</v>
      </c>
      <c r="C110" s="213">
        <v>0</v>
      </c>
      <c r="D110" s="213">
        <v>0</v>
      </c>
      <c r="E110" s="224" t="str">
        <f t="shared" si="1"/>
        <v/>
      </c>
    </row>
    <row r="111" s="201" customFormat="1" ht="36" customHeight="1" spans="1:5">
      <c r="A111" s="219">
        <v>2121701</v>
      </c>
      <c r="B111" s="216" t="s">
        <v>1404</v>
      </c>
      <c r="C111" s="213">
        <v>0</v>
      </c>
      <c r="D111" s="213"/>
      <c r="E111" s="224" t="str">
        <f t="shared" si="1"/>
        <v/>
      </c>
    </row>
    <row r="112" s="201" customFormat="1" ht="36" customHeight="1" spans="1:5">
      <c r="A112" s="219">
        <v>2121702</v>
      </c>
      <c r="B112" s="216" t="s">
        <v>1405</v>
      </c>
      <c r="C112" s="213">
        <v>0</v>
      </c>
      <c r="D112" s="213"/>
      <c r="E112" s="224" t="str">
        <f t="shared" si="1"/>
        <v/>
      </c>
    </row>
    <row r="113" s="201" customFormat="1" ht="36" customHeight="1" spans="1:5">
      <c r="A113" s="219">
        <v>2121703</v>
      </c>
      <c r="B113" s="216" t="s">
        <v>1406</v>
      </c>
      <c r="C113" s="213">
        <v>0</v>
      </c>
      <c r="D113" s="213"/>
      <c r="E113" s="224" t="str">
        <f t="shared" si="1"/>
        <v/>
      </c>
    </row>
    <row r="114" s="201" customFormat="1" ht="36" customHeight="1" spans="1:5">
      <c r="A114" s="219">
        <v>2121704</v>
      </c>
      <c r="B114" s="216" t="s">
        <v>1407</v>
      </c>
      <c r="C114" s="213">
        <v>0</v>
      </c>
      <c r="D114" s="213"/>
      <c r="E114" s="224" t="str">
        <f t="shared" si="1"/>
        <v/>
      </c>
    </row>
    <row r="115" s="201" customFormat="1" ht="36" customHeight="1" spans="1:5">
      <c r="A115" s="219">
        <v>2121799</v>
      </c>
      <c r="B115" s="216" t="s">
        <v>1418</v>
      </c>
      <c r="C115" s="213">
        <v>0</v>
      </c>
      <c r="D115" s="213"/>
      <c r="E115" s="224" t="str">
        <f t="shared" si="1"/>
        <v/>
      </c>
    </row>
    <row r="116" s="201" customFormat="1" ht="36" customHeight="1" spans="1:5">
      <c r="A116" s="217">
        <v>21218</v>
      </c>
      <c r="B116" s="214" t="s">
        <v>1419</v>
      </c>
      <c r="C116" s="213">
        <v>0</v>
      </c>
      <c r="D116" s="213">
        <v>0</v>
      </c>
      <c r="E116" s="224" t="str">
        <f t="shared" si="1"/>
        <v/>
      </c>
    </row>
    <row r="117" s="201" customFormat="1" ht="36" customHeight="1" spans="1:5">
      <c r="A117" s="219">
        <v>2121801</v>
      </c>
      <c r="B117" s="216" t="s">
        <v>1410</v>
      </c>
      <c r="C117" s="213">
        <v>0</v>
      </c>
      <c r="D117" s="213"/>
      <c r="E117" s="224" t="str">
        <f t="shared" si="1"/>
        <v/>
      </c>
    </row>
    <row r="118" s="201" customFormat="1" ht="36" customHeight="1" spans="1:5">
      <c r="A118" s="219">
        <v>2121899</v>
      </c>
      <c r="B118" s="216" t="s">
        <v>1420</v>
      </c>
      <c r="C118" s="213">
        <v>0</v>
      </c>
      <c r="D118" s="213"/>
      <c r="E118" s="224" t="str">
        <f t="shared" si="1"/>
        <v/>
      </c>
    </row>
    <row r="119" s="201" customFormat="1" ht="36" customHeight="1" spans="1:5">
      <c r="A119" s="217">
        <v>21219</v>
      </c>
      <c r="B119" s="214" t="s">
        <v>1421</v>
      </c>
      <c r="C119" s="213">
        <v>0</v>
      </c>
      <c r="D119" s="213">
        <v>0</v>
      </c>
      <c r="E119" s="224" t="str">
        <f t="shared" si="1"/>
        <v/>
      </c>
    </row>
    <row r="120" s="201" customFormat="1" ht="36" customHeight="1" spans="1:5">
      <c r="A120" s="219">
        <v>2121901</v>
      </c>
      <c r="B120" s="216" t="s">
        <v>1385</v>
      </c>
      <c r="C120" s="213">
        <v>0</v>
      </c>
      <c r="D120" s="213"/>
      <c r="E120" s="224" t="str">
        <f t="shared" si="1"/>
        <v/>
      </c>
    </row>
    <row r="121" s="201" customFormat="1" ht="36" customHeight="1" spans="1:5">
      <c r="A121" s="219">
        <v>2121902</v>
      </c>
      <c r="B121" s="216" t="s">
        <v>1386</v>
      </c>
      <c r="C121" s="213">
        <v>0</v>
      </c>
      <c r="D121" s="213"/>
      <c r="E121" s="224" t="str">
        <f t="shared" si="1"/>
        <v/>
      </c>
    </row>
    <row r="122" s="201" customFormat="1" ht="36" customHeight="1" spans="1:5">
      <c r="A122" s="219">
        <v>2121903</v>
      </c>
      <c r="B122" s="216" t="s">
        <v>1387</v>
      </c>
      <c r="C122" s="213">
        <v>0</v>
      </c>
      <c r="D122" s="213"/>
      <c r="E122" s="224" t="str">
        <f t="shared" si="1"/>
        <v/>
      </c>
    </row>
    <row r="123" s="201" customFormat="1" ht="36" customHeight="1" spans="1:5">
      <c r="A123" s="219">
        <v>2121904</v>
      </c>
      <c r="B123" s="216" t="s">
        <v>1388</v>
      </c>
      <c r="C123" s="213">
        <v>0</v>
      </c>
      <c r="D123" s="213"/>
      <c r="E123" s="224" t="str">
        <f t="shared" si="1"/>
        <v/>
      </c>
    </row>
    <row r="124" s="201" customFormat="1" ht="36" customHeight="1" spans="1:5">
      <c r="A124" s="219">
        <v>2121905</v>
      </c>
      <c r="B124" s="216" t="s">
        <v>1391</v>
      </c>
      <c r="C124" s="213">
        <v>0</v>
      </c>
      <c r="D124" s="213"/>
      <c r="E124" s="224" t="str">
        <f t="shared" si="1"/>
        <v/>
      </c>
    </row>
    <row r="125" s="201" customFormat="1" ht="36" customHeight="1" spans="1:5">
      <c r="A125" s="219">
        <v>2121906</v>
      </c>
      <c r="B125" s="216" t="s">
        <v>1393</v>
      </c>
      <c r="C125" s="213">
        <v>0</v>
      </c>
      <c r="D125" s="213"/>
      <c r="E125" s="224" t="str">
        <f t="shared" si="1"/>
        <v/>
      </c>
    </row>
    <row r="126" s="201" customFormat="1" ht="36" customHeight="1" spans="1:5">
      <c r="A126" s="219">
        <v>2121907</v>
      </c>
      <c r="B126" s="216" t="s">
        <v>1394</v>
      </c>
      <c r="C126" s="213">
        <v>0</v>
      </c>
      <c r="D126" s="213"/>
      <c r="E126" s="224" t="str">
        <f t="shared" si="1"/>
        <v/>
      </c>
    </row>
    <row r="127" s="201" customFormat="1" ht="36" customHeight="1" spans="1:5">
      <c r="A127" s="219">
        <v>2121999</v>
      </c>
      <c r="B127" s="216" t="s">
        <v>1422</v>
      </c>
      <c r="C127" s="213">
        <v>0</v>
      </c>
      <c r="D127" s="213"/>
      <c r="E127" s="224" t="str">
        <f t="shared" si="1"/>
        <v/>
      </c>
    </row>
    <row r="128" s="201" customFormat="1" ht="36" customHeight="1" spans="1:5">
      <c r="A128" s="220">
        <v>21298</v>
      </c>
      <c r="B128" s="214" t="s">
        <v>1343</v>
      </c>
      <c r="C128" s="218">
        <v>19970</v>
      </c>
      <c r="D128" s="218">
        <v>2260</v>
      </c>
      <c r="E128" s="225">
        <f t="shared" si="1"/>
        <v>-0.887</v>
      </c>
    </row>
    <row r="129" s="201" customFormat="1" ht="36" customHeight="1" spans="1:5">
      <c r="A129" s="221">
        <v>2129801</v>
      </c>
      <c r="B129" s="216" t="s">
        <v>707</v>
      </c>
      <c r="C129" s="218">
        <v>16250</v>
      </c>
      <c r="D129" s="218"/>
      <c r="E129" s="225">
        <f t="shared" si="1"/>
        <v>-1</v>
      </c>
    </row>
    <row r="130" s="201" customFormat="1" ht="36" customHeight="1" spans="1:5">
      <c r="A130" s="221">
        <v>2129899</v>
      </c>
      <c r="B130" s="216" t="s">
        <v>712</v>
      </c>
      <c r="C130" s="218">
        <v>3720</v>
      </c>
      <c r="D130" s="218">
        <v>2260</v>
      </c>
      <c r="E130" s="225">
        <f t="shared" si="1"/>
        <v>-0.392</v>
      </c>
    </row>
    <row r="131" s="201" customFormat="1" ht="36" customHeight="1" spans="1:5">
      <c r="A131" s="217">
        <v>213</v>
      </c>
      <c r="B131" s="212" t="s">
        <v>1423</v>
      </c>
      <c r="C131" s="213">
        <v>523</v>
      </c>
      <c r="D131" s="213">
        <v>622</v>
      </c>
      <c r="E131" s="224">
        <f t="shared" si="1"/>
        <v>0.189</v>
      </c>
    </row>
    <row r="132" s="201" customFormat="1" ht="36" customHeight="1" spans="1:5">
      <c r="A132" s="217">
        <v>21366</v>
      </c>
      <c r="B132" s="214" t="s">
        <v>1424</v>
      </c>
      <c r="C132" s="218">
        <v>0</v>
      </c>
      <c r="D132" s="218">
        <v>208</v>
      </c>
      <c r="E132" s="225" t="str">
        <f t="shared" si="1"/>
        <v/>
      </c>
    </row>
    <row r="133" s="201" customFormat="1" ht="36" customHeight="1" spans="1:5">
      <c r="A133" s="219">
        <v>2136601</v>
      </c>
      <c r="B133" s="216" t="s">
        <v>1425</v>
      </c>
      <c r="C133" s="218">
        <v>0</v>
      </c>
      <c r="D133" s="218">
        <v>200</v>
      </c>
      <c r="E133" s="225" t="str">
        <f t="shared" si="1"/>
        <v/>
      </c>
    </row>
    <row r="134" s="201" customFormat="1" ht="36" customHeight="1" spans="1:5">
      <c r="A134" s="219">
        <v>2136602</v>
      </c>
      <c r="B134" s="216" t="s">
        <v>1426</v>
      </c>
      <c r="C134" s="213">
        <v>0</v>
      </c>
      <c r="D134" s="213"/>
      <c r="E134" s="225" t="str">
        <f t="shared" si="1"/>
        <v/>
      </c>
    </row>
    <row r="135" s="201" customFormat="1" ht="36" customHeight="1" spans="1:5">
      <c r="A135" s="219">
        <v>2136603</v>
      </c>
      <c r="B135" s="216" t="s">
        <v>1427</v>
      </c>
      <c r="C135" s="213">
        <v>0</v>
      </c>
      <c r="D135" s="213"/>
      <c r="E135" s="225" t="str">
        <f t="shared" si="1"/>
        <v/>
      </c>
    </row>
    <row r="136" s="201" customFormat="1" ht="36" customHeight="1" spans="1:5">
      <c r="A136" s="219">
        <v>2136699</v>
      </c>
      <c r="B136" s="216" t="s">
        <v>1428</v>
      </c>
      <c r="C136" s="213">
        <v>0</v>
      </c>
      <c r="D136" s="218">
        <v>8</v>
      </c>
      <c r="E136" s="225" t="str">
        <f t="shared" si="1"/>
        <v/>
      </c>
    </row>
    <row r="137" s="201" customFormat="1" ht="36" customHeight="1" spans="1:5">
      <c r="A137" s="217">
        <v>21367</v>
      </c>
      <c r="B137" s="214" t="s">
        <v>1429</v>
      </c>
      <c r="C137" s="213">
        <v>0</v>
      </c>
      <c r="D137" s="213">
        <v>0</v>
      </c>
      <c r="E137" s="224" t="str">
        <f t="shared" ref="E132:E195" si="3">IF(C137&lt;&gt;0,D137/C137-1,"")</f>
        <v/>
      </c>
    </row>
    <row r="138" s="201" customFormat="1" ht="36" customHeight="1" spans="1:5">
      <c r="A138" s="219">
        <v>2136701</v>
      </c>
      <c r="B138" s="216" t="s">
        <v>1425</v>
      </c>
      <c r="C138" s="213">
        <v>0</v>
      </c>
      <c r="D138" s="213"/>
      <c r="E138" s="224" t="str">
        <f t="shared" si="3"/>
        <v/>
      </c>
    </row>
    <row r="139" s="201" customFormat="1" ht="36" customHeight="1" spans="1:5">
      <c r="A139" s="219">
        <v>2136702</v>
      </c>
      <c r="B139" s="216" t="s">
        <v>1426</v>
      </c>
      <c r="C139" s="213">
        <v>0</v>
      </c>
      <c r="D139" s="213"/>
      <c r="E139" s="224" t="str">
        <f t="shared" si="3"/>
        <v/>
      </c>
    </row>
    <row r="140" s="201" customFormat="1" ht="36" customHeight="1" spans="1:5">
      <c r="A140" s="219">
        <v>2136703</v>
      </c>
      <c r="B140" s="216" t="s">
        <v>1430</v>
      </c>
      <c r="C140" s="213">
        <v>0</v>
      </c>
      <c r="D140" s="213"/>
      <c r="E140" s="224" t="str">
        <f t="shared" si="3"/>
        <v/>
      </c>
    </row>
    <row r="141" s="201" customFormat="1" ht="36" customHeight="1" spans="1:5">
      <c r="A141" s="219">
        <v>2136799</v>
      </c>
      <c r="B141" s="216" t="s">
        <v>1431</v>
      </c>
      <c r="C141" s="213">
        <v>0</v>
      </c>
      <c r="D141" s="213"/>
      <c r="E141" s="224" t="str">
        <f t="shared" si="3"/>
        <v/>
      </c>
    </row>
    <row r="142" s="201" customFormat="1" ht="36" customHeight="1" spans="1:5">
      <c r="A142" s="217">
        <v>21369</v>
      </c>
      <c r="B142" s="214" t="s">
        <v>1432</v>
      </c>
      <c r="C142" s="213">
        <v>0</v>
      </c>
      <c r="D142" s="213">
        <v>0</v>
      </c>
      <c r="E142" s="224" t="str">
        <f t="shared" si="3"/>
        <v/>
      </c>
    </row>
    <row r="143" s="201" customFormat="1" ht="36" customHeight="1" spans="1:5">
      <c r="A143" s="219">
        <v>2136901</v>
      </c>
      <c r="B143" s="216" t="s">
        <v>774</v>
      </c>
      <c r="C143" s="213">
        <v>0</v>
      </c>
      <c r="D143" s="213"/>
      <c r="E143" s="224" t="str">
        <f t="shared" si="3"/>
        <v/>
      </c>
    </row>
    <row r="144" s="201" customFormat="1" ht="36" customHeight="1" spans="1:5">
      <c r="A144" s="219">
        <v>2136902</v>
      </c>
      <c r="B144" s="216" t="s">
        <v>1433</v>
      </c>
      <c r="C144" s="213">
        <v>0</v>
      </c>
      <c r="D144" s="213"/>
      <c r="E144" s="224" t="str">
        <f t="shared" si="3"/>
        <v/>
      </c>
    </row>
    <row r="145" s="201" customFormat="1" ht="36" customHeight="1" spans="1:5">
      <c r="A145" s="219">
        <v>2136903</v>
      </c>
      <c r="B145" s="216" t="s">
        <v>1434</v>
      </c>
      <c r="C145" s="213">
        <v>0</v>
      </c>
      <c r="D145" s="213"/>
      <c r="E145" s="224" t="str">
        <f t="shared" si="3"/>
        <v/>
      </c>
    </row>
    <row r="146" s="201" customFormat="1" ht="36" customHeight="1" spans="1:5">
      <c r="A146" s="219">
        <v>2136999</v>
      </c>
      <c r="B146" s="216" t="s">
        <v>1435</v>
      </c>
      <c r="C146" s="213">
        <v>0</v>
      </c>
      <c r="D146" s="213"/>
      <c r="E146" s="224" t="str">
        <f t="shared" si="3"/>
        <v/>
      </c>
    </row>
    <row r="147" s="201" customFormat="1" ht="36" customHeight="1" spans="1:5">
      <c r="A147" s="226">
        <v>21370</v>
      </c>
      <c r="B147" s="214" t="s">
        <v>1436</v>
      </c>
      <c r="C147" s="213">
        <v>0</v>
      </c>
      <c r="D147" s="213">
        <v>0</v>
      </c>
      <c r="E147" s="224" t="str">
        <f t="shared" si="3"/>
        <v/>
      </c>
    </row>
    <row r="148" s="201" customFormat="1" ht="36" customHeight="1" spans="1:5">
      <c r="A148" s="227">
        <v>2137001</v>
      </c>
      <c r="B148" s="216" t="s">
        <v>1425</v>
      </c>
      <c r="C148" s="213">
        <v>0</v>
      </c>
      <c r="D148" s="213"/>
      <c r="E148" s="224" t="str">
        <f t="shared" si="3"/>
        <v/>
      </c>
    </row>
    <row r="149" s="201" customFormat="1" ht="36" customHeight="1" spans="1:5">
      <c r="A149" s="227">
        <v>2137099</v>
      </c>
      <c r="B149" s="216" t="s">
        <v>1437</v>
      </c>
      <c r="C149" s="213">
        <v>0</v>
      </c>
      <c r="D149" s="213"/>
      <c r="E149" s="224" t="str">
        <f t="shared" si="3"/>
        <v/>
      </c>
    </row>
    <row r="150" s="201" customFormat="1" ht="36" customHeight="1" spans="1:5">
      <c r="A150" s="226">
        <v>21371</v>
      </c>
      <c r="B150" s="214" t="s">
        <v>1438</v>
      </c>
      <c r="C150" s="213">
        <v>0</v>
      </c>
      <c r="D150" s="213">
        <v>0</v>
      </c>
      <c r="E150" s="224" t="str">
        <f t="shared" si="3"/>
        <v/>
      </c>
    </row>
    <row r="151" s="201" customFormat="1" ht="36" customHeight="1" spans="1:5">
      <c r="A151" s="227">
        <v>2137101</v>
      </c>
      <c r="B151" s="216" t="s">
        <v>774</v>
      </c>
      <c r="C151" s="213">
        <v>0</v>
      </c>
      <c r="D151" s="213"/>
      <c r="E151" s="224" t="str">
        <f t="shared" si="3"/>
        <v/>
      </c>
    </row>
    <row r="152" s="201" customFormat="1" ht="36" customHeight="1" spans="1:5">
      <c r="A152" s="227">
        <v>2137102</v>
      </c>
      <c r="B152" s="216" t="s">
        <v>1439</v>
      </c>
      <c r="C152" s="213">
        <v>0</v>
      </c>
      <c r="D152" s="213"/>
      <c r="E152" s="224" t="str">
        <f t="shared" si="3"/>
        <v/>
      </c>
    </row>
    <row r="153" s="201" customFormat="1" ht="36" customHeight="1" spans="1:5">
      <c r="A153" s="227">
        <v>2137103</v>
      </c>
      <c r="B153" s="216" t="s">
        <v>1434</v>
      </c>
      <c r="C153" s="213">
        <v>0</v>
      </c>
      <c r="D153" s="213"/>
      <c r="E153" s="224" t="str">
        <f t="shared" si="3"/>
        <v/>
      </c>
    </row>
    <row r="154" s="201" customFormat="1" ht="36" customHeight="1" spans="1:5">
      <c r="A154" s="227">
        <v>2137199</v>
      </c>
      <c r="B154" s="216" t="s">
        <v>1440</v>
      </c>
      <c r="C154" s="213">
        <v>0</v>
      </c>
      <c r="D154" s="213"/>
      <c r="E154" s="224" t="str">
        <f t="shared" si="3"/>
        <v/>
      </c>
    </row>
    <row r="155" s="201" customFormat="1" ht="36" customHeight="1" spans="1:5">
      <c r="A155" s="227">
        <v>21372</v>
      </c>
      <c r="B155" s="214" t="s">
        <v>1441</v>
      </c>
      <c r="C155" s="218">
        <v>523</v>
      </c>
      <c r="D155" s="218">
        <v>414</v>
      </c>
      <c r="E155" s="225">
        <f t="shared" si="3"/>
        <v>-0.208</v>
      </c>
    </row>
    <row r="156" s="201" customFormat="1" ht="36" customHeight="1" spans="1:5">
      <c r="A156" s="227">
        <v>2137201</v>
      </c>
      <c r="B156" s="216" t="s">
        <v>1442</v>
      </c>
      <c r="C156" s="218">
        <v>333</v>
      </c>
      <c r="D156" s="218">
        <v>414</v>
      </c>
      <c r="E156" s="225">
        <f t="shared" si="3"/>
        <v>0.243</v>
      </c>
    </row>
    <row r="157" s="201" customFormat="1" ht="36" customHeight="1" spans="1:5">
      <c r="A157" s="227">
        <v>2137202</v>
      </c>
      <c r="B157" s="216" t="s">
        <v>1425</v>
      </c>
      <c r="C157" s="218">
        <v>0</v>
      </c>
      <c r="D157" s="218"/>
      <c r="E157" s="225" t="str">
        <f t="shared" si="3"/>
        <v/>
      </c>
    </row>
    <row r="158" s="201" customFormat="1" ht="36" customHeight="1" spans="1:5">
      <c r="A158" s="227">
        <v>2137299</v>
      </c>
      <c r="B158" s="216" t="s">
        <v>1443</v>
      </c>
      <c r="C158" s="218">
        <v>190</v>
      </c>
      <c r="D158" s="218"/>
      <c r="E158" s="225">
        <f t="shared" si="3"/>
        <v>-1</v>
      </c>
    </row>
    <row r="159" s="201" customFormat="1" ht="36" customHeight="1" spans="1:5">
      <c r="A159" s="227">
        <v>21373</v>
      </c>
      <c r="B159" s="214" t="s">
        <v>1444</v>
      </c>
      <c r="C159" s="213">
        <v>0</v>
      </c>
      <c r="D159" s="213">
        <v>0</v>
      </c>
      <c r="E159" s="224" t="str">
        <f t="shared" si="3"/>
        <v/>
      </c>
    </row>
    <row r="160" s="201" customFormat="1" ht="36" customHeight="1" spans="1:5">
      <c r="A160" s="227">
        <v>2137301</v>
      </c>
      <c r="B160" s="216" t="s">
        <v>1442</v>
      </c>
      <c r="C160" s="213">
        <v>0</v>
      </c>
      <c r="D160" s="213"/>
      <c r="E160" s="224" t="str">
        <f t="shared" si="3"/>
        <v/>
      </c>
    </row>
    <row r="161" s="201" customFormat="1" ht="36" customHeight="1" spans="1:5">
      <c r="A161" s="227">
        <v>2137302</v>
      </c>
      <c r="B161" s="216" t="s">
        <v>1425</v>
      </c>
      <c r="C161" s="213">
        <v>0</v>
      </c>
      <c r="D161" s="213"/>
      <c r="E161" s="224" t="str">
        <f t="shared" si="3"/>
        <v/>
      </c>
    </row>
    <row r="162" s="201" customFormat="1" ht="36" customHeight="1" spans="1:5">
      <c r="A162" s="227">
        <v>2137399</v>
      </c>
      <c r="B162" s="216" t="s">
        <v>1445</v>
      </c>
      <c r="C162" s="213">
        <v>0</v>
      </c>
      <c r="D162" s="213"/>
      <c r="E162" s="224" t="str">
        <f t="shared" si="3"/>
        <v/>
      </c>
    </row>
    <row r="163" s="201" customFormat="1" ht="36" customHeight="1" spans="1:5">
      <c r="A163" s="226">
        <v>21374</v>
      </c>
      <c r="B163" s="214" t="s">
        <v>1446</v>
      </c>
      <c r="C163" s="213">
        <v>0</v>
      </c>
      <c r="D163" s="213">
        <v>0</v>
      </c>
      <c r="E163" s="224" t="str">
        <f t="shared" si="3"/>
        <v/>
      </c>
    </row>
    <row r="164" s="201" customFormat="1" ht="36" customHeight="1" spans="1:5">
      <c r="A164" s="227">
        <v>2137401</v>
      </c>
      <c r="B164" s="216" t="s">
        <v>1425</v>
      </c>
      <c r="C164" s="213">
        <v>0</v>
      </c>
      <c r="D164" s="213"/>
      <c r="E164" s="224" t="str">
        <f t="shared" si="3"/>
        <v/>
      </c>
    </row>
    <row r="165" s="201" customFormat="1" ht="36" customHeight="1" spans="1:5">
      <c r="A165" s="227">
        <v>2137499</v>
      </c>
      <c r="B165" s="216" t="s">
        <v>1447</v>
      </c>
      <c r="C165" s="213">
        <v>0</v>
      </c>
      <c r="D165" s="213"/>
      <c r="E165" s="224" t="str">
        <f t="shared" si="3"/>
        <v/>
      </c>
    </row>
    <row r="166" s="201" customFormat="1" ht="36" customHeight="1" spans="1:5">
      <c r="A166" s="226">
        <v>21398</v>
      </c>
      <c r="B166" s="214" t="s">
        <v>1343</v>
      </c>
      <c r="C166" s="213">
        <v>0</v>
      </c>
      <c r="D166" s="213">
        <v>0</v>
      </c>
      <c r="E166" s="224" t="str">
        <f t="shared" si="3"/>
        <v/>
      </c>
    </row>
    <row r="167" s="201" customFormat="1" ht="36" customHeight="1" spans="1:5">
      <c r="A167" s="227">
        <v>2139801</v>
      </c>
      <c r="B167" s="216" t="s">
        <v>1448</v>
      </c>
      <c r="C167" s="213">
        <v>0</v>
      </c>
      <c r="D167" s="213"/>
      <c r="E167" s="224" t="str">
        <f t="shared" si="3"/>
        <v/>
      </c>
    </row>
    <row r="168" s="201" customFormat="1" ht="36" customHeight="1" spans="1:5">
      <c r="A168" s="227">
        <v>2139802</v>
      </c>
      <c r="B168" s="216" t="s">
        <v>1449</v>
      </c>
      <c r="C168" s="213">
        <v>0</v>
      </c>
      <c r="D168" s="213"/>
      <c r="E168" s="224" t="str">
        <f t="shared" si="3"/>
        <v/>
      </c>
    </row>
    <row r="169" s="201" customFormat="1" ht="36" customHeight="1" spans="1:5">
      <c r="A169" s="227">
        <v>2139899</v>
      </c>
      <c r="B169" s="216" t="s">
        <v>799</v>
      </c>
      <c r="C169" s="213">
        <v>0</v>
      </c>
      <c r="D169" s="213"/>
      <c r="E169" s="224" t="str">
        <f t="shared" si="3"/>
        <v/>
      </c>
    </row>
    <row r="170" s="201" customFormat="1" ht="36" customHeight="1" spans="1:5">
      <c r="A170" s="217">
        <v>214</v>
      </c>
      <c r="B170" s="212" t="s">
        <v>1450</v>
      </c>
      <c r="C170" s="213">
        <v>0</v>
      </c>
      <c r="D170" s="213">
        <v>0</v>
      </c>
      <c r="E170" s="224" t="str">
        <f t="shared" si="3"/>
        <v/>
      </c>
    </row>
    <row r="171" s="201" customFormat="1" ht="36" customHeight="1" spans="1:5">
      <c r="A171" s="217">
        <v>21460</v>
      </c>
      <c r="B171" s="214" t="s">
        <v>1451</v>
      </c>
      <c r="C171" s="213">
        <v>0</v>
      </c>
      <c r="D171" s="213">
        <v>0</v>
      </c>
      <c r="E171" s="224" t="str">
        <f t="shared" si="3"/>
        <v/>
      </c>
    </row>
    <row r="172" s="201" customFormat="1" ht="36" customHeight="1" spans="1:5">
      <c r="A172" s="219">
        <v>2146001</v>
      </c>
      <c r="B172" s="216" t="s">
        <v>802</v>
      </c>
      <c r="C172" s="213">
        <v>0</v>
      </c>
      <c r="D172" s="213"/>
      <c r="E172" s="224" t="str">
        <f t="shared" si="3"/>
        <v/>
      </c>
    </row>
    <row r="173" s="201" customFormat="1" ht="36" customHeight="1" spans="1:5">
      <c r="A173" s="219">
        <v>2146002</v>
      </c>
      <c r="B173" s="216" t="s">
        <v>803</v>
      </c>
      <c r="C173" s="213">
        <v>0</v>
      </c>
      <c r="D173" s="213"/>
      <c r="E173" s="224" t="str">
        <f t="shared" si="3"/>
        <v/>
      </c>
    </row>
    <row r="174" s="201" customFormat="1" ht="36" customHeight="1" spans="1:5">
      <c r="A174" s="219">
        <v>2146003</v>
      </c>
      <c r="B174" s="216" t="s">
        <v>1452</v>
      </c>
      <c r="C174" s="213">
        <v>0</v>
      </c>
      <c r="D174" s="213"/>
      <c r="E174" s="224" t="str">
        <f t="shared" si="3"/>
        <v/>
      </c>
    </row>
    <row r="175" s="201" customFormat="1" ht="36" customHeight="1" spans="1:5">
      <c r="A175" s="219">
        <v>2146099</v>
      </c>
      <c r="B175" s="216" t="s">
        <v>1453</v>
      </c>
      <c r="C175" s="213">
        <v>0</v>
      </c>
      <c r="D175" s="213"/>
      <c r="E175" s="224" t="str">
        <f t="shared" si="3"/>
        <v/>
      </c>
    </row>
    <row r="176" s="201" customFormat="1" ht="36" customHeight="1" spans="1:5">
      <c r="A176" s="217">
        <v>21462</v>
      </c>
      <c r="B176" s="214" t="s">
        <v>1454</v>
      </c>
      <c r="C176" s="213">
        <v>0</v>
      </c>
      <c r="D176" s="213">
        <v>0</v>
      </c>
      <c r="E176" s="224" t="str">
        <f t="shared" si="3"/>
        <v/>
      </c>
    </row>
    <row r="177" s="201" customFormat="1" ht="36" customHeight="1" spans="1:5">
      <c r="A177" s="219">
        <v>2146201</v>
      </c>
      <c r="B177" s="216" t="s">
        <v>1452</v>
      </c>
      <c r="C177" s="213">
        <v>0</v>
      </c>
      <c r="D177" s="213"/>
      <c r="E177" s="224" t="str">
        <f t="shared" si="3"/>
        <v/>
      </c>
    </row>
    <row r="178" s="201" customFormat="1" ht="36" customHeight="1" spans="1:5">
      <c r="A178" s="219">
        <v>2146202</v>
      </c>
      <c r="B178" s="216" t="s">
        <v>1455</v>
      </c>
      <c r="C178" s="213">
        <v>0</v>
      </c>
      <c r="D178" s="213"/>
      <c r="E178" s="224" t="str">
        <f t="shared" si="3"/>
        <v/>
      </c>
    </row>
    <row r="179" s="201" customFormat="1" ht="36" customHeight="1" spans="1:5">
      <c r="A179" s="219">
        <v>2146203</v>
      </c>
      <c r="B179" s="216" t="s">
        <v>1456</v>
      </c>
      <c r="C179" s="213">
        <v>0</v>
      </c>
      <c r="D179" s="213"/>
      <c r="E179" s="224" t="str">
        <f t="shared" si="3"/>
        <v/>
      </c>
    </row>
    <row r="180" s="201" customFormat="1" ht="36" customHeight="1" spans="1:5">
      <c r="A180" s="219">
        <v>2146299</v>
      </c>
      <c r="B180" s="216" t="s">
        <v>1457</v>
      </c>
      <c r="C180" s="213">
        <v>0</v>
      </c>
      <c r="D180" s="213"/>
      <c r="E180" s="224" t="str">
        <f t="shared" si="3"/>
        <v/>
      </c>
    </row>
    <row r="181" s="201" customFormat="1" ht="36" customHeight="1" spans="1:5">
      <c r="A181" s="217">
        <v>21464</v>
      </c>
      <c r="B181" s="214" t="s">
        <v>1458</v>
      </c>
      <c r="C181" s="213">
        <v>0</v>
      </c>
      <c r="D181" s="213">
        <v>0</v>
      </c>
      <c r="E181" s="224" t="str">
        <f t="shared" si="3"/>
        <v/>
      </c>
    </row>
    <row r="182" s="201" customFormat="1" ht="36" customHeight="1" spans="1:5">
      <c r="A182" s="219">
        <v>2146401</v>
      </c>
      <c r="B182" s="216" t="s">
        <v>1459</v>
      </c>
      <c r="C182" s="213">
        <v>0</v>
      </c>
      <c r="D182" s="213"/>
      <c r="E182" s="224" t="str">
        <f t="shared" si="3"/>
        <v/>
      </c>
    </row>
    <row r="183" s="201" customFormat="1" ht="36" customHeight="1" spans="1:5">
      <c r="A183" s="219">
        <v>2146402</v>
      </c>
      <c r="B183" s="216" t="s">
        <v>1460</v>
      </c>
      <c r="C183" s="213">
        <v>0</v>
      </c>
      <c r="D183" s="213"/>
      <c r="E183" s="224" t="str">
        <f t="shared" si="3"/>
        <v/>
      </c>
    </row>
    <row r="184" s="201" customFormat="1" ht="36" customHeight="1" spans="1:5">
      <c r="A184" s="219">
        <v>2146403</v>
      </c>
      <c r="B184" s="216" t="s">
        <v>1461</v>
      </c>
      <c r="C184" s="213">
        <v>0</v>
      </c>
      <c r="D184" s="213"/>
      <c r="E184" s="224" t="str">
        <f t="shared" si="3"/>
        <v/>
      </c>
    </row>
    <row r="185" s="201" customFormat="1" ht="36" customHeight="1" spans="1:5">
      <c r="A185" s="219">
        <v>2146404</v>
      </c>
      <c r="B185" s="216" t="s">
        <v>1462</v>
      </c>
      <c r="C185" s="213">
        <v>0</v>
      </c>
      <c r="D185" s="213"/>
      <c r="E185" s="224" t="str">
        <f t="shared" si="3"/>
        <v/>
      </c>
    </row>
    <row r="186" s="201" customFormat="1" ht="36" customHeight="1" spans="1:5">
      <c r="A186" s="219">
        <v>2146405</v>
      </c>
      <c r="B186" s="216" t="s">
        <v>1463</v>
      </c>
      <c r="C186" s="213">
        <v>0</v>
      </c>
      <c r="D186" s="213"/>
      <c r="E186" s="224" t="str">
        <f t="shared" si="3"/>
        <v/>
      </c>
    </row>
    <row r="187" s="201" customFormat="1" ht="36" customHeight="1" spans="1:5">
      <c r="A187" s="219">
        <v>2146406</v>
      </c>
      <c r="B187" s="216" t="s">
        <v>1464</v>
      </c>
      <c r="C187" s="213">
        <v>0</v>
      </c>
      <c r="D187" s="213"/>
      <c r="E187" s="224" t="str">
        <f t="shared" si="3"/>
        <v/>
      </c>
    </row>
    <row r="188" s="201" customFormat="1" ht="36" customHeight="1" spans="1:5">
      <c r="A188" s="219">
        <v>2146407</v>
      </c>
      <c r="B188" s="216" t="s">
        <v>1465</v>
      </c>
      <c r="C188" s="213">
        <v>0</v>
      </c>
      <c r="D188" s="213"/>
      <c r="E188" s="224" t="str">
        <f t="shared" si="3"/>
        <v/>
      </c>
    </row>
    <row r="189" s="201" customFormat="1" ht="36" customHeight="1" spans="1:5">
      <c r="A189" s="219">
        <v>2146499</v>
      </c>
      <c r="B189" s="216" t="s">
        <v>1466</v>
      </c>
      <c r="C189" s="213">
        <v>0</v>
      </c>
      <c r="D189" s="213"/>
      <c r="E189" s="224" t="str">
        <f t="shared" si="3"/>
        <v/>
      </c>
    </row>
    <row r="190" s="201" customFormat="1" ht="36" customHeight="1" spans="1:5">
      <c r="A190" s="217">
        <v>21468</v>
      </c>
      <c r="B190" s="214" t="s">
        <v>1467</v>
      </c>
      <c r="C190" s="213">
        <v>0</v>
      </c>
      <c r="D190" s="213">
        <v>0</v>
      </c>
      <c r="E190" s="224" t="str">
        <f t="shared" si="3"/>
        <v/>
      </c>
    </row>
    <row r="191" s="201" customFormat="1" ht="36" customHeight="1" spans="1:5">
      <c r="A191" s="219">
        <v>2146801</v>
      </c>
      <c r="B191" s="216" t="s">
        <v>1468</v>
      </c>
      <c r="C191" s="213">
        <v>0</v>
      </c>
      <c r="D191" s="213"/>
      <c r="E191" s="224" t="str">
        <f t="shared" si="3"/>
        <v/>
      </c>
    </row>
    <row r="192" s="201" customFormat="1" ht="36" customHeight="1" spans="1:5">
      <c r="A192" s="219">
        <v>2146802</v>
      </c>
      <c r="B192" s="216" t="s">
        <v>1469</v>
      </c>
      <c r="C192" s="213">
        <v>0</v>
      </c>
      <c r="D192" s="213"/>
      <c r="E192" s="224" t="str">
        <f t="shared" si="3"/>
        <v/>
      </c>
    </row>
    <row r="193" s="201" customFormat="1" ht="36" customHeight="1" spans="1:5">
      <c r="A193" s="219">
        <v>2146803</v>
      </c>
      <c r="B193" s="216" t="s">
        <v>1470</v>
      </c>
      <c r="C193" s="213">
        <v>0</v>
      </c>
      <c r="D193" s="213"/>
      <c r="E193" s="224" t="str">
        <f t="shared" si="3"/>
        <v/>
      </c>
    </row>
    <row r="194" s="201" customFormat="1" ht="36" customHeight="1" spans="1:5">
      <c r="A194" s="219">
        <v>2146804</v>
      </c>
      <c r="B194" s="216" t="s">
        <v>1471</v>
      </c>
      <c r="C194" s="213">
        <v>0</v>
      </c>
      <c r="D194" s="213"/>
      <c r="E194" s="224" t="str">
        <f t="shared" si="3"/>
        <v/>
      </c>
    </row>
    <row r="195" s="201" customFormat="1" ht="36" customHeight="1" spans="1:5">
      <c r="A195" s="219">
        <v>2146805</v>
      </c>
      <c r="B195" s="216" t="s">
        <v>1472</v>
      </c>
      <c r="C195" s="213">
        <v>0</v>
      </c>
      <c r="D195" s="213"/>
      <c r="E195" s="224" t="str">
        <f t="shared" si="3"/>
        <v/>
      </c>
    </row>
    <row r="196" s="201" customFormat="1" ht="36" customHeight="1" spans="1:5">
      <c r="A196" s="219">
        <v>2146899</v>
      </c>
      <c r="B196" s="216" t="s">
        <v>1473</v>
      </c>
      <c r="C196" s="213">
        <v>0</v>
      </c>
      <c r="D196" s="213"/>
      <c r="E196" s="224" t="str">
        <f t="shared" ref="E196:E259" si="4">IF(C196&lt;&gt;0,D196/C196-1,"")</f>
        <v/>
      </c>
    </row>
    <row r="197" s="201" customFormat="1" ht="36" customHeight="1" spans="1:5">
      <c r="A197" s="217">
        <v>21469</v>
      </c>
      <c r="B197" s="214" t="s">
        <v>1474</v>
      </c>
      <c r="C197" s="218">
        <v>0</v>
      </c>
      <c r="D197" s="218">
        <v>0</v>
      </c>
      <c r="E197" s="224" t="str">
        <f t="shared" si="4"/>
        <v/>
      </c>
    </row>
    <row r="198" s="201" customFormat="1" ht="36" customHeight="1" spans="1:5">
      <c r="A198" s="219">
        <v>2146901</v>
      </c>
      <c r="B198" s="216" t="s">
        <v>1475</v>
      </c>
      <c r="C198" s="218">
        <v>0</v>
      </c>
      <c r="D198" s="218"/>
      <c r="E198" s="224" t="str">
        <f t="shared" si="4"/>
        <v/>
      </c>
    </row>
    <row r="199" s="201" customFormat="1" ht="36" customHeight="1" spans="1:5">
      <c r="A199" s="219">
        <v>2146902</v>
      </c>
      <c r="B199" s="216" t="s">
        <v>828</v>
      </c>
      <c r="C199" s="218">
        <v>0</v>
      </c>
      <c r="D199" s="213"/>
      <c r="E199" s="224" t="str">
        <f t="shared" si="4"/>
        <v/>
      </c>
    </row>
    <row r="200" s="201" customFormat="1" ht="36" customHeight="1" spans="1:5">
      <c r="A200" s="219">
        <v>2146903</v>
      </c>
      <c r="B200" s="216" t="s">
        <v>1476</v>
      </c>
      <c r="C200" s="218">
        <v>0</v>
      </c>
      <c r="D200" s="213"/>
      <c r="E200" s="224" t="str">
        <f t="shared" si="4"/>
        <v/>
      </c>
    </row>
    <row r="201" s="201" customFormat="1" ht="36" customHeight="1" spans="1:5">
      <c r="A201" s="219">
        <v>2146904</v>
      </c>
      <c r="B201" s="216" t="s">
        <v>1477</v>
      </c>
      <c r="C201" s="218">
        <v>0</v>
      </c>
      <c r="D201" s="218"/>
      <c r="E201" s="224" t="str">
        <f t="shared" si="4"/>
        <v/>
      </c>
    </row>
    <row r="202" s="201" customFormat="1" ht="36" customHeight="1" spans="1:5">
      <c r="A202" s="219">
        <v>2146906</v>
      </c>
      <c r="B202" s="216" t="s">
        <v>1478</v>
      </c>
      <c r="C202" s="218">
        <v>0</v>
      </c>
      <c r="D202" s="213"/>
      <c r="E202" s="224" t="str">
        <f t="shared" si="4"/>
        <v/>
      </c>
    </row>
    <row r="203" s="201" customFormat="1" ht="36" customHeight="1" spans="1:5">
      <c r="A203" s="219">
        <v>2146907</v>
      </c>
      <c r="B203" s="216" t="s">
        <v>1479</v>
      </c>
      <c r="C203" s="218">
        <v>0</v>
      </c>
      <c r="D203" s="213"/>
      <c r="E203" s="224" t="str">
        <f t="shared" si="4"/>
        <v/>
      </c>
    </row>
    <row r="204" s="201" customFormat="1" ht="36" customHeight="1" spans="1:5">
      <c r="A204" s="219">
        <v>2146908</v>
      </c>
      <c r="B204" s="216" t="s">
        <v>1480</v>
      </c>
      <c r="C204" s="218">
        <v>0</v>
      </c>
      <c r="D204" s="213"/>
      <c r="E204" s="224" t="str">
        <f t="shared" si="4"/>
        <v/>
      </c>
    </row>
    <row r="205" s="201" customFormat="1" ht="36" customHeight="1" spans="1:5">
      <c r="A205" s="219">
        <v>2146909</v>
      </c>
      <c r="B205" s="216" t="s">
        <v>1481</v>
      </c>
      <c r="C205" s="218">
        <v>0</v>
      </c>
      <c r="D205" s="218"/>
      <c r="E205" s="224" t="str">
        <f t="shared" si="4"/>
        <v/>
      </c>
    </row>
    <row r="206" s="201" customFormat="1" ht="36" customHeight="1" spans="1:5">
      <c r="A206" s="219">
        <v>2146999</v>
      </c>
      <c r="B206" s="216" t="s">
        <v>1482</v>
      </c>
      <c r="C206" s="218">
        <v>0</v>
      </c>
      <c r="D206" s="218"/>
      <c r="E206" s="224" t="str">
        <f t="shared" si="4"/>
        <v/>
      </c>
    </row>
    <row r="207" s="201" customFormat="1" ht="36" customHeight="1" spans="1:5">
      <c r="A207" s="217">
        <v>21470</v>
      </c>
      <c r="B207" s="214" t="s">
        <v>1483</v>
      </c>
      <c r="C207" s="213">
        <v>0</v>
      </c>
      <c r="D207" s="213">
        <v>0</v>
      </c>
      <c r="E207" s="224" t="str">
        <f t="shared" si="4"/>
        <v/>
      </c>
    </row>
    <row r="208" s="201" customFormat="1" ht="36" customHeight="1" spans="1:5">
      <c r="A208" s="219">
        <v>2147001</v>
      </c>
      <c r="B208" s="216" t="s">
        <v>802</v>
      </c>
      <c r="C208" s="213">
        <v>0</v>
      </c>
      <c r="D208" s="213"/>
      <c r="E208" s="224" t="str">
        <f t="shared" si="4"/>
        <v/>
      </c>
    </row>
    <row r="209" s="201" customFormat="1" ht="36" customHeight="1" spans="1:5">
      <c r="A209" s="219">
        <v>2147099</v>
      </c>
      <c r="B209" s="216" t="s">
        <v>1484</v>
      </c>
      <c r="C209" s="213">
        <v>0</v>
      </c>
      <c r="D209" s="213"/>
      <c r="E209" s="224" t="str">
        <f t="shared" si="4"/>
        <v/>
      </c>
    </row>
    <row r="210" s="201" customFormat="1" ht="36" customHeight="1" spans="1:5">
      <c r="A210" s="217">
        <v>21471</v>
      </c>
      <c r="B210" s="214" t="s">
        <v>1485</v>
      </c>
      <c r="C210" s="213">
        <v>0</v>
      </c>
      <c r="D210" s="213">
        <v>0</v>
      </c>
      <c r="E210" s="224" t="str">
        <f t="shared" si="4"/>
        <v/>
      </c>
    </row>
    <row r="211" s="201" customFormat="1" ht="36" customHeight="1" spans="1:5">
      <c r="A211" s="219">
        <v>2147101</v>
      </c>
      <c r="B211" s="216" t="s">
        <v>802</v>
      </c>
      <c r="C211" s="218">
        <v>0</v>
      </c>
      <c r="D211" s="218"/>
      <c r="E211" s="224" t="str">
        <f t="shared" si="4"/>
        <v/>
      </c>
    </row>
    <row r="212" s="201" customFormat="1" ht="36" customHeight="1" spans="1:5">
      <c r="A212" s="219">
        <v>2147199</v>
      </c>
      <c r="B212" s="216" t="s">
        <v>1486</v>
      </c>
      <c r="C212" s="213">
        <v>0</v>
      </c>
      <c r="D212" s="213"/>
      <c r="E212" s="224" t="str">
        <f t="shared" si="4"/>
        <v/>
      </c>
    </row>
    <row r="213" s="201" customFormat="1" ht="36" customHeight="1" spans="1:5">
      <c r="A213" s="217">
        <v>21472</v>
      </c>
      <c r="B213" s="214" t="s">
        <v>1487</v>
      </c>
      <c r="C213" s="213">
        <v>0</v>
      </c>
      <c r="D213" s="213"/>
      <c r="E213" s="224" t="str">
        <f t="shared" si="4"/>
        <v/>
      </c>
    </row>
    <row r="214" s="201" customFormat="1" ht="36" customHeight="1" spans="1:5">
      <c r="A214" s="220">
        <v>21498</v>
      </c>
      <c r="B214" s="214" t="s">
        <v>1343</v>
      </c>
      <c r="C214" s="213">
        <v>0</v>
      </c>
      <c r="D214" s="213">
        <v>0</v>
      </c>
      <c r="E214" s="224" t="str">
        <f t="shared" si="4"/>
        <v/>
      </c>
    </row>
    <row r="215" s="201" customFormat="1" ht="36" customHeight="1" spans="1:5">
      <c r="A215" s="221">
        <v>2149801</v>
      </c>
      <c r="B215" s="216" t="s">
        <v>801</v>
      </c>
      <c r="C215" s="213">
        <v>0</v>
      </c>
      <c r="D215" s="213"/>
      <c r="E215" s="224" t="str">
        <f t="shared" si="4"/>
        <v/>
      </c>
    </row>
    <row r="216" s="201" customFormat="1" ht="36" customHeight="1" spans="1:5">
      <c r="A216" s="221">
        <v>2149802</v>
      </c>
      <c r="B216" s="216" t="s">
        <v>819</v>
      </c>
      <c r="C216" s="213">
        <v>0</v>
      </c>
      <c r="D216" s="213"/>
      <c r="E216" s="224" t="str">
        <f t="shared" si="4"/>
        <v/>
      </c>
    </row>
    <row r="217" s="201" customFormat="1" ht="36" customHeight="1" spans="1:5">
      <c r="A217" s="221">
        <v>2149803</v>
      </c>
      <c r="B217" s="216" t="s">
        <v>826</v>
      </c>
      <c r="C217" s="213">
        <v>0</v>
      </c>
      <c r="D217" s="213"/>
      <c r="E217" s="224" t="str">
        <f t="shared" si="4"/>
        <v/>
      </c>
    </row>
    <row r="218" s="201" customFormat="1" ht="36" customHeight="1" spans="1:5">
      <c r="A218" s="221">
        <v>2149804</v>
      </c>
      <c r="B218" s="216" t="s">
        <v>833</v>
      </c>
      <c r="C218" s="213">
        <v>0</v>
      </c>
      <c r="D218" s="213"/>
      <c r="E218" s="224" t="str">
        <f t="shared" si="4"/>
        <v/>
      </c>
    </row>
    <row r="219" s="201" customFormat="1" ht="36" customHeight="1" spans="1:5">
      <c r="A219" s="221">
        <v>2149899</v>
      </c>
      <c r="B219" s="216" t="s">
        <v>836</v>
      </c>
      <c r="C219" s="218">
        <v>0</v>
      </c>
      <c r="D219" s="218"/>
      <c r="E219" s="224" t="str">
        <f t="shared" si="4"/>
        <v/>
      </c>
    </row>
    <row r="220" s="201" customFormat="1" ht="36" customHeight="1" spans="1:5">
      <c r="A220" s="217">
        <v>215</v>
      </c>
      <c r="B220" s="212" t="s">
        <v>1488</v>
      </c>
      <c r="C220" s="218">
        <v>0</v>
      </c>
      <c r="D220" s="218">
        <v>0</v>
      </c>
      <c r="E220" s="224" t="str">
        <f t="shared" si="4"/>
        <v/>
      </c>
    </row>
    <row r="221" s="201" customFormat="1" ht="36" customHeight="1" spans="1:5">
      <c r="A221" s="217">
        <v>21562</v>
      </c>
      <c r="B221" s="214" t="s">
        <v>1489</v>
      </c>
      <c r="C221" s="218">
        <v>0</v>
      </c>
      <c r="D221" s="218">
        <v>0</v>
      </c>
      <c r="E221" s="224" t="str">
        <f t="shared" si="4"/>
        <v/>
      </c>
    </row>
    <row r="222" s="201" customFormat="1" ht="36" customHeight="1" spans="1:5">
      <c r="A222" s="219">
        <v>2156202</v>
      </c>
      <c r="B222" s="216" t="s">
        <v>1490</v>
      </c>
      <c r="C222" s="218">
        <v>0</v>
      </c>
      <c r="D222" s="218"/>
      <c r="E222" s="224" t="str">
        <f t="shared" si="4"/>
        <v/>
      </c>
    </row>
    <row r="223" s="201" customFormat="1" ht="36" customHeight="1" spans="1:5">
      <c r="A223" s="219">
        <v>2156299</v>
      </c>
      <c r="B223" s="216" t="s">
        <v>1491</v>
      </c>
      <c r="C223" s="218">
        <v>0</v>
      </c>
      <c r="D223" s="218"/>
      <c r="E223" s="224" t="str">
        <f t="shared" si="4"/>
        <v/>
      </c>
    </row>
    <row r="224" s="201" customFormat="1" ht="36" customHeight="1" spans="1:5">
      <c r="A224" s="220">
        <v>21598</v>
      </c>
      <c r="B224" s="214" t="s">
        <v>1343</v>
      </c>
      <c r="C224" s="213">
        <v>0</v>
      </c>
      <c r="D224" s="213">
        <v>0</v>
      </c>
      <c r="E224" s="224" t="str">
        <f t="shared" si="4"/>
        <v/>
      </c>
    </row>
    <row r="225" s="201" customFormat="1" ht="36" customHeight="1" spans="1:5">
      <c r="A225" s="221">
        <v>2159801</v>
      </c>
      <c r="B225" s="216" t="s">
        <v>838</v>
      </c>
      <c r="C225" s="213">
        <v>0</v>
      </c>
      <c r="D225" s="213"/>
      <c r="E225" s="224" t="str">
        <f t="shared" si="4"/>
        <v/>
      </c>
    </row>
    <row r="226" s="201" customFormat="1" ht="36" customHeight="1" spans="1:5">
      <c r="A226" s="221">
        <v>2159802</v>
      </c>
      <c r="B226" s="216" t="s">
        <v>845</v>
      </c>
      <c r="C226" s="213">
        <v>0</v>
      </c>
      <c r="D226" s="213"/>
      <c r="E226" s="224" t="str">
        <f t="shared" si="4"/>
        <v/>
      </c>
    </row>
    <row r="227" s="201" customFormat="1" ht="36" customHeight="1" spans="1:5">
      <c r="A227" s="221">
        <v>2159803</v>
      </c>
      <c r="B227" s="216" t="s">
        <v>860</v>
      </c>
      <c r="C227" s="213">
        <v>0</v>
      </c>
      <c r="D227" s="213"/>
      <c r="E227" s="224" t="str">
        <f t="shared" si="4"/>
        <v/>
      </c>
    </row>
    <row r="228" s="201" customFormat="1" ht="36" customHeight="1" spans="1:5">
      <c r="A228" s="221">
        <v>2159899</v>
      </c>
      <c r="B228" s="216" t="s">
        <v>876</v>
      </c>
      <c r="C228" s="213">
        <v>0</v>
      </c>
      <c r="D228" s="213"/>
      <c r="E228" s="224" t="str">
        <f t="shared" si="4"/>
        <v/>
      </c>
    </row>
    <row r="229" s="201" customFormat="1" ht="36" customHeight="1" spans="1:5">
      <c r="A229" s="220">
        <v>220</v>
      </c>
      <c r="B229" s="212" t="s">
        <v>1492</v>
      </c>
      <c r="C229" s="218">
        <v>0</v>
      </c>
      <c r="D229" s="218">
        <v>0</v>
      </c>
      <c r="E229" s="224" t="str">
        <f t="shared" si="4"/>
        <v/>
      </c>
    </row>
    <row r="230" s="201" customFormat="1" ht="36" customHeight="1" spans="1:5">
      <c r="A230" s="220">
        <v>22006</v>
      </c>
      <c r="B230" s="214" t="s">
        <v>1493</v>
      </c>
      <c r="C230" s="213">
        <v>0</v>
      </c>
      <c r="D230" s="213">
        <v>0</v>
      </c>
      <c r="E230" s="224" t="str">
        <f t="shared" si="4"/>
        <v/>
      </c>
    </row>
    <row r="231" s="201" customFormat="1" ht="36" customHeight="1" spans="1:5">
      <c r="A231" s="221">
        <v>2200601</v>
      </c>
      <c r="B231" s="216" t="s">
        <v>1494</v>
      </c>
      <c r="C231" s="213">
        <v>0</v>
      </c>
      <c r="D231" s="213"/>
      <c r="E231" s="224" t="str">
        <f t="shared" si="4"/>
        <v/>
      </c>
    </row>
    <row r="232" s="201" customFormat="1" ht="36" customHeight="1" spans="1:5">
      <c r="A232" s="221">
        <v>2200602</v>
      </c>
      <c r="B232" s="216" t="s">
        <v>1495</v>
      </c>
      <c r="C232" s="213">
        <v>0</v>
      </c>
      <c r="D232" s="213"/>
      <c r="E232" s="224" t="str">
        <f t="shared" si="4"/>
        <v/>
      </c>
    </row>
    <row r="233" s="201" customFormat="1" ht="36" customHeight="1" spans="1:5">
      <c r="A233" s="220">
        <v>221</v>
      </c>
      <c r="B233" s="212" t="s">
        <v>1496</v>
      </c>
      <c r="C233" s="213">
        <v>0</v>
      </c>
      <c r="D233" s="213">
        <v>0</v>
      </c>
      <c r="E233" s="224" t="str">
        <f t="shared" si="4"/>
        <v/>
      </c>
    </row>
    <row r="234" s="201" customFormat="1" ht="36" customHeight="1" spans="1:5">
      <c r="A234" s="220">
        <v>22198</v>
      </c>
      <c r="B234" s="214" t="s">
        <v>1343</v>
      </c>
      <c r="C234" s="213">
        <v>0</v>
      </c>
      <c r="D234" s="213">
        <v>0</v>
      </c>
      <c r="E234" s="224" t="str">
        <f t="shared" si="4"/>
        <v/>
      </c>
    </row>
    <row r="235" s="201" customFormat="1" ht="36" customHeight="1" spans="1:5">
      <c r="A235" s="221">
        <v>2219801</v>
      </c>
      <c r="B235" s="216" t="s">
        <v>964</v>
      </c>
      <c r="C235" s="213">
        <v>0</v>
      </c>
      <c r="D235" s="213"/>
      <c r="E235" s="224" t="str">
        <f t="shared" si="4"/>
        <v/>
      </c>
    </row>
    <row r="236" s="201" customFormat="1" ht="36" customHeight="1" spans="1:5">
      <c r="A236" s="221">
        <v>2219899</v>
      </c>
      <c r="B236" s="216" t="s">
        <v>1497</v>
      </c>
      <c r="C236" s="213">
        <v>0</v>
      </c>
      <c r="D236" s="213"/>
      <c r="E236" s="224" t="str">
        <f t="shared" si="4"/>
        <v/>
      </c>
    </row>
    <row r="237" s="201" customFormat="1" ht="36" customHeight="1" spans="1:5">
      <c r="A237" s="220">
        <v>222</v>
      </c>
      <c r="B237" s="212" t="s">
        <v>1498</v>
      </c>
      <c r="C237" s="213">
        <v>0</v>
      </c>
      <c r="D237" s="213">
        <v>0</v>
      </c>
      <c r="E237" s="224" t="str">
        <f t="shared" si="4"/>
        <v/>
      </c>
    </row>
    <row r="238" s="201" customFormat="1" ht="36" customHeight="1" spans="1:5">
      <c r="A238" s="220">
        <v>22298</v>
      </c>
      <c r="B238" s="214" t="s">
        <v>1343</v>
      </c>
      <c r="C238" s="218">
        <v>0</v>
      </c>
      <c r="D238" s="218">
        <v>0</v>
      </c>
      <c r="E238" s="224" t="str">
        <f t="shared" si="4"/>
        <v/>
      </c>
    </row>
    <row r="239" s="201" customFormat="1" ht="36" customHeight="1" spans="1:5">
      <c r="A239" s="221">
        <v>2229801</v>
      </c>
      <c r="B239" s="216" t="s">
        <v>987</v>
      </c>
      <c r="C239" s="218">
        <v>0</v>
      </c>
      <c r="D239" s="218"/>
      <c r="E239" s="224" t="str">
        <f t="shared" si="4"/>
        <v/>
      </c>
    </row>
    <row r="240" s="201" customFormat="1" ht="36" customHeight="1" spans="1:5">
      <c r="A240" s="221">
        <v>2229899</v>
      </c>
      <c r="B240" s="216" t="s">
        <v>1499</v>
      </c>
      <c r="C240" s="218">
        <v>0</v>
      </c>
      <c r="D240" s="218"/>
      <c r="E240" s="224" t="str">
        <f t="shared" si="4"/>
        <v/>
      </c>
    </row>
    <row r="241" s="201" customFormat="1" ht="36" customHeight="1" spans="1:5">
      <c r="A241" s="220">
        <v>224</v>
      </c>
      <c r="B241" s="212" t="s">
        <v>1500</v>
      </c>
      <c r="C241" s="213">
        <v>0</v>
      </c>
      <c r="D241" s="213">
        <v>0</v>
      </c>
      <c r="E241" s="224" t="str">
        <f t="shared" si="4"/>
        <v/>
      </c>
    </row>
    <row r="242" s="201" customFormat="1" ht="36" customHeight="1" spans="1:5">
      <c r="A242" s="220">
        <v>22498</v>
      </c>
      <c r="B242" s="214" t="s">
        <v>1343</v>
      </c>
      <c r="C242" s="213">
        <v>0</v>
      </c>
      <c r="D242" s="213">
        <v>0</v>
      </c>
      <c r="E242" s="224" t="str">
        <f t="shared" si="4"/>
        <v/>
      </c>
    </row>
    <row r="243" s="201" customFormat="1" ht="36" customHeight="1" spans="1:5">
      <c r="A243" s="221">
        <v>2249801</v>
      </c>
      <c r="B243" s="216" t="s">
        <v>1041</v>
      </c>
      <c r="C243" s="213">
        <v>0</v>
      </c>
      <c r="D243" s="213"/>
      <c r="E243" s="224" t="str">
        <f t="shared" si="4"/>
        <v/>
      </c>
    </row>
    <row r="244" s="201" customFormat="1" ht="36" customHeight="1" spans="1:5">
      <c r="A244" s="221">
        <v>2249802</v>
      </c>
      <c r="B244" s="216" t="s">
        <v>1501</v>
      </c>
      <c r="C244" s="213">
        <v>0</v>
      </c>
      <c r="D244" s="213"/>
      <c r="E244" s="224" t="str">
        <f t="shared" si="4"/>
        <v/>
      </c>
    </row>
    <row r="245" s="201" customFormat="1" ht="36" customHeight="1" spans="1:5">
      <c r="A245" s="221">
        <v>2249899</v>
      </c>
      <c r="B245" s="216" t="s">
        <v>1049</v>
      </c>
      <c r="C245" s="213">
        <v>0</v>
      </c>
      <c r="D245" s="213"/>
      <c r="E245" s="224" t="str">
        <f t="shared" si="4"/>
        <v/>
      </c>
    </row>
    <row r="246" s="201" customFormat="1" ht="36" customHeight="1" spans="1:5">
      <c r="A246" s="217">
        <v>229</v>
      </c>
      <c r="B246" s="212" t="s">
        <v>1502</v>
      </c>
      <c r="C246" s="213">
        <v>73749</v>
      </c>
      <c r="D246" s="213">
        <v>2547</v>
      </c>
      <c r="E246" s="224">
        <f t="shared" si="4"/>
        <v>-0.965</v>
      </c>
    </row>
    <row r="247" s="201" customFormat="1" ht="36" customHeight="1" spans="1:5">
      <c r="A247" s="217">
        <v>22904</v>
      </c>
      <c r="B247" s="214" t="s">
        <v>1503</v>
      </c>
      <c r="C247" s="218">
        <v>73260</v>
      </c>
      <c r="D247" s="218">
        <v>560</v>
      </c>
      <c r="E247" s="225">
        <f t="shared" si="4"/>
        <v>-0.992</v>
      </c>
    </row>
    <row r="248" s="201" customFormat="1" ht="36" customHeight="1" spans="1:5">
      <c r="A248" s="219">
        <v>2290401</v>
      </c>
      <c r="B248" s="216" t="s">
        <v>1504</v>
      </c>
      <c r="C248" s="218">
        <v>0</v>
      </c>
      <c r="D248" s="218">
        <v>560</v>
      </c>
      <c r="E248" s="225" t="str">
        <f t="shared" si="4"/>
        <v/>
      </c>
    </row>
    <row r="249" s="201" customFormat="1" ht="36" customHeight="1" spans="1:5">
      <c r="A249" s="219">
        <v>2290402</v>
      </c>
      <c r="B249" s="216" t="s">
        <v>1505</v>
      </c>
      <c r="C249" s="218">
        <v>0</v>
      </c>
      <c r="D249" s="218"/>
      <c r="E249" s="225" t="str">
        <f t="shared" si="4"/>
        <v/>
      </c>
    </row>
    <row r="250" s="201" customFormat="1" ht="36" customHeight="1" spans="1:5">
      <c r="A250" s="219">
        <v>2290403</v>
      </c>
      <c r="B250" s="216" t="s">
        <v>1506</v>
      </c>
      <c r="C250" s="218">
        <v>73260</v>
      </c>
      <c r="D250" s="218"/>
      <c r="E250" s="225">
        <f t="shared" si="4"/>
        <v>-1</v>
      </c>
    </row>
    <row r="251" s="201" customFormat="1" ht="36" customHeight="1" spans="1:5">
      <c r="A251" s="217">
        <v>22908</v>
      </c>
      <c r="B251" s="214" t="s">
        <v>1507</v>
      </c>
      <c r="C251" s="213">
        <v>0</v>
      </c>
      <c r="D251" s="213">
        <v>0</v>
      </c>
      <c r="E251" s="224" t="str">
        <f t="shared" si="4"/>
        <v/>
      </c>
    </row>
    <row r="252" s="201" customFormat="1" ht="36" customHeight="1" spans="1:5">
      <c r="A252" s="219">
        <v>2290802</v>
      </c>
      <c r="B252" s="216" t="s">
        <v>1508</v>
      </c>
      <c r="C252" s="213">
        <v>0</v>
      </c>
      <c r="D252" s="213"/>
      <c r="E252" s="224" t="str">
        <f t="shared" si="4"/>
        <v/>
      </c>
    </row>
    <row r="253" s="201" customFormat="1" ht="36" customHeight="1" spans="1:5">
      <c r="A253" s="219">
        <v>2290803</v>
      </c>
      <c r="B253" s="216" t="s">
        <v>1509</v>
      </c>
      <c r="C253" s="213">
        <v>0</v>
      </c>
      <c r="D253" s="213"/>
      <c r="E253" s="224" t="str">
        <f t="shared" si="4"/>
        <v/>
      </c>
    </row>
    <row r="254" s="201" customFormat="1" ht="36" customHeight="1" spans="1:5">
      <c r="A254" s="219">
        <v>2290804</v>
      </c>
      <c r="B254" s="216" t="s">
        <v>1510</v>
      </c>
      <c r="C254" s="213">
        <v>0</v>
      </c>
      <c r="D254" s="213"/>
      <c r="E254" s="224" t="str">
        <f t="shared" si="4"/>
        <v/>
      </c>
    </row>
    <row r="255" s="201" customFormat="1" ht="36" customHeight="1" spans="1:5">
      <c r="A255" s="219">
        <v>2290805</v>
      </c>
      <c r="B255" s="216" t="s">
        <v>1511</v>
      </c>
      <c r="C255" s="213">
        <v>0</v>
      </c>
      <c r="D255" s="213"/>
      <c r="E255" s="224" t="str">
        <f t="shared" si="4"/>
        <v/>
      </c>
    </row>
    <row r="256" s="201" customFormat="1" ht="36" customHeight="1" spans="1:5">
      <c r="A256" s="219">
        <v>2290806</v>
      </c>
      <c r="B256" s="216" t="s">
        <v>1512</v>
      </c>
      <c r="C256" s="213">
        <v>0</v>
      </c>
      <c r="D256" s="213"/>
      <c r="E256" s="224" t="str">
        <f t="shared" si="4"/>
        <v/>
      </c>
    </row>
    <row r="257" s="201" customFormat="1" ht="36" customHeight="1" spans="1:5">
      <c r="A257" s="219">
        <v>2290807</v>
      </c>
      <c r="B257" s="216" t="s">
        <v>1513</v>
      </c>
      <c r="C257" s="213">
        <v>0</v>
      </c>
      <c r="D257" s="213"/>
      <c r="E257" s="224" t="str">
        <f t="shared" si="4"/>
        <v/>
      </c>
    </row>
    <row r="258" s="201" customFormat="1" ht="36" customHeight="1" spans="1:5">
      <c r="A258" s="219">
        <v>2290808</v>
      </c>
      <c r="B258" s="216" t="s">
        <v>1514</v>
      </c>
      <c r="C258" s="213">
        <v>0</v>
      </c>
      <c r="D258" s="213"/>
      <c r="E258" s="224" t="str">
        <f t="shared" si="4"/>
        <v/>
      </c>
    </row>
    <row r="259" s="201" customFormat="1" ht="36" customHeight="1" spans="1:5">
      <c r="A259" s="219">
        <v>2290899</v>
      </c>
      <c r="B259" s="216" t="s">
        <v>1515</v>
      </c>
      <c r="C259" s="213">
        <v>0</v>
      </c>
      <c r="D259" s="213"/>
      <c r="E259" s="224" t="str">
        <f t="shared" si="4"/>
        <v/>
      </c>
    </row>
    <row r="260" s="201" customFormat="1" ht="36" customHeight="1" spans="1:5">
      <c r="A260" s="220">
        <v>22909</v>
      </c>
      <c r="B260" s="214" t="s">
        <v>1516</v>
      </c>
      <c r="C260" s="213">
        <v>0</v>
      </c>
      <c r="D260" s="213">
        <v>0</v>
      </c>
      <c r="E260" s="224" t="str">
        <f t="shared" ref="E260:E323" si="5">IF(C260&lt;&gt;0,D260/C260-1,"")</f>
        <v/>
      </c>
    </row>
    <row r="261" s="201" customFormat="1" ht="36" customHeight="1" spans="1:5">
      <c r="A261" s="227">
        <v>2290901</v>
      </c>
      <c r="B261" s="216" t="s">
        <v>1516</v>
      </c>
      <c r="C261" s="213">
        <v>0</v>
      </c>
      <c r="D261" s="213"/>
      <c r="E261" s="224" t="str">
        <f t="shared" si="5"/>
        <v/>
      </c>
    </row>
    <row r="262" s="201" customFormat="1" ht="36" customHeight="1" spans="1:5">
      <c r="A262" s="220">
        <v>22910</v>
      </c>
      <c r="B262" s="214" t="s">
        <v>1517</v>
      </c>
      <c r="C262" s="213">
        <v>0</v>
      </c>
      <c r="D262" s="213">
        <v>0</v>
      </c>
      <c r="E262" s="224" t="str">
        <f t="shared" si="5"/>
        <v/>
      </c>
    </row>
    <row r="263" s="201" customFormat="1" ht="36" customHeight="1" spans="1:5">
      <c r="A263" s="227">
        <v>2291001</v>
      </c>
      <c r="B263" s="216" t="s">
        <v>1517</v>
      </c>
      <c r="C263" s="213">
        <v>0</v>
      </c>
      <c r="D263" s="213"/>
      <c r="E263" s="224" t="str">
        <f t="shared" si="5"/>
        <v/>
      </c>
    </row>
    <row r="264" s="201" customFormat="1" ht="36" customHeight="1" spans="1:5">
      <c r="A264" s="217">
        <v>22960</v>
      </c>
      <c r="B264" s="214" t="s">
        <v>1518</v>
      </c>
      <c r="C264" s="218">
        <v>489</v>
      </c>
      <c r="D264" s="218">
        <v>1987</v>
      </c>
      <c r="E264" s="225">
        <f t="shared" si="5"/>
        <v>3.063</v>
      </c>
    </row>
    <row r="265" s="201" customFormat="1" ht="36" customHeight="1" spans="1:5">
      <c r="A265" s="227">
        <v>2296001</v>
      </c>
      <c r="B265" s="216" t="s">
        <v>1519</v>
      </c>
      <c r="C265" s="218">
        <v>0</v>
      </c>
      <c r="D265" s="218"/>
      <c r="E265" s="225" t="str">
        <f t="shared" si="5"/>
        <v/>
      </c>
    </row>
    <row r="266" s="201" customFormat="1" ht="36" customHeight="1" spans="1:5">
      <c r="A266" s="219">
        <v>2296002</v>
      </c>
      <c r="B266" s="216" t="s">
        <v>1520</v>
      </c>
      <c r="C266" s="218">
        <v>312</v>
      </c>
      <c r="D266" s="218">
        <v>596</v>
      </c>
      <c r="E266" s="225">
        <f t="shared" si="5"/>
        <v>0.91</v>
      </c>
    </row>
    <row r="267" s="201" customFormat="1" ht="36" customHeight="1" spans="1:5">
      <c r="A267" s="219">
        <v>2296003</v>
      </c>
      <c r="B267" s="216" t="s">
        <v>1521</v>
      </c>
      <c r="C267" s="218">
        <v>136</v>
      </c>
      <c r="D267" s="218">
        <v>499</v>
      </c>
      <c r="E267" s="225">
        <f t="shared" si="5"/>
        <v>2.669</v>
      </c>
    </row>
    <row r="268" s="201" customFormat="1" ht="36" customHeight="1" spans="1:5">
      <c r="A268" s="219">
        <v>2296004</v>
      </c>
      <c r="B268" s="216" t="s">
        <v>1522</v>
      </c>
      <c r="C268" s="218">
        <v>0</v>
      </c>
      <c r="D268" s="218"/>
      <c r="E268" s="225" t="str">
        <f t="shared" si="5"/>
        <v/>
      </c>
    </row>
    <row r="269" s="201" customFormat="1" ht="36" customHeight="1" spans="1:5">
      <c r="A269" s="219">
        <v>2296005</v>
      </c>
      <c r="B269" s="216" t="s">
        <v>1523</v>
      </c>
      <c r="C269" s="218">
        <v>0</v>
      </c>
      <c r="D269" s="218"/>
      <c r="E269" s="225" t="str">
        <f t="shared" si="5"/>
        <v/>
      </c>
    </row>
    <row r="270" s="201" customFormat="1" ht="36" customHeight="1" spans="1:5">
      <c r="A270" s="219">
        <v>2296006</v>
      </c>
      <c r="B270" s="216" t="s">
        <v>1524</v>
      </c>
      <c r="C270" s="218">
        <v>34</v>
      </c>
      <c r="D270" s="218">
        <v>77</v>
      </c>
      <c r="E270" s="225">
        <f t="shared" si="5"/>
        <v>1.265</v>
      </c>
    </row>
    <row r="271" s="201" customFormat="1" ht="36" customHeight="1" spans="1:5">
      <c r="A271" s="219">
        <v>2296010</v>
      </c>
      <c r="B271" s="216" t="s">
        <v>1525</v>
      </c>
      <c r="C271" s="218">
        <v>0</v>
      </c>
      <c r="D271" s="218"/>
      <c r="E271" s="225" t="str">
        <f t="shared" si="5"/>
        <v/>
      </c>
    </row>
    <row r="272" s="201" customFormat="1" ht="36" customHeight="1" spans="1:5">
      <c r="A272" s="219">
        <v>2296011</v>
      </c>
      <c r="B272" s="216" t="s">
        <v>1526</v>
      </c>
      <c r="C272" s="218">
        <v>0</v>
      </c>
      <c r="D272" s="218"/>
      <c r="E272" s="225" t="str">
        <f t="shared" si="5"/>
        <v/>
      </c>
    </row>
    <row r="273" s="201" customFormat="1" ht="36" customHeight="1" spans="1:5">
      <c r="A273" s="219">
        <v>2296012</v>
      </c>
      <c r="B273" s="216" t="s">
        <v>1527</v>
      </c>
      <c r="C273" s="218">
        <v>0</v>
      </c>
      <c r="D273" s="218"/>
      <c r="E273" s="225" t="str">
        <f t="shared" si="5"/>
        <v/>
      </c>
    </row>
    <row r="274" s="201" customFormat="1" ht="36" customHeight="1" spans="1:5">
      <c r="A274" s="219">
        <v>2296013</v>
      </c>
      <c r="B274" s="216" t="s">
        <v>1528</v>
      </c>
      <c r="C274" s="218">
        <v>0</v>
      </c>
      <c r="D274" s="218"/>
      <c r="E274" s="225" t="str">
        <f t="shared" si="5"/>
        <v/>
      </c>
    </row>
    <row r="275" s="201" customFormat="1" ht="36" customHeight="1" spans="1:5">
      <c r="A275" s="219">
        <v>2296099</v>
      </c>
      <c r="B275" s="216" t="s">
        <v>1529</v>
      </c>
      <c r="C275" s="218">
        <v>7</v>
      </c>
      <c r="D275" s="218">
        <v>815</v>
      </c>
      <c r="E275" s="225">
        <f t="shared" si="5"/>
        <v>115.429</v>
      </c>
    </row>
    <row r="276" s="201" customFormat="1" ht="36" customHeight="1" spans="1:5">
      <c r="A276" s="217">
        <v>232</v>
      </c>
      <c r="B276" s="214" t="s">
        <v>1530</v>
      </c>
      <c r="C276" s="213">
        <v>0</v>
      </c>
      <c r="D276" s="213">
        <v>0</v>
      </c>
      <c r="E276" s="224" t="str">
        <f t="shared" si="5"/>
        <v/>
      </c>
    </row>
    <row r="277" s="201" customFormat="1" ht="36" customHeight="1" spans="1:5">
      <c r="A277" s="220">
        <v>23204</v>
      </c>
      <c r="B277" s="216" t="s">
        <v>920</v>
      </c>
      <c r="C277" s="213">
        <v>0</v>
      </c>
      <c r="D277" s="213"/>
      <c r="E277" s="224" t="str">
        <f t="shared" si="5"/>
        <v/>
      </c>
    </row>
    <row r="278" s="201" customFormat="1" ht="36" customHeight="1" spans="1:5">
      <c r="A278" s="219">
        <v>2320401</v>
      </c>
      <c r="B278" s="212" t="s">
        <v>1531</v>
      </c>
      <c r="C278" s="213">
        <v>30287</v>
      </c>
      <c r="D278" s="213">
        <v>32130</v>
      </c>
      <c r="E278" s="224">
        <f t="shared" si="5"/>
        <v>0.061</v>
      </c>
    </row>
    <row r="279" s="201" customFormat="1" ht="36" customHeight="1" spans="1:5">
      <c r="A279" s="219">
        <v>2320402</v>
      </c>
      <c r="B279" s="214" t="s">
        <v>1532</v>
      </c>
      <c r="C279" s="218">
        <v>30287</v>
      </c>
      <c r="D279" s="218">
        <v>32130</v>
      </c>
      <c r="E279" s="225">
        <f t="shared" si="5"/>
        <v>0.061</v>
      </c>
    </row>
    <row r="280" s="201" customFormat="1" ht="36" customHeight="1" spans="1:5">
      <c r="A280" s="219">
        <v>2320405</v>
      </c>
      <c r="B280" s="216" t="s">
        <v>1533</v>
      </c>
      <c r="C280" s="218">
        <v>0</v>
      </c>
      <c r="D280" s="218"/>
      <c r="E280" s="225" t="str">
        <f t="shared" si="5"/>
        <v/>
      </c>
    </row>
    <row r="281" s="201" customFormat="1" ht="36" customHeight="1" spans="1:5">
      <c r="A281" s="219">
        <v>2320411</v>
      </c>
      <c r="B281" s="216" t="s">
        <v>1534</v>
      </c>
      <c r="C281" s="218">
        <v>0</v>
      </c>
      <c r="D281" s="218"/>
      <c r="E281" s="225" t="str">
        <f t="shared" si="5"/>
        <v/>
      </c>
    </row>
    <row r="282" s="201" customFormat="1" ht="36" customHeight="1" spans="1:5">
      <c r="A282" s="219">
        <v>2320413</v>
      </c>
      <c r="B282" s="216" t="s">
        <v>1535</v>
      </c>
      <c r="C282" s="218">
        <v>0</v>
      </c>
      <c r="D282" s="218"/>
      <c r="E282" s="225" t="str">
        <f t="shared" si="5"/>
        <v/>
      </c>
    </row>
    <row r="283" s="201" customFormat="1" ht="36" customHeight="1" spans="1:5">
      <c r="A283" s="219">
        <v>2320414</v>
      </c>
      <c r="B283" s="216" t="s">
        <v>1536</v>
      </c>
      <c r="C283" s="218">
        <v>3734</v>
      </c>
      <c r="D283" s="218">
        <v>3464</v>
      </c>
      <c r="E283" s="225">
        <f t="shared" si="5"/>
        <v>-0.072</v>
      </c>
    </row>
    <row r="284" s="201" customFormat="1" ht="36" customHeight="1" spans="1:5">
      <c r="A284" s="219">
        <v>2320416</v>
      </c>
      <c r="B284" s="216" t="s">
        <v>1537</v>
      </c>
      <c r="C284" s="218">
        <v>0</v>
      </c>
      <c r="D284" s="218"/>
      <c r="E284" s="225" t="str">
        <f t="shared" si="5"/>
        <v/>
      </c>
    </row>
    <row r="285" s="201" customFormat="1" ht="36" customHeight="1" spans="1:5">
      <c r="A285" s="219">
        <v>2320417</v>
      </c>
      <c r="B285" s="216" t="s">
        <v>1538</v>
      </c>
      <c r="C285" s="213">
        <v>0</v>
      </c>
      <c r="D285" s="213"/>
      <c r="E285" s="224" t="str">
        <f t="shared" si="5"/>
        <v/>
      </c>
    </row>
    <row r="286" s="201" customFormat="1" ht="36" customHeight="1" spans="1:5">
      <c r="A286" s="219">
        <v>2320418</v>
      </c>
      <c r="B286" s="216" t="s">
        <v>1539</v>
      </c>
      <c r="C286" s="213">
        <v>0</v>
      </c>
      <c r="D286" s="213"/>
      <c r="E286" s="224" t="str">
        <f t="shared" si="5"/>
        <v/>
      </c>
    </row>
    <row r="287" s="201" customFormat="1" ht="36" customHeight="1" spans="1:5">
      <c r="A287" s="219">
        <v>2320419</v>
      </c>
      <c r="B287" s="216" t="s">
        <v>1540</v>
      </c>
      <c r="C287" s="213">
        <v>0</v>
      </c>
      <c r="D287" s="213"/>
      <c r="E287" s="224" t="str">
        <f t="shared" si="5"/>
        <v/>
      </c>
    </row>
    <row r="288" s="201" customFormat="1" ht="36" customHeight="1" spans="1:5">
      <c r="A288" s="219">
        <v>2320420</v>
      </c>
      <c r="B288" s="216" t="s">
        <v>1541</v>
      </c>
      <c r="C288" s="213">
        <v>0</v>
      </c>
      <c r="D288" s="213"/>
      <c r="E288" s="224" t="str">
        <f t="shared" si="5"/>
        <v/>
      </c>
    </row>
    <row r="289" s="201" customFormat="1" ht="36" customHeight="1" spans="1:5">
      <c r="A289" s="219">
        <v>2320431</v>
      </c>
      <c r="B289" s="216" t="s">
        <v>1542</v>
      </c>
      <c r="C289" s="218">
        <v>0</v>
      </c>
      <c r="D289" s="218"/>
      <c r="E289" s="225" t="str">
        <f t="shared" si="5"/>
        <v/>
      </c>
    </row>
    <row r="290" s="201" customFormat="1" ht="36" customHeight="1" spans="1:5">
      <c r="A290" s="219">
        <v>2320432</v>
      </c>
      <c r="B290" s="216" t="s">
        <v>1543</v>
      </c>
      <c r="C290" s="218">
        <v>0</v>
      </c>
      <c r="D290" s="218"/>
      <c r="E290" s="225" t="str">
        <f t="shared" si="5"/>
        <v/>
      </c>
    </row>
    <row r="291" s="201" customFormat="1" ht="36" customHeight="1" spans="1:5">
      <c r="A291" s="219">
        <v>2320433</v>
      </c>
      <c r="B291" s="216" t="s">
        <v>1544</v>
      </c>
      <c r="C291" s="218">
        <v>1499</v>
      </c>
      <c r="D291" s="218">
        <v>2105</v>
      </c>
      <c r="E291" s="225">
        <f t="shared" si="5"/>
        <v>0.404</v>
      </c>
    </row>
    <row r="292" s="201" customFormat="1" ht="36" customHeight="1" spans="1:5">
      <c r="A292" s="219">
        <v>2320498</v>
      </c>
      <c r="B292" s="216" t="s">
        <v>1545</v>
      </c>
      <c r="C292" s="218">
        <v>1269</v>
      </c>
      <c r="D292" s="218">
        <v>1269</v>
      </c>
      <c r="E292" s="225">
        <f t="shared" si="5"/>
        <v>0</v>
      </c>
    </row>
    <row r="293" s="201" customFormat="1" ht="36" customHeight="1" spans="1:5">
      <c r="A293" s="219">
        <v>2320499</v>
      </c>
      <c r="B293" s="216" t="s">
        <v>1546</v>
      </c>
      <c r="C293" s="218">
        <v>18831</v>
      </c>
      <c r="D293" s="218">
        <v>18850</v>
      </c>
      <c r="E293" s="225">
        <f t="shared" si="5"/>
        <v>0.001</v>
      </c>
    </row>
    <row r="294" s="201" customFormat="1" ht="36" customHeight="1" spans="1:5">
      <c r="A294" s="217">
        <v>233</v>
      </c>
      <c r="B294" s="216" t="s">
        <v>1547</v>
      </c>
      <c r="C294" s="218">
        <v>4293</v>
      </c>
      <c r="D294" s="218">
        <v>4293</v>
      </c>
      <c r="E294" s="225">
        <f t="shared" si="5"/>
        <v>0</v>
      </c>
    </row>
    <row r="295" s="201" customFormat="1" ht="36" customHeight="1" spans="1:5">
      <c r="A295" s="226">
        <v>23304</v>
      </c>
      <c r="B295" s="216" t="s">
        <v>1548</v>
      </c>
      <c r="C295" s="218">
        <v>661</v>
      </c>
      <c r="D295" s="218">
        <v>2149</v>
      </c>
      <c r="E295" s="225">
        <f t="shared" si="5"/>
        <v>2.251</v>
      </c>
    </row>
    <row r="296" s="201" customFormat="1" ht="36" customHeight="1" spans="1:5">
      <c r="A296" s="219">
        <v>2330401</v>
      </c>
      <c r="B296" s="212" t="s">
        <v>1549</v>
      </c>
      <c r="C296" s="213">
        <v>123</v>
      </c>
      <c r="D296" s="213">
        <v>594</v>
      </c>
      <c r="E296" s="224">
        <f t="shared" si="5"/>
        <v>3.829</v>
      </c>
    </row>
    <row r="297" s="201" customFormat="1" ht="36" customHeight="1" spans="1:5">
      <c r="A297" s="219">
        <v>2330405</v>
      </c>
      <c r="B297" s="214" t="s">
        <v>1550</v>
      </c>
      <c r="C297" s="218">
        <v>123</v>
      </c>
      <c r="D297" s="218">
        <v>594</v>
      </c>
      <c r="E297" s="225">
        <f t="shared" si="5"/>
        <v>3.829</v>
      </c>
    </row>
    <row r="298" s="201" customFormat="1" ht="36" customHeight="1" spans="1:5">
      <c r="A298" s="219">
        <v>2330411</v>
      </c>
      <c r="B298" s="216" t="s">
        <v>1551</v>
      </c>
      <c r="C298" s="218">
        <v>0</v>
      </c>
      <c r="D298" s="218"/>
      <c r="E298" s="225" t="str">
        <f t="shared" si="5"/>
        <v/>
      </c>
    </row>
    <row r="299" s="201" customFormat="1" ht="36" customHeight="1" spans="1:5">
      <c r="A299" s="219">
        <v>2330413</v>
      </c>
      <c r="B299" s="216" t="s">
        <v>1552</v>
      </c>
      <c r="C299" s="218">
        <v>0</v>
      </c>
      <c r="D299" s="218"/>
      <c r="E299" s="225" t="str">
        <f t="shared" si="5"/>
        <v/>
      </c>
    </row>
    <row r="300" s="201" customFormat="1" ht="36" customHeight="1" spans="1:5">
      <c r="A300" s="219">
        <v>2330414</v>
      </c>
      <c r="B300" s="216" t="s">
        <v>1553</v>
      </c>
      <c r="C300" s="218">
        <v>16</v>
      </c>
      <c r="D300" s="218"/>
      <c r="E300" s="225">
        <f t="shared" si="5"/>
        <v>-1</v>
      </c>
    </row>
    <row r="301" s="201" customFormat="1" ht="36" customHeight="1" spans="1:5">
      <c r="A301" s="219">
        <v>2330416</v>
      </c>
      <c r="B301" s="216" t="s">
        <v>1554</v>
      </c>
      <c r="C301" s="218">
        <v>0</v>
      </c>
      <c r="D301" s="218"/>
      <c r="E301" s="225" t="str">
        <f t="shared" si="5"/>
        <v/>
      </c>
    </row>
    <row r="302" s="201" customFormat="1" ht="36" customHeight="1" spans="1:5">
      <c r="A302" s="219">
        <v>2330417</v>
      </c>
      <c r="B302" s="216" t="s">
        <v>1555</v>
      </c>
      <c r="C302" s="213">
        <v>0</v>
      </c>
      <c r="D302" s="213"/>
      <c r="E302" s="224" t="str">
        <f t="shared" si="5"/>
        <v/>
      </c>
    </row>
    <row r="303" s="201" customFormat="1" ht="36" customHeight="1" spans="1:5">
      <c r="A303" s="219">
        <v>2330418</v>
      </c>
      <c r="B303" s="216" t="s">
        <v>1556</v>
      </c>
      <c r="C303" s="213">
        <v>0</v>
      </c>
      <c r="D303" s="213"/>
      <c r="E303" s="224" t="str">
        <f t="shared" si="5"/>
        <v/>
      </c>
    </row>
    <row r="304" s="201" customFormat="1" ht="36" customHeight="1" spans="1:5">
      <c r="A304" s="219">
        <v>2330419</v>
      </c>
      <c r="B304" s="216" t="s">
        <v>1557</v>
      </c>
      <c r="C304" s="213">
        <v>0</v>
      </c>
      <c r="D304" s="213"/>
      <c r="E304" s="224" t="str">
        <f t="shared" si="5"/>
        <v/>
      </c>
    </row>
    <row r="305" s="201" customFormat="1" ht="36" customHeight="1" spans="1:5">
      <c r="A305" s="219">
        <v>2330420</v>
      </c>
      <c r="B305" s="216" t="s">
        <v>1558</v>
      </c>
      <c r="C305" s="218">
        <v>0</v>
      </c>
      <c r="D305" s="218"/>
      <c r="E305" s="225" t="str">
        <f t="shared" si="5"/>
        <v/>
      </c>
    </row>
    <row r="306" s="201" customFormat="1" ht="36" customHeight="1" spans="1:5">
      <c r="A306" s="219">
        <v>2330431</v>
      </c>
      <c r="B306" s="216" t="s">
        <v>1559</v>
      </c>
      <c r="C306" s="218">
        <v>0</v>
      </c>
      <c r="D306" s="218"/>
      <c r="E306" s="225"/>
    </row>
    <row r="307" s="201" customFormat="1" ht="36" customHeight="1" spans="1:5">
      <c r="A307" s="219">
        <v>2330432</v>
      </c>
      <c r="B307" s="216" t="s">
        <v>1560</v>
      </c>
      <c r="C307" s="218">
        <v>0</v>
      </c>
      <c r="D307" s="218"/>
      <c r="E307" s="225" t="str">
        <f t="shared" si="5"/>
        <v/>
      </c>
    </row>
    <row r="308" s="201" customFormat="1" ht="36" customHeight="1" spans="1:5">
      <c r="A308" s="219">
        <v>2330433</v>
      </c>
      <c r="B308" s="216" t="s">
        <v>1561</v>
      </c>
      <c r="C308" s="218">
        <v>23</v>
      </c>
      <c r="D308" s="218">
        <v>66</v>
      </c>
      <c r="E308" s="225">
        <f t="shared" si="5"/>
        <v>1.87</v>
      </c>
    </row>
    <row r="309" s="201" customFormat="1" ht="36" customHeight="1" spans="1:5">
      <c r="A309" s="219">
        <v>2330498</v>
      </c>
      <c r="B309" s="216" t="s">
        <v>1562</v>
      </c>
      <c r="C309" s="218">
        <v>0</v>
      </c>
      <c r="D309" s="218"/>
      <c r="E309" s="225" t="str">
        <f t="shared" si="5"/>
        <v/>
      </c>
    </row>
    <row r="310" s="201" customFormat="1" ht="36" customHeight="1" spans="1:5">
      <c r="A310" s="219">
        <v>2330499</v>
      </c>
      <c r="B310" s="216" t="s">
        <v>1563</v>
      </c>
      <c r="C310" s="218">
        <v>0</v>
      </c>
      <c r="D310" s="218">
        <v>440</v>
      </c>
      <c r="E310" s="225" t="str">
        <f t="shared" si="5"/>
        <v/>
      </c>
    </row>
    <row r="311" s="201" customFormat="1" ht="36" customHeight="1" spans="1:5">
      <c r="A311" s="228">
        <v>234</v>
      </c>
      <c r="B311" s="216" t="s">
        <v>1564</v>
      </c>
      <c r="C311" s="213">
        <v>0</v>
      </c>
      <c r="D311" s="213"/>
      <c r="E311" s="224" t="str">
        <f t="shared" si="5"/>
        <v/>
      </c>
    </row>
    <row r="312" s="201" customFormat="1" ht="36" customHeight="1" spans="1:5">
      <c r="A312" s="228">
        <v>23401</v>
      </c>
      <c r="B312" s="216" t="s">
        <v>1565</v>
      </c>
      <c r="C312" s="218">
        <v>84</v>
      </c>
      <c r="D312" s="218">
        <v>88</v>
      </c>
      <c r="E312" s="225">
        <f t="shared" si="5"/>
        <v>0.048</v>
      </c>
    </row>
    <row r="313" s="201" customFormat="1" ht="36" customHeight="1" spans="1:5">
      <c r="A313" s="229">
        <v>2340101</v>
      </c>
      <c r="B313" s="212" t="s">
        <v>1566</v>
      </c>
      <c r="C313" s="213">
        <v>0</v>
      </c>
      <c r="D313" s="213">
        <v>0</v>
      </c>
      <c r="E313" s="224" t="str">
        <f t="shared" si="5"/>
        <v/>
      </c>
    </row>
    <row r="314" s="201" customFormat="1" ht="36" customHeight="1" spans="1:5">
      <c r="A314" s="229">
        <v>2340102</v>
      </c>
      <c r="B314" s="214" t="s">
        <v>1567</v>
      </c>
      <c r="C314" s="213">
        <v>0</v>
      </c>
      <c r="D314" s="213">
        <v>0</v>
      </c>
      <c r="E314" s="224" t="str">
        <f t="shared" si="5"/>
        <v/>
      </c>
    </row>
    <row r="315" s="201" customFormat="1" ht="36" customHeight="1" spans="1:5">
      <c r="A315" s="229">
        <v>2340103</v>
      </c>
      <c r="B315" s="216" t="s">
        <v>1568</v>
      </c>
      <c r="C315" s="213">
        <v>0</v>
      </c>
      <c r="D315" s="213"/>
      <c r="E315" s="224" t="str">
        <f t="shared" si="5"/>
        <v/>
      </c>
    </row>
    <row r="316" s="201" customFormat="1" ht="36" customHeight="1" spans="1:5">
      <c r="A316" s="229">
        <v>2340104</v>
      </c>
      <c r="B316" s="216" t="s">
        <v>1569</v>
      </c>
      <c r="C316" s="213">
        <v>0</v>
      </c>
      <c r="D316" s="213"/>
      <c r="E316" s="224" t="str">
        <f t="shared" si="5"/>
        <v/>
      </c>
    </row>
    <row r="317" s="201" customFormat="1" ht="36" customHeight="1" spans="1:5">
      <c r="A317" s="229">
        <v>2340105</v>
      </c>
      <c r="B317" s="216" t="s">
        <v>1570</v>
      </c>
      <c r="C317" s="213">
        <v>0</v>
      </c>
      <c r="D317" s="213"/>
      <c r="E317" s="224" t="str">
        <f t="shared" si="5"/>
        <v/>
      </c>
    </row>
    <row r="318" s="201" customFormat="1" ht="36" customHeight="1" spans="1:5">
      <c r="A318" s="229">
        <v>2340106</v>
      </c>
      <c r="B318" s="216" t="s">
        <v>1571</v>
      </c>
      <c r="C318" s="213">
        <v>0</v>
      </c>
      <c r="D318" s="213"/>
      <c r="E318" s="224" t="str">
        <f t="shared" si="5"/>
        <v/>
      </c>
    </row>
    <row r="319" s="201" customFormat="1" ht="36" customHeight="1" spans="1:5">
      <c r="A319" s="229">
        <v>2340107</v>
      </c>
      <c r="B319" s="216" t="s">
        <v>1572</v>
      </c>
      <c r="C319" s="213">
        <v>0</v>
      </c>
      <c r="D319" s="213"/>
      <c r="E319" s="224" t="str">
        <f t="shared" si="5"/>
        <v/>
      </c>
    </row>
    <row r="320" s="201" customFormat="1" ht="36" customHeight="1" spans="1:5">
      <c r="A320" s="229">
        <v>2340108</v>
      </c>
      <c r="B320" s="216" t="s">
        <v>1573</v>
      </c>
      <c r="C320" s="213">
        <v>0</v>
      </c>
      <c r="D320" s="213"/>
      <c r="E320" s="224" t="str">
        <f t="shared" si="5"/>
        <v/>
      </c>
    </row>
    <row r="321" s="201" customFormat="1" ht="36" customHeight="1" spans="1:5">
      <c r="A321" s="229">
        <v>2340109</v>
      </c>
      <c r="B321" s="216" t="s">
        <v>1574</v>
      </c>
      <c r="C321" s="213">
        <v>0</v>
      </c>
      <c r="D321" s="213"/>
      <c r="E321" s="224" t="str">
        <f t="shared" si="5"/>
        <v/>
      </c>
    </row>
    <row r="322" s="201" customFormat="1" ht="36" customHeight="1" spans="1:5">
      <c r="A322" s="229">
        <v>2340110</v>
      </c>
      <c r="B322" s="216" t="s">
        <v>1575</v>
      </c>
      <c r="C322" s="213">
        <v>0</v>
      </c>
      <c r="D322" s="213"/>
      <c r="E322" s="224" t="str">
        <f t="shared" si="5"/>
        <v/>
      </c>
    </row>
    <row r="323" s="201" customFormat="1" ht="36" customHeight="1" spans="1:5">
      <c r="A323" s="229">
        <v>2340111</v>
      </c>
      <c r="B323" s="216" t="s">
        <v>1576</v>
      </c>
      <c r="C323" s="213">
        <v>0</v>
      </c>
      <c r="D323" s="213"/>
      <c r="E323" s="224" t="str">
        <f t="shared" si="5"/>
        <v/>
      </c>
    </row>
    <row r="324" s="201" customFormat="1" ht="36" customHeight="1" spans="1:5">
      <c r="A324" s="229">
        <v>2340199</v>
      </c>
      <c r="B324" s="216" t="s">
        <v>1577</v>
      </c>
      <c r="C324" s="213">
        <v>0</v>
      </c>
      <c r="D324" s="213"/>
      <c r="E324" s="224" t="str">
        <f t="shared" ref="E324:E341" si="6">IF(C324&lt;&gt;0,D324/C324-1,"")</f>
        <v/>
      </c>
    </row>
    <row r="325" s="201" customFormat="1" ht="36" customHeight="1" spans="1:5">
      <c r="A325" s="228">
        <v>23402</v>
      </c>
      <c r="B325" s="216" t="s">
        <v>1578</v>
      </c>
      <c r="C325" s="213">
        <v>0</v>
      </c>
      <c r="D325" s="213"/>
      <c r="E325" s="224" t="str">
        <f t="shared" si="6"/>
        <v/>
      </c>
    </row>
    <row r="326" s="201" customFormat="1" ht="36" customHeight="1" spans="1:5">
      <c r="A326" s="229">
        <v>2340201</v>
      </c>
      <c r="B326" s="216" t="s">
        <v>1579</v>
      </c>
      <c r="C326" s="213">
        <v>0</v>
      </c>
      <c r="D326" s="213"/>
      <c r="E326" s="224" t="str">
        <f t="shared" si="6"/>
        <v/>
      </c>
    </row>
    <row r="327" s="201" customFormat="1" ht="36" customHeight="1" spans="1:5">
      <c r="A327" s="229">
        <v>2340202</v>
      </c>
      <c r="B327" s="214" t="s">
        <v>1580</v>
      </c>
      <c r="C327" s="213">
        <v>0</v>
      </c>
      <c r="D327" s="213">
        <v>0</v>
      </c>
      <c r="E327" s="224" t="str">
        <f t="shared" si="6"/>
        <v/>
      </c>
    </row>
    <row r="328" s="201" customFormat="1" ht="36" customHeight="1" spans="1:5">
      <c r="A328" s="229">
        <v>2340203</v>
      </c>
      <c r="B328" s="216" t="s">
        <v>874</v>
      </c>
      <c r="C328" s="213">
        <v>0</v>
      </c>
      <c r="D328" s="213"/>
      <c r="E328" s="224" t="str">
        <f t="shared" si="6"/>
        <v/>
      </c>
    </row>
    <row r="329" s="201" customFormat="1" ht="36" customHeight="1" spans="1:5">
      <c r="A329" s="229">
        <v>2340204</v>
      </c>
      <c r="B329" s="216" t="s">
        <v>912</v>
      </c>
      <c r="C329" s="213">
        <v>0</v>
      </c>
      <c r="D329" s="213"/>
      <c r="E329" s="224" t="str">
        <f t="shared" si="6"/>
        <v/>
      </c>
    </row>
    <row r="330" s="201" customFormat="1" ht="36" customHeight="1" spans="1:5">
      <c r="A330" s="229">
        <v>2340205</v>
      </c>
      <c r="B330" s="216" t="s">
        <v>1581</v>
      </c>
      <c r="C330" s="213">
        <v>0</v>
      </c>
      <c r="D330" s="213"/>
      <c r="E330" s="224" t="str">
        <f t="shared" si="6"/>
        <v/>
      </c>
    </row>
    <row r="331" s="201" customFormat="1" ht="36" customHeight="1" spans="1:5">
      <c r="A331" s="229">
        <v>2340299</v>
      </c>
      <c r="B331" s="216" t="s">
        <v>1582</v>
      </c>
      <c r="C331" s="213">
        <v>0</v>
      </c>
      <c r="D331" s="213"/>
      <c r="E331" s="224" t="str">
        <f t="shared" si="6"/>
        <v/>
      </c>
    </row>
    <row r="332" s="201" customFormat="1" ht="36" customHeight="1" spans="1:5">
      <c r="A332" s="230"/>
      <c r="B332" s="216" t="s">
        <v>1583</v>
      </c>
      <c r="C332" s="218">
        <v>0</v>
      </c>
      <c r="D332" s="218"/>
      <c r="E332" s="224" t="str">
        <f t="shared" si="6"/>
        <v/>
      </c>
    </row>
    <row r="333" s="201" customFormat="1" ht="36" customHeight="1" spans="1:5">
      <c r="A333" s="231"/>
      <c r="B333" s="216" t="s">
        <v>1584</v>
      </c>
      <c r="C333" s="232">
        <v>0</v>
      </c>
      <c r="D333" s="232"/>
      <c r="E333" s="224" t="str">
        <f t="shared" si="6"/>
        <v/>
      </c>
    </row>
    <row r="334" s="201" customFormat="1" ht="36" customHeight="1" spans="1:5">
      <c r="A334" s="233" t="s">
        <v>1586</v>
      </c>
      <c r="B334" s="234" t="s">
        <v>1645</v>
      </c>
      <c r="C334" s="81">
        <v>194184</v>
      </c>
      <c r="D334" s="81">
        <v>67000</v>
      </c>
      <c r="E334" s="224">
        <f t="shared" si="6"/>
        <v>-0.655</v>
      </c>
    </row>
    <row r="335" s="204" customFormat="1" ht="36" customHeight="1" spans="1:5">
      <c r="A335" s="233" t="s">
        <v>1588</v>
      </c>
      <c r="B335" s="235" t="s">
        <v>120</v>
      </c>
      <c r="C335" s="236">
        <v>12998</v>
      </c>
      <c r="D335" s="236">
        <v>85015</v>
      </c>
      <c r="E335" s="247">
        <f t="shared" si="6"/>
        <v>5.541</v>
      </c>
    </row>
    <row r="336" s="201" customFormat="1" ht="36" customHeight="1" spans="1:5">
      <c r="A336" s="237" t="s">
        <v>1646</v>
      </c>
      <c r="B336" s="238" t="s">
        <v>1587</v>
      </c>
      <c r="C336" s="239">
        <v>5059</v>
      </c>
      <c r="D336" s="239">
        <v>200</v>
      </c>
      <c r="E336" s="248">
        <f t="shared" si="6"/>
        <v>-0.96</v>
      </c>
    </row>
    <row r="337" s="201" customFormat="1" ht="36" customHeight="1" spans="1:5">
      <c r="A337" s="237" t="s">
        <v>1592</v>
      </c>
      <c r="B337" s="240" t="s">
        <v>1589</v>
      </c>
      <c r="C337" s="239">
        <v>0</v>
      </c>
      <c r="D337" s="239"/>
      <c r="E337" s="248" t="str">
        <f t="shared" si="6"/>
        <v/>
      </c>
    </row>
    <row r="338" s="201" customFormat="1" ht="36" customHeight="1" spans="1:5">
      <c r="A338" s="237" t="s">
        <v>1593</v>
      </c>
      <c r="B338" s="240" t="s">
        <v>1105</v>
      </c>
      <c r="C338" s="239">
        <v>0</v>
      </c>
      <c r="D338" s="239"/>
      <c r="E338" s="248" t="str">
        <f t="shared" ref="E338:E364" si="7">IF(C338&lt;&gt;0,D338/C338-1,"")</f>
        <v/>
      </c>
    </row>
    <row r="339" ht="36" customHeight="1" spans="1:5">
      <c r="A339" s="237" t="s">
        <v>1647</v>
      </c>
      <c r="B339" s="240" t="s">
        <v>915</v>
      </c>
      <c r="C339" s="239">
        <v>0</v>
      </c>
      <c r="D339" s="239"/>
      <c r="E339" s="248" t="str">
        <f t="shared" si="7"/>
        <v/>
      </c>
    </row>
    <row r="340" ht="36" customHeight="1" spans="1:5">
      <c r="A340" s="233" t="s">
        <v>1594</v>
      </c>
      <c r="B340" s="240" t="s">
        <v>1106</v>
      </c>
      <c r="C340" s="236">
        <v>0</v>
      </c>
      <c r="D340" s="236"/>
      <c r="E340" s="248" t="str">
        <f t="shared" si="7"/>
        <v/>
      </c>
    </row>
    <row r="341" ht="36" customHeight="1" spans="1:5">
      <c r="A341" s="241"/>
      <c r="B341" s="240" t="s">
        <v>917</v>
      </c>
      <c r="C341" s="236">
        <v>0</v>
      </c>
      <c r="D341" s="236"/>
      <c r="E341" s="248" t="str">
        <f t="shared" si="7"/>
        <v/>
      </c>
    </row>
    <row r="342" ht="36" customHeight="1" spans="2:5">
      <c r="B342" s="240" t="s">
        <v>1107</v>
      </c>
      <c r="C342" s="242">
        <v>4965</v>
      </c>
      <c r="D342" s="242">
        <v>200</v>
      </c>
      <c r="E342" s="248">
        <f t="shared" si="7"/>
        <v>-0.96</v>
      </c>
    </row>
    <row r="343" ht="36" customHeight="1" spans="2:5">
      <c r="B343" s="240" t="s">
        <v>1108</v>
      </c>
      <c r="C343" s="242">
        <v>0</v>
      </c>
      <c r="D343" s="242"/>
      <c r="E343" s="248" t="str">
        <f t="shared" si="7"/>
        <v/>
      </c>
    </row>
    <row r="344" ht="36" customHeight="1" spans="2:5">
      <c r="B344" s="240" t="s">
        <v>918</v>
      </c>
      <c r="C344" s="242">
        <v>0</v>
      </c>
      <c r="D344" s="242"/>
      <c r="E344" s="248" t="str">
        <f t="shared" si="7"/>
        <v/>
      </c>
    </row>
    <row r="345" ht="36" customHeight="1" spans="2:5">
      <c r="B345" s="240" t="s">
        <v>1109</v>
      </c>
      <c r="C345" s="242">
        <v>0</v>
      </c>
      <c r="D345" s="242"/>
      <c r="E345" s="248" t="str">
        <f t="shared" si="7"/>
        <v/>
      </c>
    </row>
    <row r="346" ht="36" customHeight="1" spans="2:5">
      <c r="B346" s="240" t="s">
        <v>1112</v>
      </c>
      <c r="C346" s="242">
        <v>0</v>
      </c>
      <c r="D346" s="242"/>
      <c r="E346" s="248" t="str">
        <f t="shared" si="7"/>
        <v/>
      </c>
    </row>
    <row r="347" ht="36" customHeight="1" spans="2:5">
      <c r="B347" s="240" t="s">
        <v>1595</v>
      </c>
      <c r="C347" s="242">
        <v>0</v>
      </c>
      <c r="D347" s="242"/>
      <c r="E347" s="248" t="str">
        <f t="shared" si="7"/>
        <v/>
      </c>
    </row>
    <row r="348" ht="36" customHeight="1" spans="2:5">
      <c r="B348" s="240" t="s">
        <v>920</v>
      </c>
      <c r="C348" s="242">
        <v>94</v>
      </c>
      <c r="D348" s="242"/>
      <c r="E348" s="248">
        <f t="shared" si="7"/>
        <v>-1</v>
      </c>
    </row>
    <row r="349" ht="36" customHeight="1" spans="2:5">
      <c r="B349" s="238" t="s">
        <v>1115</v>
      </c>
      <c r="C349" s="242">
        <v>1221</v>
      </c>
      <c r="D349" s="242">
        <v>5155</v>
      </c>
      <c r="E349" s="248">
        <f t="shared" si="7"/>
        <v>3.222</v>
      </c>
    </row>
    <row r="350" ht="36" customHeight="1" spans="2:5">
      <c r="B350" s="243" t="s">
        <v>1596</v>
      </c>
      <c r="C350" s="242">
        <v>1221</v>
      </c>
      <c r="D350" s="242">
        <v>5155</v>
      </c>
      <c r="E350" s="248">
        <f t="shared" si="7"/>
        <v>3.222</v>
      </c>
    </row>
    <row r="351" ht="36" customHeight="1" spans="2:5">
      <c r="B351" s="238" t="s">
        <v>1118</v>
      </c>
      <c r="C351" s="242">
        <v>1579</v>
      </c>
      <c r="D351" s="242">
        <v>79660</v>
      </c>
      <c r="E351" s="248">
        <f t="shared" si="7"/>
        <v>49.45</v>
      </c>
    </row>
    <row r="352" ht="36" customHeight="1" spans="2:5">
      <c r="B352" s="243" t="s">
        <v>1597</v>
      </c>
      <c r="C352" s="242">
        <v>1579</v>
      </c>
      <c r="D352" s="242">
        <v>79660</v>
      </c>
      <c r="E352" s="248">
        <f t="shared" si="7"/>
        <v>49.45</v>
      </c>
    </row>
    <row r="353" ht="36" customHeight="1" spans="2:5">
      <c r="B353" s="238" t="s">
        <v>1598</v>
      </c>
      <c r="C353" s="242">
        <v>5139</v>
      </c>
      <c r="D353" s="242"/>
      <c r="E353" s="248">
        <f t="shared" si="7"/>
        <v>-1</v>
      </c>
    </row>
    <row r="354" ht="36" customHeight="1" spans="2:5">
      <c r="B354" s="238" t="s">
        <v>1648</v>
      </c>
      <c r="C354" s="242">
        <v>0</v>
      </c>
      <c r="D354" s="242">
        <v>0</v>
      </c>
      <c r="E354" s="248" t="str">
        <f t="shared" si="7"/>
        <v/>
      </c>
    </row>
    <row r="355" ht="36" customHeight="1" spans="2:5">
      <c r="B355" s="243" t="s">
        <v>1649</v>
      </c>
      <c r="C355" s="242">
        <v>0</v>
      </c>
      <c r="D355" s="242"/>
      <c r="E355" s="248" t="str">
        <f t="shared" si="7"/>
        <v/>
      </c>
    </row>
    <row r="356" ht="36" customHeight="1" spans="2:5">
      <c r="B356" s="243" t="s">
        <v>1650</v>
      </c>
      <c r="C356" s="242">
        <v>0</v>
      </c>
      <c r="D356" s="242"/>
      <c r="E356" s="248" t="str">
        <f t="shared" si="7"/>
        <v/>
      </c>
    </row>
    <row r="357" ht="36" customHeight="1" spans="2:5">
      <c r="B357" s="243" t="s">
        <v>1651</v>
      </c>
      <c r="C357" s="242">
        <v>0</v>
      </c>
      <c r="D357" s="242"/>
      <c r="E357" s="248" t="str">
        <f t="shared" si="7"/>
        <v/>
      </c>
    </row>
    <row r="358" ht="36" customHeight="1" spans="2:5">
      <c r="B358" s="238" t="s">
        <v>1599</v>
      </c>
      <c r="C358" s="242">
        <v>0</v>
      </c>
      <c r="D358" s="242">
        <v>0</v>
      </c>
      <c r="E358" s="248" t="str">
        <f t="shared" si="7"/>
        <v/>
      </c>
    </row>
    <row r="359" ht="36" customHeight="1" spans="2:5">
      <c r="B359" s="243" t="s">
        <v>1600</v>
      </c>
      <c r="C359" s="242">
        <v>0</v>
      </c>
      <c r="D359" s="242"/>
      <c r="E359" s="248" t="str">
        <f t="shared" si="7"/>
        <v/>
      </c>
    </row>
    <row r="360" s="204" customFormat="1" ht="36" customHeight="1" spans="2:5">
      <c r="B360" s="244" t="s">
        <v>1601</v>
      </c>
      <c r="C360" s="245">
        <v>40300</v>
      </c>
      <c r="D360" s="245">
        <v>369000</v>
      </c>
      <c r="E360" s="247">
        <f t="shared" si="7"/>
        <v>8.156</v>
      </c>
    </row>
    <row r="361" ht="36" customHeight="1" spans="2:5">
      <c r="B361" s="238" t="s">
        <v>1602</v>
      </c>
      <c r="C361" s="242">
        <v>1500</v>
      </c>
      <c r="D361" s="242">
        <v>29000</v>
      </c>
      <c r="E361" s="248">
        <f t="shared" si="7"/>
        <v>18.333</v>
      </c>
    </row>
    <row r="362" ht="36" customHeight="1" spans="2:5">
      <c r="B362" s="238" t="s">
        <v>1652</v>
      </c>
      <c r="C362" s="242"/>
      <c r="D362" s="242"/>
      <c r="E362" s="248" t="str">
        <f t="shared" si="7"/>
        <v/>
      </c>
    </row>
    <row r="363" ht="36" customHeight="1" spans="2:5">
      <c r="B363" s="238" t="s">
        <v>1603</v>
      </c>
      <c r="C363" s="242">
        <v>38800</v>
      </c>
      <c r="D363" s="242">
        <v>340000</v>
      </c>
      <c r="E363" s="248">
        <f t="shared" si="7"/>
        <v>7.763</v>
      </c>
    </row>
    <row r="364" s="204" customFormat="1" ht="36" customHeight="1" spans="2:5">
      <c r="B364" s="246" t="s">
        <v>127</v>
      </c>
      <c r="C364" s="245">
        <v>247482</v>
      </c>
      <c r="D364" s="245">
        <v>521015</v>
      </c>
      <c r="E364" s="247">
        <f t="shared" si="7"/>
        <v>1.105</v>
      </c>
    </row>
  </sheetData>
  <autoFilter ref="A3:E364">
    <extLst/>
  </autoFilter>
  <mergeCells count="1">
    <mergeCell ref="B1:E1"/>
  </mergeCells>
  <conditionalFormatting sqref="C339">
    <cfRule type="expression" dxfId="1" priority="5" stopIfTrue="1">
      <formula>"len($A:$A)=3"</formula>
    </cfRule>
  </conditionalFormatting>
  <conditionalFormatting sqref="D339">
    <cfRule type="expression" dxfId="1" priority="4" stopIfTrue="1">
      <formula>"len($A:$A)=3"</formula>
    </cfRule>
  </conditionalFormatting>
  <conditionalFormatting sqref="C340">
    <cfRule type="expression" dxfId="1" priority="3" stopIfTrue="1">
      <formula>"len($A:$A)=3"</formula>
    </cfRule>
  </conditionalFormatting>
  <conditionalFormatting sqref="D340">
    <cfRule type="expression" dxfId="1" priority="2" stopIfTrue="1">
      <formula>"len($A:$A)=3"</formula>
    </cfRule>
  </conditionalFormatting>
  <conditionalFormatting sqref="B360">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5"/>
  <sheetViews>
    <sheetView showGridLines="0" showZeros="0" view="pageBreakPreview" zoomScale="70" zoomScaleNormal="100" workbookViewId="0">
      <selection activeCell="G6" sqref="G6"/>
    </sheetView>
  </sheetViews>
  <sheetFormatPr defaultColWidth="9" defaultRowHeight="13.5" outlineLevelCol="4"/>
  <cols>
    <col min="1" max="1" width="52.1333333333333" style="182" customWidth="1"/>
    <col min="2" max="4" width="20.6333333333333" customWidth="1"/>
    <col min="5" max="5" width="9" hidden="1" customWidth="1"/>
  </cols>
  <sheetData>
    <row r="1" s="181" customFormat="1" ht="45" customHeight="1" spans="1:5">
      <c r="A1" s="183" t="s">
        <v>1653</v>
      </c>
      <c r="B1" s="183"/>
      <c r="C1" s="183"/>
      <c r="D1" s="183"/>
      <c r="E1" s="197"/>
    </row>
    <row r="2" ht="20.1" customHeight="1" spans="1:5">
      <c r="A2" s="184"/>
      <c r="B2" s="185"/>
      <c r="C2" s="186"/>
      <c r="D2" s="186" t="s">
        <v>1</v>
      </c>
      <c r="E2" s="182"/>
    </row>
    <row r="3" ht="45" customHeight="1" spans="1:5">
      <c r="A3" s="134" t="s">
        <v>1172</v>
      </c>
      <c r="B3" s="74" t="s">
        <v>1643</v>
      </c>
      <c r="C3" s="74" t="s">
        <v>5</v>
      </c>
      <c r="D3" s="74" t="s">
        <v>129</v>
      </c>
      <c r="E3" s="198" t="s">
        <v>1654</v>
      </c>
    </row>
    <row r="4" ht="36" customHeight="1" spans="1:5">
      <c r="A4" s="47" t="s">
        <v>1655</v>
      </c>
      <c r="B4" s="187"/>
      <c r="C4" s="187"/>
      <c r="D4" s="188"/>
      <c r="E4" s="199" t="str">
        <f>IF(A4&lt;&gt;"",IF(SUM(B4:C4)&lt;&gt;0,"是","否"),"是")</f>
        <v>否</v>
      </c>
    </row>
    <row r="5" ht="36" customHeight="1" spans="1:5">
      <c r="A5" s="47" t="s">
        <v>1656</v>
      </c>
      <c r="B5" s="187"/>
      <c r="C5" s="187"/>
      <c r="D5" s="188"/>
      <c r="E5" s="199" t="str">
        <f t="shared" ref="E5:E15" si="0">IF(A5&lt;&gt;"",IF(SUM(B5:C5)&lt;&gt;0,"是","否"),"是")</f>
        <v>否</v>
      </c>
    </row>
    <row r="6" ht="36" customHeight="1" spans="1:5">
      <c r="A6" s="47" t="s">
        <v>1657</v>
      </c>
      <c r="B6" s="187"/>
      <c r="C6" s="187"/>
      <c r="D6" s="188"/>
      <c r="E6" s="199" t="str">
        <f t="shared" si="0"/>
        <v>否</v>
      </c>
    </row>
    <row r="7" ht="36" customHeight="1" spans="1:5">
      <c r="A7" s="189" t="s">
        <v>1658</v>
      </c>
      <c r="B7" s="190">
        <v>969</v>
      </c>
      <c r="C7" s="190">
        <v>200</v>
      </c>
      <c r="D7" s="191">
        <f>IF(B7&gt;0,C7/B7-1,IF(B7&lt;0,-(C7/B7-1),""))</f>
        <v>-0.794</v>
      </c>
      <c r="E7" s="200" t="str">
        <f t="shared" si="0"/>
        <v>是</v>
      </c>
    </row>
    <row r="8" ht="36" customHeight="1" spans="1:5">
      <c r="A8" s="47" t="s">
        <v>1659</v>
      </c>
      <c r="B8" s="187"/>
      <c r="C8" s="187"/>
      <c r="D8" s="188"/>
      <c r="E8" s="199" t="str">
        <f t="shared" si="0"/>
        <v>否</v>
      </c>
    </row>
    <row r="9" ht="36" customHeight="1" spans="1:5">
      <c r="A9" s="192" t="s">
        <v>1660</v>
      </c>
      <c r="B9" s="190"/>
      <c r="C9" s="190"/>
      <c r="D9" s="191"/>
      <c r="E9" s="199" t="str">
        <f t="shared" si="0"/>
        <v>否</v>
      </c>
    </row>
    <row r="10" ht="36" customHeight="1" spans="1:5">
      <c r="A10" s="193" t="s">
        <v>1661</v>
      </c>
      <c r="B10" s="190"/>
      <c r="C10" s="190"/>
      <c r="D10" s="191"/>
      <c r="E10" s="200" t="str">
        <f t="shared" si="0"/>
        <v>否</v>
      </c>
    </row>
    <row r="11" ht="36" customHeight="1" spans="1:5">
      <c r="A11" s="192" t="s">
        <v>1662</v>
      </c>
      <c r="B11" s="190"/>
      <c r="C11" s="190"/>
      <c r="D11" s="191"/>
      <c r="E11" s="199" t="str">
        <f t="shared" si="0"/>
        <v>否</v>
      </c>
    </row>
    <row r="12" ht="36" customHeight="1" spans="1:5">
      <c r="A12" s="193" t="s">
        <v>1663</v>
      </c>
      <c r="B12" s="190"/>
      <c r="C12" s="190"/>
      <c r="D12" s="191"/>
      <c r="E12" s="200" t="str">
        <f t="shared" si="0"/>
        <v>否</v>
      </c>
    </row>
    <row r="13" ht="36" customHeight="1" spans="1:5">
      <c r="A13" s="193" t="s">
        <v>1664</v>
      </c>
      <c r="B13" s="190"/>
      <c r="C13" s="190"/>
      <c r="D13" s="191"/>
      <c r="E13" s="200" t="str">
        <f t="shared" si="0"/>
        <v>否</v>
      </c>
    </row>
    <row r="14" ht="36" customHeight="1" spans="1:5">
      <c r="A14" s="193" t="s">
        <v>1665</v>
      </c>
      <c r="B14" s="190"/>
      <c r="C14" s="190"/>
      <c r="D14" s="191"/>
      <c r="E14" s="200" t="str">
        <f t="shared" si="0"/>
        <v>否</v>
      </c>
    </row>
    <row r="15" ht="36" customHeight="1" spans="1:5">
      <c r="A15" s="194" t="s">
        <v>1666</v>
      </c>
      <c r="B15" s="195">
        <v>969</v>
      </c>
      <c r="C15" s="195">
        <v>200</v>
      </c>
      <c r="D15" s="196">
        <f>IF(B15&gt;0,C15/B15-1,IF(B15&lt;0,-(C15/B15-1),""))</f>
        <v>-0.794</v>
      </c>
      <c r="E15" s="199" t="str">
        <f t="shared" si="0"/>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D54"/>
  <sheetViews>
    <sheetView showGridLines="0" showZeros="0" view="pageBreakPreview" zoomScale="70" zoomScaleNormal="100" workbookViewId="0">
      <pane ySplit="3" topLeftCell="A31" activePane="bottomLeft" state="frozen"/>
      <selection/>
      <selection pane="bottomLeft" activeCell="D44" sqref="D44"/>
    </sheetView>
  </sheetViews>
  <sheetFormatPr defaultColWidth="9" defaultRowHeight="14.25" outlineLevelCol="3"/>
  <cols>
    <col min="1" max="1" width="50.775" style="156" customWidth="1"/>
    <col min="2" max="4" width="20.6333333333333" style="156" customWidth="1"/>
    <col min="5" max="5" width="13.775" style="156"/>
    <col min="6" max="16384" width="9" style="156"/>
  </cols>
  <sheetData>
    <row r="1" ht="45" customHeight="1" spans="1:4">
      <c r="A1" s="139" t="s">
        <v>1667</v>
      </c>
      <c r="B1" s="139"/>
      <c r="C1" s="139"/>
      <c r="D1" s="139"/>
    </row>
    <row r="2" ht="20.1" customHeight="1" spans="1:4">
      <c r="A2" s="177"/>
      <c r="B2" s="178"/>
      <c r="C2" s="179"/>
      <c r="D2" s="180" t="s">
        <v>1668</v>
      </c>
    </row>
    <row r="3" ht="45" customHeight="1" spans="1:4">
      <c r="A3" s="161" t="s">
        <v>1669</v>
      </c>
      <c r="B3" s="110" t="s">
        <v>4</v>
      </c>
      <c r="C3" s="110" t="s">
        <v>5</v>
      </c>
      <c r="D3" s="110" t="s">
        <v>6</v>
      </c>
    </row>
    <row r="4" ht="36" customHeight="1" spans="1:4">
      <c r="A4" s="129" t="s">
        <v>1670</v>
      </c>
      <c r="B4" s="162">
        <f>SUM(B5:B26)</f>
        <v>0</v>
      </c>
      <c r="C4" s="162">
        <f>SUM(C5:C26)</f>
        <v>5000</v>
      </c>
      <c r="D4" s="163"/>
    </row>
    <row r="5" ht="36" customHeight="1" spans="1:4">
      <c r="A5" s="164" t="s">
        <v>1671</v>
      </c>
      <c r="B5" s="165"/>
      <c r="C5" s="166"/>
      <c r="D5" s="163" t="str">
        <f t="shared" ref="D4:D46" si="0">IF(B5&gt;0,C5/B5-1,IF(B5&lt;0,-(C5/B5-1),""))</f>
        <v/>
      </c>
    </row>
    <row r="6" ht="36" customHeight="1" spans="1:4">
      <c r="A6" s="164" t="s">
        <v>1672</v>
      </c>
      <c r="B6" s="165"/>
      <c r="C6" s="166"/>
      <c r="D6" s="163" t="str">
        <f t="shared" si="0"/>
        <v/>
      </c>
    </row>
    <row r="7" ht="36" customHeight="1" spans="1:4">
      <c r="A7" s="164" t="s">
        <v>1673</v>
      </c>
      <c r="B7" s="165"/>
      <c r="C7" s="166"/>
      <c r="D7" s="163" t="str">
        <f t="shared" si="0"/>
        <v/>
      </c>
    </row>
    <row r="8" ht="36" customHeight="1" spans="1:4">
      <c r="A8" s="164" t="s">
        <v>1674</v>
      </c>
      <c r="B8" s="165"/>
      <c r="C8" s="166"/>
      <c r="D8" s="163" t="str">
        <f t="shared" si="0"/>
        <v/>
      </c>
    </row>
    <row r="9" ht="36" customHeight="1" spans="1:4">
      <c r="A9" s="164" t="s">
        <v>1675</v>
      </c>
      <c r="B9" s="165"/>
      <c r="C9" s="165"/>
      <c r="D9" s="163" t="str">
        <f t="shared" si="0"/>
        <v/>
      </c>
    </row>
    <row r="10" ht="36" customHeight="1" spans="1:4">
      <c r="A10" s="164" t="s">
        <v>1676</v>
      </c>
      <c r="B10" s="166"/>
      <c r="C10" s="166"/>
      <c r="D10" s="163" t="str">
        <f t="shared" si="0"/>
        <v/>
      </c>
    </row>
    <row r="11" ht="36" customHeight="1" spans="1:4">
      <c r="A11" s="164" t="s">
        <v>1677</v>
      </c>
      <c r="B11" s="165"/>
      <c r="C11" s="166"/>
      <c r="D11" s="163" t="str">
        <f t="shared" si="0"/>
        <v/>
      </c>
    </row>
    <row r="12" ht="36" customHeight="1" spans="1:4">
      <c r="A12" s="164" t="s">
        <v>1678</v>
      </c>
      <c r="B12" s="166"/>
      <c r="C12" s="166"/>
      <c r="D12" s="163" t="str">
        <f t="shared" si="0"/>
        <v/>
      </c>
    </row>
    <row r="13" ht="36" customHeight="1" spans="1:4">
      <c r="A13" s="164" t="s">
        <v>1679</v>
      </c>
      <c r="B13" s="165"/>
      <c r="C13" s="166"/>
      <c r="D13" s="163" t="str">
        <f t="shared" si="0"/>
        <v/>
      </c>
    </row>
    <row r="14" ht="36" customHeight="1" spans="1:4">
      <c r="A14" s="164" t="s">
        <v>1680</v>
      </c>
      <c r="B14" s="165"/>
      <c r="C14" s="166"/>
      <c r="D14" s="163" t="str">
        <f t="shared" si="0"/>
        <v/>
      </c>
    </row>
    <row r="15" ht="36" customHeight="1" spans="1:4">
      <c r="A15" s="164" t="s">
        <v>1681</v>
      </c>
      <c r="B15" s="165"/>
      <c r="C15" s="166"/>
      <c r="D15" s="163" t="str">
        <f t="shared" si="0"/>
        <v/>
      </c>
    </row>
    <row r="16" ht="36" customHeight="1" spans="1:4">
      <c r="A16" s="164" t="s">
        <v>1682</v>
      </c>
      <c r="B16" s="165"/>
      <c r="C16" s="166"/>
      <c r="D16" s="163" t="str">
        <f t="shared" si="0"/>
        <v/>
      </c>
    </row>
    <row r="17" ht="36" customHeight="1" spans="1:4">
      <c r="A17" s="164" t="s">
        <v>1683</v>
      </c>
      <c r="B17" s="167"/>
      <c r="C17" s="165"/>
      <c r="D17" s="163" t="str">
        <f t="shared" si="0"/>
        <v/>
      </c>
    </row>
    <row r="18" ht="36" customHeight="1" spans="1:4">
      <c r="A18" s="164" t="s">
        <v>1684</v>
      </c>
      <c r="B18" s="167"/>
      <c r="C18" s="166"/>
      <c r="D18" s="163" t="str">
        <f t="shared" si="0"/>
        <v/>
      </c>
    </row>
    <row r="19" ht="36" customHeight="1" spans="1:4">
      <c r="A19" s="164" t="s">
        <v>1685</v>
      </c>
      <c r="B19" s="167"/>
      <c r="C19" s="168"/>
      <c r="D19" s="163" t="str">
        <f t="shared" si="0"/>
        <v/>
      </c>
    </row>
    <row r="20" ht="36" customHeight="1" spans="1:4">
      <c r="A20" s="164" t="s">
        <v>1686</v>
      </c>
      <c r="B20" s="167"/>
      <c r="C20" s="168"/>
      <c r="D20" s="163" t="str">
        <f t="shared" si="0"/>
        <v/>
      </c>
    </row>
    <row r="21" ht="36" customHeight="1" spans="1:4">
      <c r="A21" s="164" t="s">
        <v>1687</v>
      </c>
      <c r="B21" s="165"/>
      <c r="C21" s="166"/>
      <c r="D21" s="163" t="str">
        <f t="shared" si="0"/>
        <v/>
      </c>
    </row>
    <row r="22" ht="36" customHeight="1" spans="1:4">
      <c r="A22" s="164" t="s">
        <v>1688</v>
      </c>
      <c r="B22" s="167"/>
      <c r="C22" s="168"/>
      <c r="D22" s="169"/>
    </row>
    <row r="23" ht="36" customHeight="1" spans="1:4">
      <c r="A23" s="164" t="s">
        <v>1689</v>
      </c>
      <c r="B23" s="167"/>
      <c r="C23" s="168"/>
      <c r="D23" s="163" t="str">
        <f t="shared" si="0"/>
        <v/>
      </c>
    </row>
    <row r="24" ht="36" customHeight="1" spans="1:4">
      <c r="A24" s="164" t="s">
        <v>1690</v>
      </c>
      <c r="B24" s="165"/>
      <c r="C24" s="168"/>
      <c r="D24" s="163" t="str">
        <f t="shared" si="0"/>
        <v/>
      </c>
    </row>
    <row r="25" ht="36" customHeight="1" spans="1:4">
      <c r="A25" s="164" t="s">
        <v>1691</v>
      </c>
      <c r="B25" s="167"/>
      <c r="C25" s="166"/>
      <c r="D25" s="163" t="str">
        <f t="shared" si="0"/>
        <v/>
      </c>
    </row>
    <row r="26" ht="36" customHeight="1" spans="1:4">
      <c r="A26" s="164" t="s">
        <v>1692</v>
      </c>
      <c r="B26" s="167"/>
      <c r="C26" s="166">
        <v>5000</v>
      </c>
      <c r="D26" s="163" t="str">
        <f t="shared" si="0"/>
        <v/>
      </c>
    </row>
    <row r="27" ht="36" customHeight="1" spans="1:4">
      <c r="A27" s="129" t="s">
        <v>1693</v>
      </c>
      <c r="B27" s="162">
        <f>SUM(B28:B31)</f>
        <v>0</v>
      </c>
      <c r="C27" s="162">
        <f>SUM(C28:C31)</f>
        <v>0</v>
      </c>
      <c r="D27" s="163" t="str">
        <f t="shared" si="0"/>
        <v/>
      </c>
    </row>
    <row r="28" ht="36" customHeight="1" spans="1:4">
      <c r="A28" s="164" t="s">
        <v>1694</v>
      </c>
      <c r="B28" s="167"/>
      <c r="C28" s="166"/>
      <c r="D28" s="163" t="str">
        <f t="shared" si="0"/>
        <v/>
      </c>
    </row>
    <row r="29" ht="36" customHeight="1" spans="1:4">
      <c r="A29" s="164" t="s">
        <v>1695</v>
      </c>
      <c r="B29" s="167"/>
      <c r="C29" s="166"/>
      <c r="D29" s="163" t="str">
        <f t="shared" si="0"/>
        <v/>
      </c>
    </row>
    <row r="30" ht="36" customHeight="1" spans="1:4">
      <c r="A30" s="164" t="s">
        <v>1696</v>
      </c>
      <c r="B30" s="167"/>
      <c r="C30" s="166"/>
      <c r="D30" s="163" t="str">
        <f t="shared" si="0"/>
        <v/>
      </c>
    </row>
    <row r="31" ht="36" customHeight="1" spans="1:4">
      <c r="A31" s="164" t="s">
        <v>1697</v>
      </c>
      <c r="B31" s="167"/>
      <c r="C31" s="166"/>
      <c r="D31" s="163" t="str">
        <f t="shared" si="0"/>
        <v/>
      </c>
    </row>
    <row r="32" ht="36" customHeight="1" spans="1:4">
      <c r="A32" s="129" t="s">
        <v>1698</v>
      </c>
      <c r="B32" s="162">
        <f>SUM(B33:B36)</f>
        <v>300</v>
      </c>
      <c r="C32" s="162">
        <f>SUM(C33:C36)</f>
        <v>0</v>
      </c>
      <c r="D32" s="163">
        <f t="shared" si="0"/>
        <v>-1</v>
      </c>
    </row>
    <row r="33" ht="36" customHeight="1" spans="1:4">
      <c r="A33" s="164" t="s">
        <v>1699</v>
      </c>
      <c r="B33" s="167"/>
      <c r="C33" s="166"/>
      <c r="D33" s="163" t="str">
        <f t="shared" si="0"/>
        <v/>
      </c>
    </row>
    <row r="34" ht="36" customHeight="1" spans="1:4">
      <c r="A34" s="164" t="s">
        <v>1700</v>
      </c>
      <c r="B34" s="165">
        <v>300</v>
      </c>
      <c r="C34" s="166"/>
      <c r="D34" s="169">
        <f t="shared" si="0"/>
        <v>-1</v>
      </c>
    </row>
    <row r="35" ht="36" customHeight="1" spans="1:4">
      <c r="A35" s="164" t="s">
        <v>1701</v>
      </c>
      <c r="B35" s="165"/>
      <c r="C35" s="166"/>
      <c r="D35" s="163" t="str">
        <f t="shared" si="0"/>
        <v/>
      </c>
    </row>
    <row r="36" ht="36" customHeight="1" spans="1:4">
      <c r="A36" s="164" t="s">
        <v>1702</v>
      </c>
      <c r="B36" s="167"/>
      <c r="C36" s="166"/>
      <c r="D36" s="163" t="str">
        <f t="shared" si="0"/>
        <v/>
      </c>
    </row>
    <row r="37" ht="36" customHeight="1" spans="1:4">
      <c r="A37" s="129" t="s">
        <v>1703</v>
      </c>
      <c r="B37" s="162">
        <f>SUM(B38:B40)</f>
        <v>0</v>
      </c>
      <c r="C37" s="162">
        <f>SUM(C38:C40)</f>
        <v>0</v>
      </c>
      <c r="D37" s="163" t="str">
        <f t="shared" si="0"/>
        <v/>
      </c>
    </row>
    <row r="38" ht="36" customHeight="1" spans="1:4">
      <c r="A38" s="164" t="s">
        <v>1704</v>
      </c>
      <c r="B38" s="165"/>
      <c r="C38" s="170"/>
      <c r="D38" s="169" t="str">
        <f t="shared" si="0"/>
        <v/>
      </c>
    </row>
    <row r="39" ht="36" customHeight="1" spans="1:4">
      <c r="A39" s="164" t="s">
        <v>1705</v>
      </c>
      <c r="B39" s="167"/>
      <c r="C39" s="170"/>
      <c r="D39" s="169" t="str">
        <f t="shared" si="0"/>
        <v/>
      </c>
    </row>
    <row r="40" ht="36" customHeight="1" spans="1:4">
      <c r="A40" s="164" t="s">
        <v>1706</v>
      </c>
      <c r="B40" s="167"/>
      <c r="C40" s="168"/>
      <c r="D40" s="169" t="str">
        <f t="shared" si="0"/>
        <v/>
      </c>
    </row>
    <row r="41" ht="36" customHeight="1" spans="1:4">
      <c r="A41" s="129" t="s">
        <v>1707</v>
      </c>
      <c r="B41" s="171">
        <v>1298</v>
      </c>
      <c r="C41" s="172"/>
      <c r="D41" s="163">
        <f t="shared" si="0"/>
        <v>-1</v>
      </c>
    </row>
    <row r="42" ht="36" customHeight="1" spans="1:4">
      <c r="A42" s="150" t="s">
        <v>1708</v>
      </c>
      <c r="B42" s="162">
        <f>B4+B27+B32+B37+B41</f>
        <v>1598</v>
      </c>
      <c r="C42" s="162">
        <f>C4+C27+C32+C37+C41</f>
        <v>5000</v>
      </c>
      <c r="D42" s="163">
        <f t="shared" si="0"/>
        <v>2.129</v>
      </c>
    </row>
    <row r="43" ht="36" customHeight="1" spans="1:4">
      <c r="A43" s="164" t="s">
        <v>58</v>
      </c>
      <c r="B43" s="170">
        <v>8</v>
      </c>
      <c r="C43" s="170">
        <v>8</v>
      </c>
      <c r="D43" s="169">
        <f t="shared" si="0"/>
        <v>0</v>
      </c>
    </row>
    <row r="44" ht="36" customHeight="1" spans="1:4">
      <c r="A44" s="164" t="s">
        <v>1709</v>
      </c>
      <c r="B44" s="167">
        <v>11</v>
      </c>
      <c r="C44" s="170">
        <v>7</v>
      </c>
      <c r="D44" s="169">
        <f t="shared" si="0"/>
        <v>-0.364</v>
      </c>
    </row>
    <row r="45" ht="36" customHeight="1" spans="1:4">
      <c r="A45" s="164" t="s">
        <v>1710</v>
      </c>
      <c r="B45" s="165"/>
      <c r="C45" s="170"/>
      <c r="D45" s="169" t="str">
        <f t="shared" si="0"/>
        <v/>
      </c>
    </row>
    <row r="46" ht="36" customHeight="1" spans="1:4">
      <c r="A46" s="150" t="s">
        <v>67</v>
      </c>
      <c r="B46" s="162">
        <f>B42+B43+B44</f>
        <v>1617</v>
      </c>
      <c r="C46" s="162">
        <f>C42+C43+C44</f>
        <v>5015</v>
      </c>
      <c r="D46" s="163">
        <f t="shared" si="0"/>
        <v>2.101</v>
      </c>
    </row>
    <row r="47" spans="2:2">
      <c r="B47" s="174"/>
    </row>
    <row r="48" spans="2:3">
      <c r="B48" s="174"/>
      <c r="C48" s="174"/>
    </row>
    <row r="49" spans="2:2">
      <c r="B49" s="174"/>
    </row>
    <row r="50" spans="2:2">
      <c r="B50" s="174"/>
    </row>
    <row r="51" spans="2:2">
      <c r="B51" s="174"/>
    </row>
    <row r="52" spans="2:2">
      <c r="B52" s="174"/>
    </row>
    <row r="53" spans="2:3">
      <c r="B53" s="174"/>
      <c r="C53" s="174"/>
    </row>
    <row r="54" spans="2:2">
      <c r="B54" s="174"/>
    </row>
  </sheetData>
  <mergeCells count="1">
    <mergeCell ref="A1:D1"/>
  </mergeCells>
  <conditionalFormatting sqref="E3:E39">
    <cfRule type="cellIs" dxfId="3" priority="2" stopIfTrue="1" operator="lessThanOrEqual">
      <formula>-1</formula>
    </cfRule>
  </conditionalFormatting>
  <conditionalFormatting sqref="E4:E7">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D41"/>
  <sheetViews>
    <sheetView showGridLines="0" showZeros="0" view="pageBreakPreview" zoomScale="70" zoomScaleNormal="100" workbookViewId="0">
      <selection activeCell="O18" sqref="O18"/>
    </sheetView>
  </sheetViews>
  <sheetFormatPr defaultColWidth="9" defaultRowHeight="14.25" outlineLevelCol="3"/>
  <cols>
    <col min="1" max="1" width="50.775" style="156" customWidth="1"/>
    <col min="2" max="4" width="20.6333333333333" style="156" customWidth="1"/>
    <col min="5" max="16384" width="9" style="156"/>
  </cols>
  <sheetData>
    <row r="1" ht="45" customHeight="1" spans="1:4">
      <c r="A1" s="139" t="s">
        <v>1711</v>
      </c>
      <c r="B1" s="139"/>
      <c r="C1" s="139"/>
      <c r="D1" s="139"/>
    </row>
    <row r="2" ht="20.1" customHeight="1" spans="1:4">
      <c r="A2" s="140"/>
      <c r="B2" s="140"/>
      <c r="C2" s="140"/>
      <c r="D2" s="160" t="s">
        <v>1</v>
      </c>
    </row>
    <row r="3" ht="45" customHeight="1" spans="1:4">
      <c r="A3" s="176" t="s">
        <v>3</v>
      </c>
      <c r="B3" s="74" t="s">
        <v>4</v>
      </c>
      <c r="C3" s="74" t="s">
        <v>5</v>
      </c>
      <c r="D3" s="74" t="s">
        <v>6</v>
      </c>
    </row>
    <row r="4" ht="35.1" customHeight="1" spans="1:4">
      <c r="A4" s="129" t="s">
        <v>1712</v>
      </c>
      <c r="B4" s="143">
        <f>SUM(B5:B11)</f>
        <v>2</v>
      </c>
      <c r="C4" s="143">
        <f>SUM(C5:C11)</f>
        <v>15</v>
      </c>
      <c r="D4" s="77">
        <f t="shared" ref="D4:D31" si="0">IF(B4&lt;&gt;0,(C4-B4)/B4,"")</f>
        <v>6.5</v>
      </c>
    </row>
    <row r="5" ht="35.1" customHeight="1" spans="1:4">
      <c r="A5" s="144" t="s">
        <v>1713</v>
      </c>
      <c r="B5" s="145"/>
      <c r="C5" s="146"/>
      <c r="D5" s="80" t="str">
        <f t="shared" si="0"/>
        <v/>
      </c>
    </row>
    <row r="6" ht="35.1" customHeight="1" spans="1:4">
      <c r="A6" s="144" t="s">
        <v>1714</v>
      </c>
      <c r="B6" s="145"/>
      <c r="C6" s="146"/>
      <c r="D6" s="80" t="str">
        <f t="shared" si="0"/>
        <v/>
      </c>
    </row>
    <row r="7" ht="35.1" customHeight="1" spans="1:4">
      <c r="A7" s="144" t="s">
        <v>1715</v>
      </c>
      <c r="B7" s="147">
        <v>2</v>
      </c>
      <c r="C7" s="146">
        <v>15</v>
      </c>
      <c r="D7" s="80">
        <f t="shared" si="0"/>
        <v>6.5</v>
      </c>
    </row>
    <row r="8" ht="35.1" customHeight="1" spans="1:4">
      <c r="A8" s="144" t="s">
        <v>1716</v>
      </c>
      <c r="B8" s="147"/>
      <c r="C8" s="146"/>
      <c r="D8" s="80" t="str">
        <f t="shared" si="0"/>
        <v/>
      </c>
    </row>
    <row r="9" ht="35.1" customHeight="1" spans="1:4">
      <c r="A9" s="144" t="s">
        <v>1717</v>
      </c>
      <c r="B9" s="145"/>
      <c r="C9" s="146"/>
      <c r="D9" s="80" t="str">
        <f t="shared" si="0"/>
        <v/>
      </c>
    </row>
    <row r="10" ht="35.1" customHeight="1" spans="1:4">
      <c r="A10" s="144" t="s">
        <v>1718</v>
      </c>
      <c r="B10" s="145"/>
      <c r="C10" s="146"/>
      <c r="D10" s="80" t="str">
        <f t="shared" si="0"/>
        <v/>
      </c>
    </row>
    <row r="11" ht="35.1" customHeight="1" spans="1:4">
      <c r="A11" s="144" t="s">
        <v>1719</v>
      </c>
      <c r="B11" s="145"/>
      <c r="C11" s="146"/>
      <c r="D11" s="80" t="str">
        <f t="shared" si="0"/>
        <v/>
      </c>
    </row>
    <row r="12" ht="35.1" customHeight="1" spans="1:4">
      <c r="A12" s="129" t="s">
        <v>1720</v>
      </c>
      <c r="B12" s="148">
        <f>SUM(B13:B19)</f>
        <v>0</v>
      </c>
      <c r="C12" s="148">
        <f>SUM(C13:C19)</f>
        <v>0</v>
      </c>
      <c r="D12" s="77" t="str">
        <f t="shared" si="0"/>
        <v/>
      </c>
    </row>
    <row r="13" ht="35.1" customHeight="1" spans="1:4">
      <c r="A13" s="144" t="s">
        <v>1721</v>
      </c>
      <c r="B13" s="146"/>
      <c r="C13" s="146"/>
      <c r="D13" s="80" t="str">
        <f t="shared" si="0"/>
        <v/>
      </c>
    </row>
    <row r="14" ht="35.1" customHeight="1" spans="1:4">
      <c r="A14" s="144" t="s">
        <v>1722</v>
      </c>
      <c r="B14" s="146"/>
      <c r="C14" s="146"/>
      <c r="D14" s="80" t="str">
        <f t="shared" si="0"/>
        <v/>
      </c>
    </row>
    <row r="15" ht="35.1" customHeight="1" spans="1:4">
      <c r="A15" s="144" t="s">
        <v>1723</v>
      </c>
      <c r="B15" s="146"/>
      <c r="C15" s="146"/>
      <c r="D15" s="80" t="str">
        <f t="shared" si="0"/>
        <v/>
      </c>
    </row>
    <row r="16" ht="35.1" customHeight="1" spans="1:4">
      <c r="A16" s="144" t="s">
        <v>1724</v>
      </c>
      <c r="B16" s="146"/>
      <c r="C16" s="146"/>
      <c r="D16" s="80" t="str">
        <f t="shared" si="0"/>
        <v/>
      </c>
    </row>
    <row r="17" s="175" customFormat="1" ht="35.1" customHeight="1" spans="1:4">
      <c r="A17" s="144" t="s">
        <v>1725</v>
      </c>
      <c r="B17" s="146"/>
      <c r="C17" s="146"/>
      <c r="D17" s="80" t="str">
        <f t="shared" si="0"/>
        <v/>
      </c>
    </row>
    <row r="18" ht="35.1" customHeight="1" spans="1:4">
      <c r="A18" s="144" t="s">
        <v>1726</v>
      </c>
      <c r="B18" s="146"/>
      <c r="C18" s="146"/>
      <c r="D18" s="80" t="str">
        <f t="shared" si="0"/>
        <v/>
      </c>
    </row>
    <row r="19" ht="35.1" customHeight="1" spans="1:4">
      <c r="A19" s="144" t="s">
        <v>1727</v>
      </c>
      <c r="B19" s="146"/>
      <c r="C19" s="146"/>
      <c r="D19" s="80" t="str">
        <f t="shared" si="0"/>
        <v/>
      </c>
    </row>
    <row r="20" ht="35.1" customHeight="1" spans="1:4">
      <c r="A20" s="129" t="s">
        <v>1728</v>
      </c>
      <c r="B20" s="148">
        <f>SUM(B21)</f>
        <v>0</v>
      </c>
      <c r="C20" s="148">
        <f>SUM(C21)</f>
        <v>0</v>
      </c>
      <c r="D20" s="77" t="str">
        <f t="shared" si="0"/>
        <v/>
      </c>
    </row>
    <row r="21" ht="35.1" customHeight="1" spans="1:4">
      <c r="A21" s="144" t="s">
        <v>1729</v>
      </c>
      <c r="B21" s="146"/>
      <c r="C21" s="146"/>
      <c r="D21" s="80" t="str">
        <f t="shared" si="0"/>
        <v/>
      </c>
    </row>
    <row r="22" ht="35.1" customHeight="1" spans="1:4">
      <c r="A22" s="129" t="s">
        <v>1730</v>
      </c>
      <c r="B22" s="148">
        <f>SUM(B23)</f>
        <v>0</v>
      </c>
      <c r="C22" s="148">
        <f>SUM(C23)</f>
        <v>0</v>
      </c>
      <c r="D22" s="77" t="str">
        <f t="shared" si="0"/>
        <v/>
      </c>
    </row>
    <row r="23" ht="35.1" customHeight="1" spans="1:4">
      <c r="A23" s="149" t="s">
        <v>1731</v>
      </c>
      <c r="B23" s="146"/>
      <c r="C23" s="146"/>
      <c r="D23" s="80" t="str">
        <f t="shared" si="0"/>
        <v/>
      </c>
    </row>
    <row r="24" ht="35.1" customHeight="1" spans="1:4">
      <c r="A24" s="129" t="s">
        <v>1732</v>
      </c>
      <c r="B24" s="148">
        <f>B25</f>
        <v>0</v>
      </c>
      <c r="C24" s="148">
        <f>C25</f>
        <v>0</v>
      </c>
      <c r="D24" s="77" t="str">
        <f t="shared" si="0"/>
        <v/>
      </c>
    </row>
    <row r="25" ht="35.1" customHeight="1" spans="1:4">
      <c r="A25" s="144" t="s">
        <v>1733</v>
      </c>
      <c r="B25" s="146"/>
      <c r="C25" s="146"/>
      <c r="D25" s="80" t="str">
        <f t="shared" si="0"/>
        <v/>
      </c>
    </row>
    <row r="26" ht="35.1" customHeight="1" spans="1:4">
      <c r="A26" s="150" t="s">
        <v>1734</v>
      </c>
      <c r="B26" s="148">
        <f>B4+B12+B20+B22+B24</f>
        <v>2</v>
      </c>
      <c r="C26" s="148">
        <f>ROUND(C4+C12+C20+C22+C24,0)</f>
        <v>15</v>
      </c>
      <c r="D26" s="77">
        <f t="shared" si="0"/>
        <v>6.5</v>
      </c>
    </row>
    <row r="27" ht="35.1" customHeight="1" spans="1:4">
      <c r="A27" s="151" t="s">
        <v>120</v>
      </c>
      <c r="B27" s="148">
        <f>SUM(B28:B29)</f>
        <v>1608</v>
      </c>
      <c r="C27" s="148">
        <f>SUM(C28:C29)</f>
        <v>5000</v>
      </c>
      <c r="D27" s="77">
        <f t="shared" si="0"/>
        <v>2.109</v>
      </c>
    </row>
    <row r="28" ht="35.1" customHeight="1" spans="1:4">
      <c r="A28" s="144" t="s">
        <v>1735</v>
      </c>
      <c r="B28" s="146"/>
      <c r="C28" s="146"/>
      <c r="D28" s="80" t="str">
        <f t="shared" si="0"/>
        <v/>
      </c>
    </row>
    <row r="29" ht="36" customHeight="1" spans="1:4">
      <c r="A29" s="144" t="s">
        <v>1118</v>
      </c>
      <c r="B29" s="146">
        <v>1608</v>
      </c>
      <c r="C29" s="146">
        <v>5000</v>
      </c>
      <c r="D29" s="80">
        <f t="shared" si="0"/>
        <v>2.109</v>
      </c>
    </row>
    <row r="30" ht="36" customHeight="1" spans="1:4">
      <c r="A30" s="152" t="s">
        <v>126</v>
      </c>
      <c r="B30" s="143">
        <v>7</v>
      </c>
      <c r="C30" s="148"/>
      <c r="D30" s="77">
        <f t="shared" si="0"/>
        <v>-1</v>
      </c>
    </row>
    <row r="31" ht="36" customHeight="1" spans="1:4">
      <c r="A31" s="153" t="s">
        <v>127</v>
      </c>
      <c r="B31" s="148">
        <f>B26+B27+B30</f>
        <v>1617</v>
      </c>
      <c r="C31" s="148">
        <f>C26+C27+C30</f>
        <v>5015</v>
      </c>
      <c r="D31" s="77">
        <f t="shared" si="0"/>
        <v>2.101</v>
      </c>
    </row>
    <row r="32" spans="2:3">
      <c r="B32" s="174"/>
      <c r="C32" s="174"/>
    </row>
    <row r="33" spans="2:2">
      <c r="B33" s="174"/>
    </row>
    <row r="34" spans="2:2">
      <c r="B34" s="174"/>
    </row>
    <row r="35" spans="2:3">
      <c r="B35" s="174"/>
      <c r="C35" s="174"/>
    </row>
    <row r="36" spans="2:2">
      <c r="B36" s="174"/>
    </row>
    <row r="37" spans="2:2">
      <c r="B37" s="174"/>
    </row>
    <row r="38" spans="2:2">
      <c r="B38" s="174"/>
    </row>
    <row r="39" spans="2:2">
      <c r="B39" s="174"/>
    </row>
    <row r="40" spans="2:3">
      <c r="B40" s="174"/>
      <c r="C40" s="174"/>
    </row>
    <row r="41" spans="2:2">
      <c r="B41" s="174"/>
    </row>
  </sheetData>
  <mergeCells count="1">
    <mergeCell ref="A1:D1"/>
  </mergeCells>
  <conditionalFormatting sqref="D5:D29 D3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D48"/>
  <sheetViews>
    <sheetView showGridLines="0" showZeros="0" view="pageBreakPreview" zoomScale="70" zoomScaleNormal="100" workbookViewId="0">
      <selection activeCell="P45" sqref="P45"/>
    </sheetView>
  </sheetViews>
  <sheetFormatPr defaultColWidth="9" defaultRowHeight="20.25" outlineLevelCol="3"/>
  <cols>
    <col min="1" max="1" width="52.6666666666667" style="156" customWidth="1"/>
    <col min="2" max="2" width="20.6333333333333" style="156" customWidth="1"/>
    <col min="3" max="3" width="20.6333333333333" style="157" customWidth="1"/>
    <col min="4" max="4" width="20.6333333333333" style="156" customWidth="1"/>
    <col min="5" max="16384" width="9" style="156"/>
  </cols>
  <sheetData>
    <row r="1" ht="45" customHeight="1" spans="1:4">
      <c r="A1" s="139" t="s">
        <v>1736</v>
      </c>
      <c r="B1" s="139"/>
      <c r="C1" s="158"/>
      <c r="D1" s="139"/>
    </row>
    <row r="2" ht="20.1" customHeight="1" spans="1:4">
      <c r="A2" s="140"/>
      <c r="B2" s="140"/>
      <c r="C2" s="159"/>
      <c r="D2" s="160" t="s">
        <v>1</v>
      </c>
    </row>
    <row r="3" ht="45" customHeight="1" spans="1:4">
      <c r="A3" s="161" t="s">
        <v>1669</v>
      </c>
      <c r="B3" s="74" t="s">
        <v>4</v>
      </c>
      <c r="C3" s="74" t="s">
        <v>5</v>
      </c>
      <c r="D3" s="74" t="s">
        <v>6</v>
      </c>
    </row>
    <row r="4" ht="36" customHeight="1" spans="1:4">
      <c r="A4" s="129" t="s">
        <v>1670</v>
      </c>
      <c r="B4" s="162">
        <f>SUM(B5:B26)</f>
        <v>0</v>
      </c>
      <c r="C4" s="162">
        <f>SUM(C5:C26)</f>
        <v>5000</v>
      </c>
      <c r="D4" s="163"/>
    </row>
    <row r="5" ht="36" customHeight="1" spans="1:4">
      <c r="A5" s="164" t="s">
        <v>1671</v>
      </c>
      <c r="B5" s="165"/>
      <c r="C5" s="166"/>
      <c r="D5" s="163" t="str">
        <f t="shared" ref="D5:D21" si="0">IF(B5&gt;0,C5/B5-1,IF(B5&lt;0,-(C5/B5-1),""))</f>
        <v/>
      </c>
    </row>
    <row r="6" ht="36" customHeight="1" spans="1:4">
      <c r="A6" s="164" t="s">
        <v>1672</v>
      </c>
      <c r="B6" s="165"/>
      <c r="C6" s="166"/>
      <c r="D6" s="163" t="str">
        <f t="shared" si="0"/>
        <v/>
      </c>
    </row>
    <row r="7" ht="36" customHeight="1" spans="1:4">
      <c r="A7" s="164" t="s">
        <v>1673</v>
      </c>
      <c r="B7" s="165"/>
      <c r="C7" s="166"/>
      <c r="D7" s="163" t="str">
        <f t="shared" si="0"/>
        <v/>
      </c>
    </row>
    <row r="8" ht="36" customHeight="1" spans="1:4">
      <c r="A8" s="164" t="s">
        <v>1674</v>
      </c>
      <c r="B8" s="165"/>
      <c r="C8" s="166"/>
      <c r="D8" s="163" t="str">
        <f t="shared" si="0"/>
        <v/>
      </c>
    </row>
    <row r="9" ht="36" customHeight="1" spans="1:4">
      <c r="A9" s="164" t="s">
        <v>1675</v>
      </c>
      <c r="B9" s="165"/>
      <c r="C9" s="165"/>
      <c r="D9" s="163" t="str">
        <f t="shared" si="0"/>
        <v/>
      </c>
    </row>
    <row r="10" ht="36" customHeight="1" spans="1:4">
      <c r="A10" s="164" t="s">
        <v>1676</v>
      </c>
      <c r="B10" s="166"/>
      <c r="C10" s="166"/>
      <c r="D10" s="163" t="str">
        <f t="shared" si="0"/>
        <v/>
      </c>
    </row>
    <row r="11" ht="36" customHeight="1" spans="1:4">
      <c r="A11" s="164" t="s">
        <v>1677</v>
      </c>
      <c r="B11" s="165"/>
      <c r="C11" s="166"/>
      <c r="D11" s="163" t="str">
        <f t="shared" si="0"/>
        <v/>
      </c>
    </row>
    <row r="12" ht="36" customHeight="1" spans="1:4">
      <c r="A12" s="164" t="s">
        <v>1678</v>
      </c>
      <c r="B12" s="166"/>
      <c r="C12" s="166"/>
      <c r="D12" s="163" t="str">
        <f t="shared" si="0"/>
        <v/>
      </c>
    </row>
    <row r="13" ht="36" customHeight="1" spans="1:4">
      <c r="A13" s="164" t="s">
        <v>1679</v>
      </c>
      <c r="B13" s="165"/>
      <c r="C13" s="166"/>
      <c r="D13" s="163" t="str">
        <f t="shared" si="0"/>
        <v/>
      </c>
    </row>
    <row r="14" ht="36" customHeight="1" spans="1:4">
      <c r="A14" s="164" t="s">
        <v>1680</v>
      </c>
      <c r="B14" s="165"/>
      <c r="C14" s="166"/>
      <c r="D14" s="163" t="str">
        <f t="shared" si="0"/>
        <v/>
      </c>
    </row>
    <row r="15" ht="36" customHeight="1" spans="1:4">
      <c r="A15" s="164" t="s">
        <v>1681</v>
      </c>
      <c r="B15" s="165"/>
      <c r="C15" s="166"/>
      <c r="D15" s="163" t="str">
        <f t="shared" si="0"/>
        <v/>
      </c>
    </row>
    <row r="16" ht="36" customHeight="1" spans="1:4">
      <c r="A16" s="164" t="s">
        <v>1682</v>
      </c>
      <c r="B16" s="165"/>
      <c r="C16" s="166"/>
      <c r="D16" s="163" t="str">
        <f t="shared" si="0"/>
        <v/>
      </c>
    </row>
    <row r="17" ht="36" customHeight="1" spans="1:4">
      <c r="A17" s="164" t="s">
        <v>1683</v>
      </c>
      <c r="B17" s="167"/>
      <c r="C17" s="165"/>
      <c r="D17" s="163" t="str">
        <f t="shared" si="0"/>
        <v/>
      </c>
    </row>
    <row r="18" ht="36" customHeight="1" spans="1:4">
      <c r="A18" s="164" t="s">
        <v>1684</v>
      </c>
      <c r="B18" s="167"/>
      <c r="C18" s="166"/>
      <c r="D18" s="163" t="str">
        <f t="shared" si="0"/>
        <v/>
      </c>
    </row>
    <row r="19" ht="36" customHeight="1" spans="1:4">
      <c r="A19" s="164" t="s">
        <v>1685</v>
      </c>
      <c r="B19" s="167"/>
      <c r="C19" s="168"/>
      <c r="D19" s="163" t="str">
        <f t="shared" si="0"/>
        <v/>
      </c>
    </row>
    <row r="20" ht="36" customHeight="1" spans="1:4">
      <c r="A20" s="164" t="s">
        <v>1686</v>
      </c>
      <c r="B20" s="167"/>
      <c r="C20" s="168"/>
      <c r="D20" s="163" t="str">
        <f t="shared" si="0"/>
        <v/>
      </c>
    </row>
    <row r="21" ht="36" customHeight="1" spans="1:4">
      <c r="A21" s="164" t="s">
        <v>1687</v>
      </c>
      <c r="B21" s="165"/>
      <c r="C21" s="166"/>
      <c r="D21" s="163" t="str">
        <f t="shared" si="0"/>
        <v/>
      </c>
    </row>
    <row r="22" ht="36" customHeight="1" spans="1:4">
      <c r="A22" s="164" t="s">
        <v>1688</v>
      </c>
      <c r="B22" s="167"/>
      <c r="C22" s="168"/>
      <c r="D22" s="169"/>
    </row>
    <row r="23" ht="36" customHeight="1" spans="1:4">
      <c r="A23" s="164" t="s">
        <v>1689</v>
      </c>
      <c r="B23" s="167"/>
      <c r="C23" s="168"/>
      <c r="D23" s="163" t="str">
        <f t="shared" ref="D23:D46" si="1">IF(B23&gt;0,C23/B23-1,IF(B23&lt;0,-(C23/B23-1),""))</f>
        <v/>
      </c>
    </row>
    <row r="24" ht="36" customHeight="1" spans="1:4">
      <c r="A24" s="164" t="s">
        <v>1690</v>
      </c>
      <c r="B24" s="165"/>
      <c r="C24" s="168"/>
      <c r="D24" s="163" t="str">
        <f t="shared" si="1"/>
        <v/>
      </c>
    </row>
    <row r="25" ht="36" customHeight="1" spans="1:4">
      <c r="A25" s="164" t="s">
        <v>1691</v>
      </c>
      <c r="B25" s="167"/>
      <c r="C25" s="166"/>
      <c r="D25" s="163" t="str">
        <f t="shared" si="1"/>
        <v/>
      </c>
    </row>
    <row r="26" ht="36" customHeight="1" spans="1:4">
      <c r="A26" s="164" t="s">
        <v>1692</v>
      </c>
      <c r="B26" s="167"/>
      <c r="C26" s="166">
        <v>5000</v>
      </c>
      <c r="D26" s="163" t="str">
        <f t="shared" si="1"/>
        <v/>
      </c>
    </row>
    <row r="27" ht="36" customHeight="1" spans="1:4">
      <c r="A27" s="129" t="s">
        <v>1693</v>
      </c>
      <c r="B27" s="162">
        <f>SUM(B28:B31)</f>
        <v>0</v>
      </c>
      <c r="C27" s="162">
        <f>SUM(C28:C31)</f>
        <v>0</v>
      </c>
      <c r="D27" s="163" t="str">
        <f t="shared" si="1"/>
        <v/>
      </c>
    </row>
    <row r="28" ht="36" customHeight="1" spans="1:4">
      <c r="A28" s="164" t="s">
        <v>1694</v>
      </c>
      <c r="B28" s="167"/>
      <c r="C28" s="166"/>
      <c r="D28" s="163" t="str">
        <f t="shared" si="1"/>
        <v/>
      </c>
    </row>
    <row r="29" ht="36" customHeight="1" spans="1:4">
      <c r="A29" s="164" t="s">
        <v>1695</v>
      </c>
      <c r="B29" s="167"/>
      <c r="C29" s="166"/>
      <c r="D29" s="163" t="str">
        <f t="shared" si="1"/>
        <v/>
      </c>
    </row>
    <row r="30" ht="36" customHeight="1" spans="1:4">
      <c r="A30" s="164" t="s">
        <v>1696</v>
      </c>
      <c r="B30" s="167"/>
      <c r="C30" s="166"/>
      <c r="D30" s="163" t="str">
        <f t="shared" si="1"/>
        <v/>
      </c>
    </row>
    <row r="31" ht="36" customHeight="1" spans="1:4">
      <c r="A31" s="164" t="s">
        <v>1697</v>
      </c>
      <c r="B31" s="167"/>
      <c r="C31" s="166"/>
      <c r="D31" s="163" t="str">
        <f t="shared" si="1"/>
        <v/>
      </c>
    </row>
    <row r="32" ht="36" customHeight="1" spans="1:4">
      <c r="A32" s="129" t="s">
        <v>1698</v>
      </c>
      <c r="B32" s="162">
        <f>SUM(B33:B36)</f>
        <v>300</v>
      </c>
      <c r="C32" s="162">
        <f>SUM(C33:C36)</f>
        <v>0</v>
      </c>
      <c r="D32" s="163">
        <f t="shared" si="1"/>
        <v>-1</v>
      </c>
    </row>
    <row r="33" ht="36" customHeight="1" spans="1:4">
      <c r="A33" s="164" t="s">
        <v>1699</v>
      </c>
      <c r="B33" s="167"/>
      <c r="C33" s="166"/>
      <c r="D33" s="163" t="str">
        <f t="shared" si="1"/>
        <v/>
      </c>
    </row>
    <row r="34" ht="36" customHeight="1" spans="1:4">
      <c r="A34" s="164" t="s">
        <v>1700</v>
      </c>
      <c r="B34" s="165">
        <v>300</v>
      </c>
      <c r="C34" s="166"/>
      <c r="D34" s="163">
        <f t="shared" si="1"/>
        <v>-1</v>
      </c>
    </row>
    <row r="35" ht="36" customHeight="1" spans="1:4">
      <c r="A35" s="164" t="s">
        <v>1701</v>
      </c>
      <c r="B35" s="165"/>
      <c r="C35" s="166"/>
      <c r="D35" s="163" t="str">
        <f t="shared" si="1"/>
        <v/>
      </c>
    </row>
    <row r="36" ht="36" customHeight="1" spans="1:4">
      <c r="A36" s="164" t="s">
        <v>1702</v>
      </c>
      <c r="B36" s="167"/>
      <c r="C36" s="166"/>
      <c r="D36" s="163" t="str">
        <f t="shared" si="1"/>
        <v/>
      </c>
    </row>
    <row r="37" ht="36" customHeight="1" spans="1:4">
      <c r="A37" s="129" t="s">
        <v>1703</v>
      </c>
      <c r="B37" s="162">
        <f>SUM(B38:B40)</f>
        <v>0</v>
      </c>
      <c r="C37" s="162">
        <f>SUM(C38:C40)</f>
        <v>0</v>
      </c>
      <c r="D37" s="163" t="str">
        <f t="shared" si="1"/>
        <v/>
      </c>
    </row>
    <row r="38" ht="36" customHeight="1" spans="1:4">
      <c r="A38" s="164" t="s">
        <v>1704</v>
      </c>
      <c r="B38" s="165"/>
      <c r="C38" s="170"/>
      <c r="D38" s="169" t="str">
        <f t="shared" si="1"/>
        <v/>
      </c>
    </row>
    <row r="39" ht="36" customHeight="1" spans="1:4">
      <c r="A39" s="164" t="s">
        <v>1705</v>
      </c>
      <c r="B39" s="167"/>
      <c r="C39" s="170"/>
      <c r="D39" s="169" t="str">
        <f t="shared" si="1"/>
        <v/>
      </c>
    </row>
    <row r="40" ht="36" customHeight="1" spans="1:4">
      <c r="A40" s="164" t="s">
        <v>1706</v>
      </c>
      <c r="B40" s="167"/>
      <c r="C40" s="168"/>
      <c r="D40" s="169" t="str">
        <f t="shared" si="1"/>
        <v/>
      </c>
    </row>
    <row r="41" ht="36" customHeight="1" spans="1:4">
      <c r="A41" s="129" t="s">
        <v>1707</v>
      </c>
      <c r="B41" s="171">
        <v>1298</v>
      </c>
      <c r="C41" s="172"/>
      <c r="D41" s="163">
        <f t="shared" si="1"/>
        <v>-1</v>
      </c>
    </row>
    <row r="42" ht="36" customHeight="1" spans="1:4">
      <c r="A42" s="150" t="s">
        <v>1708</v>
      </c>
      <c r="B42" s="162">
        <f>B4+B27+B32+B37+B41</f>
        <v>1598</v>
      </c>
      <c r="C42" s="162">
        <f>C4+C27+C32+C37+C41</f>
        <v>5000</v>
      </c>
      <c r="D42" s="163">
        <f t="shared" si="1"/>
        <v>2.129</v>
      </c>
    </row>
    <row r="43" ht="36" customHeight="1" spans="1:4">
      <c r="A43" s="164" t="s">
        <v>58</v>
      </c>
      <c r="B43" s="170">
        <v>8</v>
      </c>
      <c r="C43" s="170">
        <v>8</v>
      </c>
      <c r="D43" s="169">
        <f t="shared" si="1"/>
        <v>0</v>
      </c>
    </row>
    <row r="44" ht="36" customHeight="1" spans="1:4">
      <c r="A44" s="164" t="s">
        <v>1709</v>
      </c>
      <c r="B44" s="167">
        <v>11</v>
      </c>
      <c r="C44" s="170">
        <v>7</v>
      </c>
      <c r="D44" s="169">
        <f t="shared" si="1"/>
        <v>-0.364</v>
      </c>
    </row>
    <row r="45" ht="36" customHeight="1" spans="1:4">
      <c r="A45" s="164" t="s">
        <v>1710</v>
      </c>
      <c r="B45" s="165"/>
      <c r="C45" s="170"/>
      <c r="D45" s="169" t="str">
        <f t="shared" si="1"/>
        <v/>
      </c>
    </row>
    <row r="46" ht="36" customHeight="1" spans="1:4">
      <c r="A46" s="150" t="s">
        <v>67</v>
      </c>
      <c r="B46" s="162">
        <f>B42+B43+B44</f>
        <v>1617</v>
      </c>
      <c r="C46" s="162">
        <f>C42+C43+C44</f>
        <v>5015</v>
      </c>
      <c r="D46" s="163">
        <f t="shared" si="1"/>
        <v>2.101</v>
      </c>
    </row>
    <row r="47" spans="2:2">
      <c r="B47" s="173"/>
    </row>
    <row r="48" spans="2:2">
      <c r="B48" s="174"/>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D34"/>
  <sheetViews>
    <sheetView showGridLines="0" showZeros="0" view="pageBreakPreview" zoomScale="70" zoomScaleNormal="100" workbookViewId="0">
      <selection activeCell="K16" sqref="K16"/>
    </sheetView>
  </sheetViews>
  <sheetFormatPr defaultColWidth="9" defaultRowHeight="13.5" outlineLevelCol="3"/>
  <cols>
    <col min="1" max="1" width="50.775" customWidth="1"/>
    <col min="2" max="4" width="20.6333333333333" customWidth="1"/>
  </cols>
  <sheetData>
    <row r="1" ht="45" customHeight="1" spans="1:4">
      <c r="A1" s="139" t="s">
        <v>1737</v>
      </c>
      <c r="B1" s="139"/>
      <c r="C1" s="139"/>
      <c r="D1" s="139"/>
    </row>
    <row r="2" ht="20.1" customHeight="1" spans="1:4">
      <c r="A2" s="140"/>
      <c r="B2" s="140"/>
      <c r="C2" s="140"/>
      <c r="D2" s="141" t="s">
        <v>1</v>
      </c>
    </row>
    <row r="3" ht="45" customHeight="1" spans="1:4">
      <c r="A3" s="142" t="s">
        <v>1738</v>
      </c>
      <c r="B3" s="74" t="s">
        <v>4</v>
      </c>
      <c r="C3" s="74" t="s">
        <v>5</v>
      </c>
      <c r="D3" s="74" t="s">
        <v>6</v>
      </c>
    </row>
    <row r="4" ht="36" customHeight="1" spans="1:4">
      <c r="A4" s="129" t="s">
        <v>1712</v>
      </c>
      <c r="B4" s="143">
        <f>SUM(B5:B11)</f>
        <v>2</v>
      </c>
      <c r="C4" s="143">
        <f>SUM(C5:C11)</f>
        <v>15</v>
      </c>
      <c r="D4" s="77">
        <f t="shared" ref="D4:D31" si="0">IF(B4&lt;&gt;0,(C4-B4)/B4,"")</f>
        <v>6.5</v>
      </c>
    </row>
    <row r="5" ht="36" customHeight="1" spans="1:4">
      <c r="A5" s="144" t="s">
        <v>1713</v>
      </c>
      <c r="B5" s="145"/>
      <c r="C5" s="146"/>
      <c r="D5" s="80" t="str">
        <f t="shared" si="0"/>
        <v/>
      </c>
    </row>
    <row r="6" ht="36" customHeight="1" spans="1:4">
      <c r="A6" s="144" t="s">
        <v>1714</v>
      </c>
      <c r="B6" s="145"/>
      <c r="C6" s="146"/>
      <c r="D6" s="80" t="str">
        <f t="shared" si="0"/>
        <v/>
      </c>
    </row>
    <row r="7" ht="36" customHeight="1" spans="1:4">
      <c r="A7" s="144" t="s">
        <v>1715</v>
      </c>
      <c r="B7" s="147">
        <v>2</v>
      </c>
      <c r="C7" s="146">
        <v>15</v>
      </c>
      <c r="D7" s="80">
        <f t="shared" si="0"/>
        <v>6.5</v>
      </c>
    </row>
    <row r="8" ht="36" customHeight="1" spans="1:4">
      <c r="A8" s="144" t="s">
        <v>1716</v>
      </c>
      <c r="B8" s="147"/>
      <c r="C8" s="146"/>
      <c r="D8" s="80" t="str">
        <f t="shared" si="0"/>
        <v/>
      </c>
    </row>
    <row r="9" ht="36" customHeight="1" spans="1:4">
      <c r="A9" s="144" t="s">
        <v>1717</v>
      </c>
      <c r="B9" s="145"/>
      <c r="C9" s="146"/>
      <c r="D9" s="80" t="str">
        <f t="shared" si="0"/>
        <v/>
      </c>
    </row>
    <row r="10" ht="36" customHeight="1" spans="1:4">
      <c r="A10" s="144" t="s">
        <v>1718</v>
      </c>
      <c r="B10" s="145"/>
      <c r="C10" s="146"/>
      <c r="D10" s="80" t="str">
        <f t="shared" si="0"/>
        <v/>
      </c>
    </row>
    <row r="11" ht="36" customHeight="1" spans="1:4">
      <c r="A11" s="144" t="s">
        <v>1719</v>
      </c>
      <c r="B11" s="145"/>
      <c r="C11" s="146"/>
      <c r="D11" s="80" t="str">
        <f t="shared" si="0"/>
        <v/>
      </c>
    </row>
    <row r="12" ht="36" customHeight="1" spans="1:4">
      <c r="A12" s="129" t="s">
        <v>1720</v>
      </c>
      <c r="B12" s="148">
        <f>SUM(B13:B19)</f>
        <v>0</v>
      </c>
      <c r="C12" s="148">
        <f>SUM(C13:C19)</f>
        <v>0</v>
      </c>
      <c r="D12" s="77" t="str">
        <f t="shared" si="0"/>
        <v/>
      </c>
    </row>
    <row r="13" ht="36" customHeight="1" spans="1:4">
      <c r="A13" s="144" t="s">
        <v>1721</v>
      </c>
      <c r="B13" s="146"/>
      <c r="C13" s="146"/>
      <c r="D13" s="80" t="str">
        <f t="shared" si="0"/>
        <v/>
      </c>
    </row>
    <row r="14" ht="36" customHeight="1" spans="1:4">
      <c r="A14" s="144" t="s">
        <v>1722</v>
      </c>
      <c r="B14" s="146"/>
      <c r="C14" s="146"/>
      <c r="D14" s="80" t="str">
        <f t="shared" si="0"/>
        <v/>
      </c>
    </row>
    <row r="15" ht="36" customHeight="1" spans="1:4">
      <c r="A15" s="144" t="s">
        <v>1723</v>
      </c>
      <c r="B15" s="146"/>
      <c r="C15" s="146"/>
      <c r="D15" s="80" t="str">
        <f t="shared" si="0"/>
        <v/>
      </c>
    </row>
    <row r="16" ht="36" customHeight="1" spans="1:4">
      <c r="A16" s="144" t="s">
        <v>1724</v>
      </c>
      <c r="B16" s="146"/>
      <c r="C16" s="146"/>
      <c r="D16" s="80" t="str">
        <f t="shared" si="0"/>
        <v/>
      </c>
    </row>
    <row r="17" ht="36" customHeight="1" spans="1:4">
      <c r="A17" s="144" t="s">
        <v>1725</v>
      </c>
      <c r="B17" s="146"/>
      <c r="C17" s="146"/>
      <c r="D17" s="80" t="str">
        <f t="shared" si="0"/>
        <v/>
      </c>
    </row>
    <row r="18" ht="36" customHeight="1" spans="1:4">
      <c r="A18" s="144" t="s">
        <v>1726</v>
      </c>
      <c r="B18" s="146"/>
      <c r="C18" s="146"/>
      <c r="D18" s="80" t="str">
        <f t="shared" si="0"/>
        <v/>
      </c>
    </row>
    <row r="19" ht="36" customHeight="1" spans="1:4">
      <c r="A19" s="144" t="s">
        <v>1727</v>
      </c>
      <c r="B19" s="146"/>
      <c r="C19" s="146"/>
      <c r="D19" s="80" t="str">
        <f t="shared" si="0"/>
        <v/>
      </c>
    </row>
    <row r="20" ht="36" customHeight="1" spans="1:4">
      <c r="A20" s="129" t="s">
        <v>1728</v>
      </c>
      <c r="B20" s="148">
        <f>SUM(B21)</f>
        <v>0</v>
      </c>
      <c r="C20" s="148">
        <f>SUM(C21)</f>
        <v>0</v>
      </c>
      <c r="D20" s="77" t="str">
        <f t="shared" si="0"/>
        <v/>
      </c>
    </row>
    <row r="21" ht="36" customHeight="1" spans="1:4">
      <c r="A21" s="144" t="s">
        <v>1729</v>
      </c>
      <c r="B21" s="146"/>
      <c r="C21" s="146"/>
      <c r="D21" s="80" t="str">
        <f t="shared" si="0"/>
        <v/>
      </c>
    </row>
    <row r="22" ht="36" customHeight="1" spans="1:4">
      <c r="A22" s="129" t="s">
        <v>1730</v>
      </c>
      <c r="B22" s="148">
        <f>SUM(B23)</f>
        <v>0</v>
      </c>
      <c r="C22" s="148">
        <f>SUM(C23)</f>
        <v>0</v>
      </c>
      <c r="D22" s="77" t="str">
        <f t="shared" si="0"/>
        <v/>
      </c>
    </row>
    <row r="23" ht="36" customHeight="1" spans="1:4">
      <c r="A23" s="149" t="s">
        <v>1731</v>
      </c>
      <c r="B23" s="146"/>
      <c r="C23" s="146"/>
      <c r="D23" s="80" t="str">
        <f t="shared" si="0"/>
        <v/>
      </c>
    </row>
    <row r="24" ht="36" customHeight="1" spans="1:4">
      <c r="A24" s="129" t="s">
        <v>1732</v>
      </c>
      <c r="B24" s="148">
        <f>B25</f>
        <v>0</v>
      </c>
      <c r="C24" s="148">
        <f>C25</f>
        <v>0</v>
      </c>
      <c r="D24" s="77" t="str">
        <f t="shared" si="0"/>
        <v/>
      </c>
    </row>
    <row r="25" ht="36" customHeight="1" spans="1:4">
      <c r="A25" s="144" t="s">
        <v>1733</v>
      </c>
      <c r="B25" s="146"/>
      <c r="C25" s="146"/>
      <c r="D25" s="80" t="str">
        <f t="shared" si="0"/>
        <v/>
      </c>
    </row>
    <row r="26" ht="36" customHeight="1" spans="1:4">
      <c r="A26" s="150" t="s">
        <v>1734</v>
      </c>
      <c r="B26" s="148">
        <f>B4+B12+B20+B22+B24</f>
        <v>2</v>
      </c>
      <c r="C26" s="148">
        <f>ROUND(C4+C12+C20+C22+C24,0)</f>
        <v>15</v>
      </c>
      <c r="D26" s="77">
        <f t="shared" si="0"/>
        <v>6.5</v>
      </c>
    </row>
    <row r="27" ht="36" customHeight="1" spans="1:4">
      <c r="A27" s="151" t="s">
        <v>120</v>
      </c>
      <c r="B27" s="148">
        <f>SUM(B28:B29)</f>
        <v>1608</v>
      </c>
      <c r="C27" s="148">
        <f>SUM(C28:C29)</f>
        <v>5000</v>
      </c>
      <c r="D27" s="77">
        <f t="shared" si="0"/>
        <v>2.109</v>
      </c>
    </row>
    <row r="28" ht="36" customHeight="1" spans="1:4">
      <c r="A28" s="144" t="s">
        <v>1735</v>
      </c>
      <c r="B28" s="146"/>
      <c r="C28" s="146"/>
      <c r="D28" s="80" t="str">
        <f t="shared" si="0"/>
        <v/>
      </c>
    </row>
    <row r="29" ht="36" customHeight="1" spans="1:4">
      <c r="A29" s="144" t="s">
        <v>1118</v>
      </c>
      <c r="B29" s="146">
        <v>1608</v>
      </c>
      <c r="C29" s="146">
        <v>5000</v>
      </c>
      <c r="D29" s="80">
        <f t="shared" si="0"/>
        <v>2.109</v>
      </c>
    </row>
    <row r="30" ht="36" customHeight="1" spans="1:4">
      <c r="A30" s="152" t="s">
        <v>126</v>
      </c>
      <c r="B30" s="143">
        <v>7</v>
      </c>
      <c r="C30" s="148"/>
      <c r="D30" s="77">
        <f t="shared" si="0"/>
        <v>-1</v>
      </c>
    </row>
    <row r="31" ht="36" customHeight="1" spans="1:4">
      <c r="A31" s="153" t="s">
        <v>127</v>
      </c>
      <c r="B31" s="148">
        <f>B26+B27+B30</f>
        <v>1617</v>
      </c>
      <c r="C31" s="148">
        <f>C26+C27+C30</f>
        <v>5015</v>
      </c>
      <c r="D31" s="77">
        <f t="shared" si="0"/>
        <v>2.101</v>
      </c>
    </row>
    <row r="32" spans="2:2">
      <c r="B32" s="154"/>
    </row>
    <row r="33" spans="2:3">
      <c r="B33" s="155"/>
      <c r="C33" s="155"/>
    </row>
    <row r="34" spans="2:2">
      <c r="B34" s="154"/>
    </row>
  </sheetData>
  <mergeCells count="1">
    <mergeCell ref="A1:D1"/>
  </mergeCells>
  <conditionalFormatting sqref="D5:D29 D3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0"/>
  <sheetViews>
    <sheetView view="pageBreakPreview" zoomScale="70" zoomScaleNormal="100" workbookViewId="0">
      <selection activeCell="M10" sqref="M10"/>
    </sheetView>
  </sheetViews>
  <sheetFormatPr defaultColWidth="9" defaultRowHeight="14.25" outlineLevelCol="1"/>
  <cols>
    <col min="1" max="1" width="36.25" style="119" customWidth="1"/>
    <col min="2" max="2" width="45.5" style="122" customWidth="1"/>
    <col min="3" max="3" width="12.6333333333333" style="119"/>
    <col min="4" max="16374" width="9" style="119"/>
    <col min="16375" max="16376" width="35.6333333333333" style="119"/>
    <col min="16377" max="16377" width="9" style="119"/>
    <col min="16378" max="16384" width="9" style="123"/>
  </cols>
  <sheetData>
    <row r="1" s="119" customFormat="1" ht="45" customHeight="1" spans="1:2">
      <c r="A1" s="124" t="s">
        <v>1739</v>
      </c>
      <c r="B1" s="125"/>
    </row>
    <row r="2" s="119" customFormat="1" ht="20.1" customHeight="1" spans="1:2">
      <c r="A2" s="126"/>
      <c r="B2" s="127" t="s">
        <v>1</v>
      </c>
    </row>
    <row r="3" s="120" customFormat="1" ht="45" customHeight="1" spans="1:2">
      <c r="A3" s="128" t="s">
        <v>1740</v>
      </c>
      <c r="B3" s="128" t="s">
        <v>1741</v>
      </c>
    </row>
    <row r="4" s="119" customFormat="1" ht="36" customHeight="1" spans="1:2">
      <c r="A4" s="30" t="s">
        <v>1742</v>
      </c>
      <c r="B4" s="130">
        <v>8</v>
      </c>
    </row>
    <row r="5" s="119" customFormat="1" ht="36" customHeight="1" spans="1:2">
      <c r="A5" s="137"/>
      <c r="B5" s="138"/>
    </row>
    <row r="6" s="119" customFormat="1" ht="36" customHeight="1" spans="1:2">
      <c r="A6" s="137"/>
      <c r="B6" s="138"/>
    </row>
    <row r="7" s="119" customFormat="1" ht="36" customHeight="1" spans="1:2">
      <c r="A7" s="132"/>
      <c r="B7" s="130"/>
    </row>
    <row r="8" s="119" customFormat="1" ht="36" customHeight="1" spans="1:2">
      <c r="A8" s="132"/>
      <c r="B8" s="130"/>
    </row>
    <row r="9" s="119" customFormat="1" ht="36" customHeight="1" spans="1:2">
      <c r="A9" s="132"/>
      <c r="B9" s="130"/>
    </row>
    <row r="10" s="119" customFormat="1" ht="36" customHeight="1" spans="1:2">
      <c r="A10" s="132"/>
      <c r="B10" s="130"/>
    </row>
    <row r="11" s="119" customFormat="1" ht="36" customHeight="1" spans="1:2">
      <c r="A11" s="132"/>
      <c r="B11" s="130"/>
    </row>
    <row r="12" s="119" customFormat="1" ht="36" customHeight="1" spans="1:2">
      <c r="A12" s="132"/>
      <c r="B12" s="130"/>
    </row>
    <row r="13" s="119" customFormat="1" ht="36" customHeight="1" spans="1:2">
      <c r="A13" s="132"/>
      <c r="B13" s="130"/>
    </row>
    <row r="14" s="119" customFormat="1" ht="36" customHeight="1" spans="1:2">
      <c r="A14" s="132"/>
      <c r="B14" s="130"/>
    </row>
    <row r="15" s="119" customFormat="1" ht="36" customHeight="1" spans="1:2">
      <c r="A15" s="132"/>
      <c r="B15" s="130"/>
    </row>
    <row r="16" s="119" customFormat="1" ht="36" customHeight="1" spans="1:2">
      <c r="A16" s="132"/>
      <c r="B16" s="130"/>
    </row>
    <row r="17" s="119" customFormat="1" ht="36" customHeight="1" spans="1:2">
      <c r="A17" s="132"/>
      <c r="B17" s="130"/>
    </row>
    <row r="18" s="119" customFormat="1" ht="36" customHeight="1" spans="1:2">
      <c r="A18" s="132"/>
      <c r="B18" s="130"/>
    </row>
    <row r="19" s="119" customFormat="1" ht="36" customHeight="1" spans="1:2">
      <c r="A19" s="132"/>
      <c r="B19" s="130"/>
    </row>
    <row r="20" s="119" customFormat="1" ht="31" customHeight="1" spans="1:2">
      <c r="A20" s="134" t="s">
        <v>1743</v>
      </c>
      <c r="B20" s="135">
        <f>SUM(B4:B19)</f>
        <v>8</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70" zoomScaleNormal="100" workbookViewId="0">
      <selection activeCell="M10" sqref="M10"/>
    </sheetView>
  </sheetViews>
  <sheetFormatPr defaultColWidth="9" defaultRowHeight="14.25"/>
  <cols>
    <col min="1" max="1" width="46.6333333333333" style="119" customWidth="1"/>
    <col min="2" max="2" width="38" style="122" customWidth="1"/>
    <col min="3" max="16371" width="9" style="119"/>
    <col min="16372" max="16373" width="35.6333333333333" style="119"/>
    <col min="16374" max="16374" width="9" style="119"/>
    <col min="16375" max="16384" width="9" style="123"/>
  </cols>
  <sheetData>
    <row r="1" s="119" customFormat="1" ht="45" customHeight="1" spans="1:2">
      <c r="A1" s="124" t="s">
        <v>1744</v>
      </c>
      <c r="B1" s="125"/>
    </row>
    <row r="2" s="119" customFormat="1" ht="20.1" customHeight="1" spans="1:2">
      <c r="A2" s="126"/>
      <c r="B2" s="127" t="s">
        <v>1</v>
      </c>
    </row>
    <row r="3" s="120" customFormat="1" ht="45" customHeight="1" spans="1:2">
      <c r="A3" s="128" t="s">
        <v>1745</v>
      </c>
      <c r="B3" s="128" t="s">
        <v>1741</v>
      </c>
    </row>
    <row r="4" s="119" customFormat="1" ht="36" customHeight="1" spans="1:2">
      <c r="A4" s="129"/>
      <c r="B4" s="130"/>
    </row>
    <row r="5" s="119" customFormat="1" ht="36" customHeight="1" spans="1:2">
      <c r="A5" s="129"/>
      <c r="B5" s="130"/>
    </row>
    <row r="6" s="119" customFormat="1" ht="36" customHeight="1" spans="1:2">
      <c r="A6" s="129"/>
      <c r="B6" s="130"/>
    </row>
    <row r="7" s="119" customFormat="1" ht="36" customHeight="1" spans="1:2">
      <c r="A7" s="129"/>
      <c r="B7" s="130"/>
    </row>
    <row r="8" s="119" customFormat="1" ht="36" customHeight="1" spans="1:2">
      <c r="A8" s="129"/>
      <c r="B8" s="130"/>
    </row>
    <row r="9" s="119" customFormat="1" ht="36" customHeight="1" spans="1:2">
      <c r="A9" s="129"/>
      <c r="B9" s="130"/>
    </row>
    <row r="10" s="119" customFormat="1" ht="36" customHeight="1" spans="1:2">
      <c r="A10" s="131"/>
      <c r="B10" s="130"/>
    </row>
    <row r="11" s="119" customFormat="1" ht="36" customHeight="1" spans="1:2">
      <c r="A11" s="132"/>
      <c r="B11" s="130"/>
    </row>
    <row r="12" s="119" customFormat="1" ht="36" customHeight="1" spans="1:2">
      <c r="A12" s="133"/>
      <c r="B12" s="130"/>
    </row>
    <row r="13" s="119" customFormat="1" ht="36" customHeight="1" spans="1:2">
      <c r="A13" s="133"/>
      <c r="B13" s="130"/>
    </row>
    <row r="14" s="119" customFormat="1" ht="36" customHeight="1" spans="1:2">
      <c r="A14" s="133"/>
      <c r="B14" s="130"/>
    </row>
    <row r="15" s="119" customFormat="1" ht="36" customHeight="1" spans="1:2">
      <c r="A15" s="133"/>
      <c r="B15" s="130"/>
    </row>
    <row r="16" s="119" customFormat="1" ht="36" customHeight="1" spans="1:2">
      <c r="A16" s="133"/>
      <c r="B16" s="130"/>
    </row>
    <row r="17" s="119" customFormat="1" ht="36" customHeight="1" spans="1:2">
      <c r="A17" s="133"/>
      <c r="B17" s="130"/>
    </row>
    <row r="18" s="119" customFormat="1" ht="36" customHeight="1" spans="1:2">
      <c r="A18" s="133"/>
      <c r="B18" s="130"/>
    </row>
    <row r="19" s="119" customFormat="1" ht="31" customHeight="1" spans="1:2">
      <c r="A19" s="134" t="s">
        <v>1743</v>
      </c>
      <c r="B19" s="135"/>
    </row>
    <row r="20" s="121" customFormat="1" ht="27" customHeight="1" spans="1:1">
      <c r="A20" s="136" t="s">
        <v>1746</v>
      </c>
    </row>
    <row r="21" s="119" customFormat="1" spans="2:16377">
      <c r="B21" s="122"/>
      <c r="XEU21" s="123"/>
      <c r="XEV21" s="123"/>
      <c r="XEW21" s="123"/>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E50"/>
  <sheetViews>
    <sheetView showGridLines="0" view="pageBreakPreview" zoomScale="70" zoomScaleNormal="90" topLeftCell="B1" workbookViewId="0">
      <pane ySplit="3" topLeftCell="A4" activePane="bottomLeft" state="frozen"/>
      <selection/>
      <selection pane="bottomLeft" activeCell="G18" sqref="G18"/>
    </sheetView>
  </sheetViews>
  <sheetFormatPr defaultColWidth="9" defaultRowHeight="14.25" outlineLevelCol="4"/>
  <cols>
    <col min="1" max="1" width="12.75" style="122" customWidth="1"/>
    <col min="2" max="2" width="50.75" style="122" customWidth="1"/>
    <col min="3" max="5" width="20.6333333333333" style="122" customWidth="1"/>
    <col min="6" max="16384" width="9" style="182"/>
  </cols>
  <sheetData>
    <row r="1" s="393" customFormat="1" ht="45" customHeight="1" spans="1:5">
      <c r="A1" s="347"/>
      <c r="B1" s="347" t="s">
        <v>68</v>
      </c>
      <c r="C1" s="347"/>
      <c r="D1" s="347"/>
      <c r="E1" s="347"/>
    </row>
    <row r="2" ht="18.95" customHeight="1" spans="1:5">
      <c r="A2" s="394"/>
      <c r="B2" s="377"/>
      <c r="C2" s="255"/>
      <c r="E2" s="354" t="s">
        <v>1</v>
      </c>
    </row>
    <row r="3" s="375" customFormat="1" ht="45" customHeight="1" spans="1:5">
      <c r="A3" s="395" t="s">
        <v>2</v>
      </c>
      <c r="B3" s="330" t="s">
        <v>3</v>
      </c>
      <c r="C3" s="74" t="s">
        <v>4</v>
      </c>
      <c r="D3" s="74" t="s">
        <v>5</v>
      </c>
      <c r="E3" s="330" t="s">
        <v>6</v>
      </c>
    </row>
    <row r="4" ht="37.5" customHeight="1" spans="1:5">
      <c r="A4" s="267" t="s">
        <v>69</v>
      </c>
      <c r="B4" s="396" t="s">
        <v>70</v>
      </c>
      <c r="C4" s="382">
        <v>17237</v>
      </c>
      <c r="D4" s="382">
        <v>37180</v>
      </c>
      <c r="E4" s="404">
        <f>IF(C4&lt;&gt;0,D4/C4-1,"")</f>
        <v>1.157</v>
      </c>
    </row>
    <row r="5" ht="37.5" customHeight="1" spans="1:5">
      <c r="A5" s="267" t="s">
        <v>71</v>
      </c>
      <c r="B5" s="397" t="s">
        <v>72</v>
      </c>
      <c r="C5" s="382"/>
      <c r="D5" s="382"/>
      <c r="E5" s="404" t="str">
        <f t="shared" ref="E5:E38" si="0">IF(C5&lt;&gt;0,D5/C5-1,"")</f>
        <v/>
      </c>
    </row>
    <row r="6" ht="37.5" customHeight="1" spans="1:5">
      <c r="A6" s="267" t="s">
        <v>73</v>
      </c>
      <c r="B6" s="397" t="s">
        <v>74</v>
      </c>
      <c r="C6" s="382">
        <v>263</v>
      </c>
      <c r="D6" s="382">
        <v>218</v>
      </c>
      <c r="E6" s="404">
        <f t="shared" si="0"/>
        <v>-0.171</v>
      </c>
    </row>
    <row r="7" ht="37.5" customHeight="1" spans="1:5">
      <c r="A7" s="267" t="s">
        <v>75</v>
      </c>
      <c r="B7" s="397" t="s">
        <v>76</v>
      </c>
      <c r="C7" s="382">
        <v>9131</v>
      </c>
      <c r="D7" s="382">
        <v>8711</v>
      </c>
      <c r="E7" s="404">
        <f t="shared" si="0"/>
        <v>-0.046</v>
      </c>
    </row>
    <row r="8" ht="37.5" customHeight="1" spans="1:5">
      <c r="A8" s="267" t="s">
        <v>77</v>
      </c>
      <c r="B8" s="397" t="s">
        <v>78</v>
      </c>
      <c r="C8" s="382">
        <v>30182</v>
      </c>
      <c r="D8" s="382">
        <v>30654</v>
      </c>
      <c r="E8" s="404">
        <f t="shared" si="0"/>
        <v>0.016</v>
      </c>
    </row>
    <row r="9" ht="37.5" customHeight="1" spans="1:5">
      <c r="A9" s="267" t="s">
        <v>79</v>
      </c>
      <c r="B9" s="397" t="s">
        <v>80</v>
      </c>
      <c r="C9" s="382">
        <v>255</v>
      </c>
      <c r="D9" s="382">
        <v>240</v>
      </c>
      <c r="E9" s="404">
        <f t="shared" si="0"/>
        <v>-0.059</v>
      </c>
    </row>
    <row r="10" ht="37.5" customHeight="1" spans="1:5">
      <c r="A10" s="267" t="s">
        <v>81</v>
      </c>
      <c r="B10" s="397" t="s">
        <v>82</v>
      </c>
      <c r="C10" s="382">
        <v>2245</v>
      </c>
      <c r="D10" s="382">
        <v>3726</v>
      </c>
      <c r="E10" s="404">
        <f t="shared" si="0"/>
        <v>0.66</v>
      </c>
    </row>
    <row r="11" ht="37.5" customHeight="1" spans="1:5">
      <c r="A11" s="267" t="s">
        <v>83</v>
      </c>
      <c r="B11" s="397" t="s">
        <v>84</v>
      </c>
      <c r="C11" s="382">
        <v>32431</v>
      </c>
      <c r="D11" s="382">
        <v>36085</v>
      </c>
      <c r="E11" s="404">
        <f t="shared" si="0"/>
        <v>0.113</v>
      </c>
    </row>
    <row r="12" ht="37.5" customHeight="1" spans="1:5">
      <c r="A12" s="267" t="s">
        <v>85</v>
      </c>
      <c r="B12" s="397" t="s">
        <v>86</v>
      </c>
      <c r="C12" s="382">
        <v>17632</v>
      </c>
      <c r="D12" s="382">
        <v>17148</v>
      </c>
      <c r="E12" s="404">
        <f t="shared" si="0"/>
        <v>-0.027</v>
      </c>
    </row>
    <row r="13" ht="37.5" customHeight="1" spans="1:5">
      <c r="A13" s="267" t="s">
        <v>87</v>
      </c>
      <c r="B13" s="397" t="s">
        <v>88</v>
      </c>
      <c r="C13" s="382">
        <v>61653</v>
      </c>
      <c r="D13" s="382">
        <v>14938</v>
      </c>
      <c r="E13" s="404">
        <f t="shared" si="0"/>
        <v>-0.758</v>
      </c>
    </row>
    <row r="14" ht="37.5" customHeight="1" spans="1:5">
      <c r="A14" s="267" t="s">
        <v>89</v>
      </c>
      <c r="B14" s="397" t="s">
        <v>90</v>
      </c>
      <c r="C14" s="382">
        <v>3921</v>
      </c>
      <c r="D14" s="382">
        <v>4158</v>
      </c>
      <c r="E14" s="404">
        <f t="shared" si="0"/>
        <v>0.06</v>
      </c>
    </row>
    <row r="15" ht="37.5" customHeight="1" spans="1:5">
      <c r="A15" s="267" t="s">
        <v>91</v>
      </c>
      <c r="B15" s="397" t="s">
        <v>92</v>
      </c>
      <c r="C15" s="382">
        <v>20170</v>
      </c>
      <c r="D15" s="382">
        <v>18619</v>
      </c>
      <c r="E15" s="404">
        <f t="shared" si="0"/>
        <v>-0.077</v>
      </c>
    </row>
    <row r="16" ht="37.5" customHeight="1" spans="1:5">
      <c r="A16" s="267" t="s">
        <v>93</v>
      </c>
      <c r="B16" s="397" t="s">
        <v>94</v>
      </c>
      <c r="C16" s="382">
        <v>3212</v>
      </c>
      <c r="D16" s="382">
        <v>3987</v>
      </c>
      <c r="E16" s="404">
        <f t="shared" si="0"/>
        <v>0.241</v>
      </c>
    </row>
    <row r="17" ht="37.5" customHeight="1" spans="1:5">
      <c r="A17" s="267" t="s">
        <v>95</v>
      </c>
      <c r="B17" s="397" t="s">
        <v>96</v>
      </c>
      <c r="C17" s="382">
        <v>634</v>
      </c>
      <c r="D17" s="382">
        <v>885</v>
      </c>
      <c r="E17" s="404">
        <f t="shared" si="0"/>
        <v>0.396</v>
      </c>
    </row>
    <row r="18" ht="37.5" customHeight="1" spans="1:5">
      <c r="A18" s="267" t="s">
        <v>97</v>
      </c>
      <c r="B18" s="397" t="s">
        <v>98</v>
      </c>
      <c r="C18" s="382">
        <v>188</v>
      </c>
      <c r="D18" s="382">
        <v>166</v>
      </c>
      <c r="E18" s="404">
        <f t="shared" si="0"/>
        <v>-0.117</v>
      </c>
    </row>
    <row r="19" ht="37.5" customHeight="1" spans="1:5">
      <c r="A19" s="267" t="s">
        <v>99</v>
      </c>
      <c r="B19" s="397" t="s">
        <v>100</v>
      </c>
      <c r="C19" s="382"/>
      <c r="D19" s="382"/>
      <c r="E19" s="404" t="str">
        <f t="shared" si="0"/>
        <v/>
      </c>
    </row>
    <row r="20" ht="37.5" customHeight="1" spans="1:5">
      <c r="A20" s="267" t="s">
        <v>101</v>
      </c>
      <c r="B20" s="397" t="s">
        <v>102</v>
      </c>
      <c r="C20" s="382"/>
      <c r="D20" s="382"/>
      <c r="E20" s="404" t="str">
        <f t="shared" si="0"/>
        <v/>
      </c>
    </row>
    <row r="21" ht="37.5" customHeight="1" spans="1:5">
      <c r="A21" s="267" t="s">
        <v>103</v>
      </c>
      <c r="B21" s="397" t="s">
        <v>104</v>
      </c>
      <c r="C21" s="382">
        <v>2431</v>
      </c>
      <c r="D21" s="382">
        <v>2411</v>
      </c>
      <c r="E21" s="404">
        <f t="shared" si="0"/>
        <v>-0.008</v>
      </c>
    </row>
    <row r="22" ht="37.5" customHeight="1" spans="1:5">
      <c r="A22" s="267" t="s">
        <v>105</v>
      </c>
      <c r="B22" s="397" t="s">
        <v>106</v>
      </c>
      <c r="C22" s="382">
        <v>11328</v>
      </c>
      <c r="D22" s="382">
        <v>7724</v>
      </c>
      <c r="E22" s="404">
        <f t="shared" si="0"/>
        <v>-0.318</v>
      </c>
    </row>
    <row r="23" ht="37.5" customHeight="1" spans="1:5">
      <c r="A23" s="267" t="s">
        <v>107</v>
      </c>
      <c r="B23" s="397" t="s">
        <v>108</v>
      </c>
      <c r="C23" s="382">
        <v>139</v>
      </c>
      <c r="D23" s="382">
        <v>238</v>
      </c>
      <c r="E23" s="404">
        <f t="shared" si="0"/>
        <v>0.712</v>
      </c>
    </row>
    <row r="24" ht="37.5" customHeight="1" spans="1:5">
      <c r="A24" s="267" t="s">
        <v>109</v>
      </c>
      <c r="B24" s="397" t="s">
        <v>110</v>
      </c>
      <c r="C24" s="382">
        <v>2685</v>
      </c>
      <c r="D24" s="382">
        <v>2176</v>
      </c>
      <c r="E24" s="404">
        <f t="shared" si="0"/>
        <v>-0.19</v>
      </c>
    </row>
    <row r="25" ht="37.5" customHeight="1" spans="1:5">
      <c r="A25" s="267" t="s">
        <v>111</v>
      </c>
      <c r="B25" s="397" t="s">
        <v>112</v>
      </c>
      <c r="C25" s="382"/>
      <c r="D25" s="382">
        <v>2500</v>
      </c>
      <c r="E25" s="404" t="str">
        <f t="shared" si="0"/>
        <v/>
      </c>
    </row>
    <row r="26" ht="37.5" customHeight="1" spans="1:5">
      <c r="A26" s="267" t="s">
        <v>113</v>
      </c>
      <c r="B26" s="397" t="s">
        <v>114</v>
      </c>
      <c r="C26" s="382">
        <v>9048</v>
      </c>
      <c r="D26" s="382">
        <v>9086</v>
      </c>
      <c r="E26" s="404">
        <f t="shared" si="0"/>
        <v>0.004</v>
      </c>
    </row>
    <row r="27" ht="37.5" customHeight="1" spans="1:5">
      <c r="A27" s="267" t="s">
        <v>115</v>
      </c>
      <c r="B27" s="397" t="s">
        <v>116</v>
      </c>
      <c r="C27" s="382">
        <v>27</v>
      </c>
      <c r="D27" s="382">
        <v>1</v>
      </c>
      <c r="E27" s="404">
        <f t="shared" si="0"/>
        <v>-0.963</v>
      </c>
    </row>
    <row r="28" ht="37.5" customHeight="1" spans="1:5">
      <c r="A28" s="267" t="s">
        <v>117</v>
      </c>
      <c r="B28" s="397" t="s">
        <v>118</v>
      </c>
      <c r="C28" s="382">
        <v>337</v>
      </c>
      <c r="D28" s="382">
        <v>26550</v>
      </c>
      <c r="E28" s="404">
        <f t="shared" si="0"/>
        <v>77.783</v>
      </c>
    </row>
    <row r="29" s="254" customFormat="1" ht="37.5" customHeight="1" spans="1:5">
      <c r="A29" s="384"/>
      <c r="B29" s="234" t="s">
        <v>119</v>
      </c>
      <c r="C29" s="270">
        <f>SUM(C4:C28)</f>
        <v>225149</v>
      </c>
      <c r="D29" s="270">
        <f>SUM(D4:D28)</f>
        <v>227401</v>
      </c>
      <c r="E29" s="405">
        <f t="shared" ref="E29:E37" si="1">IF(C29&lt;&gt;0,D29/C29-1,"")</f>
        <v>0.01</v>
      </c>
    </row>
    <row r="30" ht="37.5" customHeight="1" spans="1:5">
      <c r="A30" s="265">
        <v>230</v>
      </c>
      <c r="B30" s="398" t="s">
        <v>120</v>
      </c>
      <c r="C30" s="270">
        <f>SUM(C31:C34)</f>
        <v>63738</v>
      </c>
      <c r="D30" s="270">
        <f>SUM(D31:D34)</f>
        <v>23642</v>
      </c>
      <c r="E30" s="405">
        <f t="shared" si="1"/>
        <v>-0.629</v>
      </c>
    </row>
    <row r="31" ht="37.5" customHeight="1" spans="1:5">
      <c r="A31" s="399">
        <v>23006</v>
      </c>
      <c r="B31" s="400" t="s">
        <v>121</v>
      </c>
      <c r="C31" s="382">
        <v>21616</v>
      </c>
      <c r="D31" s="382">
        <v>23642</v>
      </c>
      <c r="E31" s="404">
        <f t="shared" si="1"/>
        <v>0.094</v>
      </c>
    </row>
    <row r="32" ht="36" customHeight="1" spans="1:5">
      <c r="A32" s="267">
        <v>23008</v>
      </c>
      <c r="B32" s="400" t="s">
        <v>122</v>
      </c>
      <c r="C32" s="382">
        <v>40543</v>
      </c>
      <c r="D32" s="382"/>
      <c r="E32" s="404">
        <f t="shared" si="1"/>
        <v>-1</v>
      </c>
    </row>
    <row r="33" ht="37.5" customHeight="1" spans="1:5">
      <c r="A33" s="401">
        <v>23015</v>
      </c>
      <c r="B33" s="402" t="s">
        <v>123</v>
      </c>
      <c r="C33" s="382">
        <v>1579</v>
      </c>
      <c r="D33" s="382"/>
      <c r="E33" s="404">
        <f t="shared" si="1"/>
        <v>-1</v>
      </c>
    </row>
    <row r="34" s="376" customFormat="1" ht="36" customHeight="1" spans="1:5">
      <c r="A34" s="401">
        <v>23016</v>
      </c>
      <c r="B34" s="402" t="s">
        <v>124</v>
      </c>
      <c r="C34" s="382"/>
      <c r="D34" s="382"/>
      <c r="E34" s="404" t="str">
        <f t="shared" si="1"/>
        <v/>
      </c>
    </row>
    <row r="35" s="376" customFormat="1" ht="37.5" customHeight="1" spans="1:5">
      <c r="A35" s="265">
        <v>231</v>
      </c>
      <c r="B35" s="373" t="s">
        <v>125</v>
      </c>
      <c r="C35" s="270">
        <v>28350</v>
      </c>
      <c r="D35" s="270">
        <v>9820</v>
      </c>
      <c r="E35" s="405">
        <f t="shared" si="1"/>
        <v>-0.654</v>
      </c>
    </row>
    <row r="36" s="376" customFormat="1" ht="37.5" customHeight="1" spans="1:5">
      <c r="A36" s="265">
        <v>23009</v>
      </c>
      <c r="B36" s="374" t="s">
        <v>126</v>
      </c>
      <c r="C36" s="270">
        <v>8801</v>
      </c>
      <c r="D36" s="270"/>
      <c r="E36" s="405">
        <f t="shared" si="1"/>
        <v>-1</v>
      </c>
    </row>
    <row r="37" ht="37.5" customHeight="1" spans="1:5">
      <c r="A37" s="384"/>
      <c r="B37" s="391" t="s">
        <v>127</v>
      </c>
      <c r="C37" s="270">
        <f>+C29+C30+C35+C36</f>
        <v>326038</v>
      </c>
      <c r="D37" s="270">
        <f>+D29+D30+D35+D36</f>
        <v>260863</v>
      </c>
      <c r="E37" s="405">
        <f t="shared" si="1"/>
        <v>-0.2</v>
      </c>
    </row>
    <row r="38" spans="2:4">
      <c r="B38" s="403"/>
      <c r="D38" s="300"/>
    </row>
    <row r="40" spans="4:4">
      <c r="D40" s="300"/>
    </row>
    <row r="42" spans="4:4">
      <c r="D42" s="300"/>
    </row>
    <row r="43" spans="4:4">
      <c r="D43" s="300"/>
    </row>
    <row r="45" spans="4:4">
      <c r="D45" s="300"/>
    </row>
    <row r="46" spans="4:4">
      <c r="D46" s="300"/>
    </row>
    <row r="47" spans="4:4">
      <c r="D47" s="300"/>
    </row>
    <row r="48" spans="4:4">
      <c r="D48" s="300"/>
    </row>
    <row r="50" spans="4:4">
      <c r="D50" s="300"/>
    </row>
  </sheetData>
  <mergeCells count="1">
    <mergeCell ref="B1:E1"/>
  </mergeCells>
  <conditionalFormatting sqref="C33">
    <cfRule type="expression" dxfId="1" priority="14" stopIfTrue="1">
      <formula>"len($A:$A)=3"</formula>
    </cfRule>
  </conditionalFormatting>
  <conditionalFormatting sqref="D36">
    <cfRule type="cellIs" dxfId="2" priority="1" stopIfTrue="1" operator="lessThan">
      <formula>0</formula>
    </cfRule>
    <cfRule type="cellIs" dxfId="0" priority="2" stopIfTrue="1" operator="greaterThan">
      <formula>5</formula>
    </cfRule>
  </conditionalFormatting>
  <conditionalFormatting sqref="D32:D33">
    <cfRule type="cellIs" dxfId="2" priority="29" stopIfTrue="1" operator="lessThan">
      <formula>0</formula>
    </cfRule>
    <cfRule type="cellIs" dxfId="0" priority="30" stopIfTrue="1" operator="greaterThan">
      <formula>5</formula>
    </cfRule>
  </conditionalFormatting>
  <conditionalFormatting sqref="E2 D31 D38:E43">
    <cfRule type="cellIs" dxfId="0" priority="27" stopIfTrue="1" operator="lessThanOrEqual">
      <formula>-1</formula>
    </cfRule>
  </conditionalFormatting>
  <conditionalFormatting sqref="A33:B34">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D56"/>
  <sheetViews>
    <sheetView showGridLines="0" showZeros="0" view="pageBreakPreview" zoomScale="70" zoomScaleNormal="115" workbookViewId="0">
      <selection activeCell="H10" sqref="H10"/>
    </sheetView>
  </sheetViews>
  <sheetFormatPr defaultColWidth="9" defaultRowHeight="14.25" outlineLevelCol="3"/>
  <cols>
    <col min="1" max="1" width="52.4416666666667" style="104" customWidth="1"/>
    <col min="2" max="4" width="20.6333333333333" style="104" customWidth="1"/>
    <col min="5" max="16384" width="9" style="104"/>
  </cols>
  <sheetData>
    <row r="1" ht="45" customHeight="1" spans="1:4">
      <c r="A1" s="105" t="s">
        <v>1747</v>
      </c>
      <c r="B1" s="105"/>
      <c r="C1" s="105"/>
      <c r="D1" s="105"/>
    </row>
    <row r="2" s="113" customFormat="1" ht="20.1" customHeight="1" spans="1:4">
      <c r="A2" s="114"/>
      <c r="B2" s="115"/>
      <c r="C2" s="116"/>
      <c r="D2" s="117" t="s">
        <v>1</v>
      </c>
    </row>
    <row r="3" ht="45" customHeight="1" spans="1:4">
      <c r="A3" s="118" t="s">
        <v>1748</v>
      </c>
      <c r="B3" s="110" t="s">
        <v>4</v>
      </c>
      <c r="C3" s="110" t="s">
        <v>5</v>
      </c>
      <c r="D3" s="110" t="s">
        <v>6</v>
      </c>
    </row>
    <row r="4" ht="36" customHeight="1" spans="1:4">
      <c r="A4" s="95" t="s">
        <v>1749</v>
      </c>
      <c r="B4" s="96"/>
      <c r="C4" s="96">
        <f>SUM(C5:C11)</f>
        <v>0</v>
      </c>
      <c r="D4" s="77" t="str">
        <f t="shared" ref="D4:D53" si="0">IF(B4&lt;&gt;0,(C4-B4)/B4,"")</f>
        <v/>
      </c>
    </row>
    <row r="5" ht="36" customHeight="1" spans="1:4">
      <c r="A5" s="97" t="s">
        <v>1750</v>
      </c>
      <c r="B5" s="98"/>
      <c r="C5" s="98"/>
      <c r="D5" s="80" t="str">
        <f t="shared" si="0"/>
        <v/>
      </c>
    </row>
    <row r="6" ht="36" customHeight="1" spans="1:4">
      <c r="A6" s="97" t="s">
        <v>1751</v>
      </c>
      <c r="B6" s="98"/>
      <c r="C6" s="98"/>
      <c r="D6" s="80" t="str">
        <f t="shared" si="0"/>
        <v/>
      </c>
    </row>
    <row r="7" s="103" customFormat="1" ht="36" customHeight="1" spans="1:4">
      <c r="A7" s="97" t="s">
        <v>1752</v>
      </c>
      <c r="B7" s="98"/>
      <c r="C7" s="98"/>
      <c r="D7" s="80" t="str">
        <f t="shared" si="0"/>
        <v/>
      </c>
    </row>
    <row r="8" ht="36" customHeight="1" spans="1:4">
      <c r="A8" s="97" t="s">
        <v>1753</v>
      </c>
      <c r="B8" s="98"/>
      <c r="C8" s="98"/>
      <c r="D8" s="80" t="str">
        <f t="shared" si="0"/>
        <v/>
      </c>
    </row>
    <row r="9" ht="36" customHeight="1" spans="1:4">
      <c r="A9" s="97" t="s">
        <v>1754</v>
      </c>
      <c r="B9" s="98"/>
      <c r="C9" s="98"/>
      <c r="D9" s="80" t="str">
        <f t="shared" si="0"/>
        <v/>
      </c>
    </row>
    <row r="10" ht="36" customHeight="1" spans="1:4">
      <c r="A10" s="97" t="s">
        <v>1755</v>
      </c>
      <c r="B10" s="98"/>
      <c r="C10" s="98"/>
      <c r="D10" s="80" t="str">
        <f t="shared" si="0"/>
        <v/>
      </c>
    </row>
    <row r="11" ht="36" customHeight="1" spans="1:4">
      <c r="A11" s="99" t="s">
        <v>1756</v>
      </c>
      <c r="B11" s="98"/>
      <c r="C11" s="98"/>
      <c r="D11" s="80" t="str">
        <f t="shared" si="0"/>
        <v/>
      </c>
    </row>
    <row r="12" ht="36" customHeight="1" spans="1:4">
      <c r="A12" s="95" t="s">
        <v>1757</v>
      </c>
      <c r="B12" s="96">
        <f>SUM(B13:B17)</f>
        <v>22568</v>
      </c>
      <c r="C12" s="96">
        <f>SUM(C13:C17)</f>
        <v>21223</v>
      </c>
      <c r="D12" s="77">
        <f t="shared" si="0"/>
        <v>-0.06</v>
      </c>
    </row>
    <row r="13" ht="36" customHeight="1" spans="1:4">
      <c r="A13" s="97" t="s">
        <v>1750</v>
      </c>
      <c r="B13" s="98">
        <v>12170</v>
      </c>
      <c r="C13" s="98">
        <v>12877</v>
      </c>
      <c r="D13" s="80">
        <f t="shared" si="0"/>
        <v>0.058</v>
      </c>
    </row>
    <row r="14" ht="36" customHeight="1" spans="1:4">
      <c r="A14" s="97" t="s">
        <v>1751</v>
      </c>
      <c r="B14" s="98">
        <v>10229</v>
      </c>
      <c r="C14" s="98">
        <v>8180</v>
      </c>
      <c r="D14" s="80">
        <f t="shared" si="0"/>
        <v>-0.2</v>
      </c>
    </row>
    <row r="15" ht="36" customHeight="1" spans="1:4">
      <c r="A15" s="97" t="s">
        <v>1752</v>
      </c>
      <c r="B15" s="98">
        <v>7</v>
      </c>
      <c r="C15" s="98">
        <v>5</v>
      </c>
      <c r="D15" s="80">
        <f t="shared" si="0"/>
        <v>-0.286</v>
      </c>
    </row>
    <row r="16" ht="36" customHeight="1" spans="1:4">
      <c r="A16" s="97" t="s">
        <v>1754</v>
      </c>
      <c r="B16" s="98">
        <v>162</v>
      </c>
      <c r="C16" s="98">
        <v>160</v>
      </c>
      <c r="D16" s="80">
        <f t="shared" si="0"/>
        <v>-0.012</v>
      </c>
    </row>
    <row r="17" ht="36" customHeight="1" spans="1:4">
      <c r="A17" s="97" t="s">
        <v>1755</v>
      </c>
      <c r="B17" s="98"/>
      <c r="C17" s="98">
        <v>1</v>
      </c>
      <c r="D17" s="80" t="str">
        <f t="shared" si="0"/>
        <v/>
      </c>
    </row>
    <row r="18" ht="36" customHeight="1" spans="1:4">
      <c r="A18" s="95" t="s">
        <v>1758</v>
      </c>
      <c r="B18" s="96"/>
      <c r="C18" s="96">
        <f>SUM(C19:C23)</f>
        <v>0</v>
      </c>
      <c r="D18" s="77" t="str">
        <f t="shared" si="0"/>
        <v/>
      </c>
    </row>
    <row r="19" ht="36" customHeight="1" spans="1:4">
      <c r="A19" s="97" t="s">
        <v>1759</v>
      </c>
      <c r="B19" s="98"/>
      <c r="C19" s="98"/>
      <c r="D19" s="80" t="str">
        <f t="shared" si="0"/>
        <v/>
      </c>
    </row>
    <row r="20" ht="36" customHeight="1" spans="1:4">
      <c r="A20" s="99" t="s">
        <v>1751</v>
      </c>
      <c r="B20" s="98"/>
      <c r="C20" s="98"/>
      <c r="D20" s="80" t="str">
        <f t="shared" si="0"/>
        <v/>
      </c>
    </row>
    <row r="21" ht="36" customHeight="1" spans="1:4">
      <c r="A21" s="97" t="s">
        <v>1752</v>
      </c>
      <c r="B21" s="98"/>
      <c r="C21" s="98"/>
      <c r="D21" s="80" t="str">
        <f t="shared" si="0"/>
        <v/>
      </c>
    </row>
    <row r="22" ht="36" customHeight="1" spans="1:4">
      <c r="A22" s="97" t="s">
        <v>1754</v>
      </c>
      <c r="B22" s="98"/>
      <c r="C22" s="98"/>
      <c r="D22" s="80" t="str">
        <f t="shared" si="0"/>
        <v/>
      </c>
    </row>
    <row r="23" ht="36" customHeight="1" spans="1:4">
      <c r="A23" s="97" t="s">
        <v>1755</v>
      </c>
      <c r="B23" s="98"/>
      <c r="C23" s="98"/>
      <c r="D23" s="80" t="str">
        <f t="shared" si="0"/>
        <v/>
      </c>
    </row>
    <row r="24" ht="36" customHeight="1" spans="1:4">
      <c r="A24" s="95" t="s">
        <v>1760</v>
      </c>
      <c r="B24" s="96"/>
      <c r="C24" s="96">
        <f>SUM(C25:C29)</f>
        <v>0</v>
      </c>
      <c r="D24" s="77" t="str">
        <f t="shared" si="0"/>
        <v/>
      </c>
    </row>
    <row r="25" ht="36" customHeight="1" spans="1:4">
      <c r="A25" s="97" t="s">
        <v>1761</v>
      </c>
      <c r="B25" s="98"/>
      <c r="C25" s="98"/>
      <c r="D25" s="80" t="str">
        <f t="shared" si="0"/>
        <v/>
      </c>
    </row>
    <row r="26" ht="36" customHeight="1" spans="1:4">
      <c r="A26" s="97" t="s">
        <v>1751</v>
      </c>
      <c r="B26" s="98"/>
      <c r="C26" s="98"/>
      <c r="D26" s="80" t="str">
        <f t="shared" si="0"/>
        <v/>
      </c>
    </row>
    <row r="27" ht="36" customHeight="1" spans="1:4">
      <c r="A27" s="97" t="s">
        <v>1752</v>
      </c>
      <c r="B27" s="98"/>
      <c r="C27" s="98"/>
      <c r="D27" s="80" t="str">
        <f t="shared" si="0"/>
        <v/>
      </c>
    </row>
    <row r="28" ht="36" customHeight="1" spans="1:4">
      <c r="A28" s="97" t="s">
        <v>1754</v>
      </c>
      <c r="B28" s="98"/>
      <c r="C28" s="98"/>
      <c r="D28" s="80" t="str">
        <f t="shared" si="0"/>
        <v/>
      </c>
    </row>
    <row r="29" ht="36" customHeight="1" spans="1:4">
      <c r="A29" s="97" t="s">
        <v>1755</v>
      </c>
      <c r="B29" s="98"/>
      <c r="C29" s="98"/>
      <c r="D29" s="80" t="str">
        <f t="shared" si="0"/>
        <v/>
      </c>
    </row>
    <row r="30" ht="36" customHeight="1" spans="1:4">
      <c r="A30" s="95" t="s">
        <v>1762</v>
      </c>
      <c r="B30" s="96"/>
      <c r="C30" s="96">
        <f>SUM(C31:C34)</f>
        <v>0</v>
      </c>
      <c r="D30" s="77" t="str">
        <f t="shared" si="0"/>
        <v/>
      </c>
    </row>
    <row r="31" ht="36" customHeight="1" spans="1:4">
      <c r="A31" s="97" t="s">
        <v>1763</v>
      </c>
      <c r="B31" s="98"/>
      <c r="C31" s="98"/>
      <c r="D31" s="80" t="str">
        <f t="shared" si="0"/>
        <v/>
      </c>
    </row>
    <row r="32" ht="36" customHeight="1" spans="1:4">
      <c r="A32" s="97" t="s">
        <v>1751</v>
      </c>
      <c r="B32" s="98"/>
      <c r="C32" s="98"/>
      <c r="D32" s="80" t="str">
        <f t="shared" si="0"/>
        <v/>
      </c>
    </row>
    <row r="33" ht="36" customHeight="1" spans="1:4">
      <c r="A33" s="97" t="s">
        <v>1752</v>
      </c>
      <c r="B33" s="98"/>
      <c r="C33" s="98"/>
      <c r="D33" s="80" t="str">
        <f t="shared" si="0"/>
        <v/>
      </c>
    </row>
    <row r="34" ht="36" customHeight="1" spans="1:4">
      <c r="A34" s="97" t="s">
        <v>1755</v>
      </c>
      <c r="B34" s="98"/>
      <c r="C34" s="98"/>
      <c r="D34" s="80" t="str">
        <f t="shared" si="0"/>
        <v/>
      </c>
    </row>
    <row r="35" ht="36" customHeight="1" spans="1:4">
      <c r="A35" s="95" t="s">
        <v>1764</v>
      </c>
      <c r="B35" s="96"/>
      <c r="C35" s="96">
        <f>SUM(C36:C42)</f>
        <v>0</v>
      </c>
      <c r="D35" s="77" t="str">
        <f t="shared" si="0"/>
        <v/>
      </c>
    </row>
    <row r="36" ht="36" customHeight="1" spans="1:4">
      <c r="A36" s="97" t="s">
        <v>1765</v>
      </c>
      <c r="B36" s="98"/>
      <c r="C36" s="98"/>
      <c r="D36" s="80" t="str">
        <f t="shared" si="0"/>
        <v/>
      </c>
    </row>
    <row r="37" ht="36" customHeight="1" spans="1:4">
      <c r="A37" s="97" t="s">
        <v>1751</v>
      </c>
      <c r="B37" s="98"/>
      <c r="C37" s="98"/>
      <c r="D37" s="80" t="str">
        <f t="shared" si="0"/>
        <v/>
      </c>
    </row>
    <row r="38" ht="36" customHeight="1" spans="1:4">
      <c r="A38" s="97" t="s">
        <v>1766</v>
      </c>
      <c r="B38" s="98"/>
      <c r="C38" s="98"/>
      <c r="D38" s="80" t="str">
        <f t="shared" si="0"/>
        <v/>
      </c>
    </row>
    <row r="39" ht="36" customHeight="1" spans="1:4">
      <c r="A39" s="97" t="s">
        <v>1752</v>
      </c>
      <c r="B39" s="98"/>
      <c r="C39" s="98"/>
      <c r="D39" s="80" t="str">
        <f t="shared" si="0"/>
        <v/>
      </c>
    </row>
    <row r="40" ht="36" customHeight="1" spans="1:4">
      <c r="A40" s="97" t="s">
        <v>1753</v>
      </c>
      <c r="B40" s="98"/>
      <c r="C40" s="98"/>
      <c r="D40" s="80" t="str">
        <f t="shared" si="0"/>
        <v/>
      </c>
    </row>
    <row r="41" ht="36" customHeight="1" spans="1:4">
      <c r="A41" s="97" t="s">
        <v>1754</v>
      </c>
      <c r="B41" s="98"/>
      <c r="C41" s="98"/>
      <c r="D41" s="80" t="str">
        <f t="shared" si="0"/>
        <v/>
      </c>
    </row>
    <row r="42" ht="36" customHeight="1" spans="1:4">
      <c r="A42" s="97" t="s">
        <v>1755</v>
      </c>
      <c r="B42" s="98"/>
      <c r="C42" s="98"/>
      <c r="D42" s="80" t="str">
        <f t="shared" si="0"/>
        <v/>
      </c>
    </row>
    <row r="43" ht="36" customHeight="1" spans="1:4">
      <c r="A43" s="95" t="s">
        <v>1767</v>
      </c>
      <c r="B43" s="96"/>
      <c r="C43" s="96">
        <f>SUM(C44:C47)</f>
        <v>0</v>
      </c>
      <c r="D43" s="77" t="str">
        <f t="shared" si="0"/>
        <v/>
      </c>
    </row>
    <row r="44" ht="36" customHeight="1" spans="1:4">
      <c r="A44" s="97" t="s">
        <v>1761</v>
      </c>
      <c r="B44" s="98"/>
      <c r="C44" s="98"/>
      <c r="D44" s="80" t="str">
        <f t="shared" si="0"/>
        <v/>
      </c>
    </row>
    <row r="45" ht="36" customHeight="1" spans="1:4">
      <c r="A45" s="97" t="s">
        <v>1751</v>
      </c>
      <c r="B45" s="98"/>
      <c r="C45" s="98"/>
      <c r="D45" s="80" t="str">
        <f t="shared" si="0"/>
        <v/>
      </c>
    </row>
    <row r="46" ht="36" customHeight="1" spans="1:4">
      <c r="A46" s="97" t="s">
        <v>1752</v>
      </c>
      <c r="B46" s="98"/>
      <c r="C46" s="98"/>
      <c r="D46" s="80" t="str">
        <f t="shared" si="0"/>
        <v/>
      </c>
    </row>
    <row r="47" ht="36" customHeight="1" spans="1:4">
      <c r="A47" s="97" t="s">
        <v>1755</v>
      </c>
      <c r="B47" s="98"/>
      <c r="C47" s="98"/>
      <c r="D47" s="80" t="str">
        <f t="shared" si="0"/>
        <v/>
      </c>
    </row>
    <row r="48" ht="36" customHeight="1" spans="1:4">
      <c r="A48" s="83" t="s">
        <v>1768</v>
      </c>
      <c r="B48" s="96">
        <f t="shared" ref="B48:B50" si="1">B4+B12+B18+B24+B30+B35+B43</f>
        <v>22568</v>
      </c>
      <c r="C48" s="96">
        <f t="shared" ref="C48:C50" si="2">C4+C12+C18+C24+C30+C35+C43</f>
        <v>21223</v>
      </c>
      <c r="D48" s="77">
        <f t="shared" si="0"/>
        <v>-0.06</v>
      </c>
    </row>
    <row r="49" ht="36" customHeight="1" spans="1:4">
      <c r="A49" s="97" t="s">
        <v>1769</v>
      </c>
      <c r="B49" s="98">
        <f t="shared" si="1"/>
        <v>12170</v>
      </c>
      <c r="C49" s="98">
        <f t="shared" si="2"/>
        <v>12877</v>
      </c>
      <c r="D49" s="80">
        <f t="shared" si="0"/>
        <v>0.058</v>
      </c>
    </row>
    <row r="50" ht="36" customHeight="1" spans="1:4">
      <c r="A50" s="97" t="s">
        <v>1770</v>
      </c>
      <c r="B50" s="98">
        <f t="shared" si="1"/>
        <v>10229</v>
      </c>
      <c r="C50" s="98">
        <f t="shared" si="2"/>
        <v>8180</v>
      </c>
      <c r="D50" s="80">
        <f t="shared" si="0"/>
        <v>-0.2</v>
      </c>
    </row>
    <row r="51" ht="36" customHeight="1" spans="1:4">
      <c r="A51" s="97" t="s">
        <v>1771</v>
      </c>
      <c r="B51" s="98">
        <f>B7+B15+B21+B27+B33+B39+B46</f>
        <v>7</v>
      </c>
      <c r="C51" s="98">
        <f>C7+C15+C21+C27+C33+C39+C46</f>
        <v>5</v>
      </c>
      <c r="D51" s="80">
        <f t="shared" si="0"/>
        <v>-0.286</v>
      </c>
    </row>
    <row r="52" ht="36" customHeight="1" spans="1:4">
      <c r="A52" s="97" t="s">
        <v>1772</v>
      </c>
      <c r="B52" s="98">
        <v>162</v>
      </c>
      <c r="C52" s="98">
        <v>160</v>
      </c>
      <c r="D52" s="80">
        <f t="shared" si="0"/>
        <v>-0.012</v>
      </c>
    </row>
    <row r="53" ht="36" customHeight="1" spans="1:4">
      <c r="A53" s="97" t="s">
        <v>1773</v>
      </c>
      <c r="B53" s="98">
        <f>B8+B40</f>
        <v>0</v>
      </c>
      <c r="C53" s="98">
        <v>1</v>
      </c>
      <c r="D53" s="80" t="str">
        <f t="shared" si="0"/>
        <v/>
      </c>
    </row>
    <row r="54" ht="36" customHeight="1" spans="1:4">
      <c r="A54" s="97" t="s">
        <v>1774</v>
      </c>
      <c r="B54" s="98"/>
      <c r="C54" s="98"/>
      <c r="D54" s="100"/>
    </row>
    <row r="55" ht="36" customHeight="1" spans="1:4">
      <c r="A55" s="101" t="s">
        <v>1775</v>
      </c>
      <c r="B55" s="98">
        <f>B11</f>
        <v>0</v>
      </c>
      <c r="C55" s="98">
        <f>C11</f>
        <v>0</v>
      </c>
      <c r="D55" s="100" t="str">
        <f>IF(B55=0,"",IF(B55&gt;0,C55/B55,IF(B55&lt;0,-(C55/B55),""))*100)</f>
        <v/>
      </c>
    </row>
    <row r="56" ht="36" customHeight="1" spans="1:4">
      <c r="A56" s="102" t="s">
        <v>1776</v>
      </c>
      <c r="B56" s="102"/>
      <c r="C56" s="102"/>
      <c r="D56" s="102"/>
    </row>
  </sheetData>
  <mergeCells count="2">
    <mergeCell ref="A1:D1"/>
    <mergeCell ref="A56:D56"/>
  </mergeCells>
  <conditionalFormatting sqref="C25 C29:C31 C23 C6:C7 C9:C11 C13:C15 C17:C19">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E50"/>
  <sheetViews>
    <sheetView showGridLines="0" showZeros="0" view="pageBreakPreview" zoomScale="70" zoomScaleNormal="100" workbookViewId="0">
      <pane ySplit="3" topLeftCell="A19" activePane="bottomLeft" state="frozen"/>
      <selection/>
      <selection pane="bottomLeft" activeCell="D15" sqref="D15"/>
    </sheetView>
  </sheetViews>
  <sheetFormatPr defaultColWidth="9" defaultRowHeight="14.25" outlineLevelCol="4"/>
  <cols>
    <col min="1" max="1" width="45.6333333333333" style="104" customWidth="1"/>
    <col min="2" max="4" width="20.6333333333333" style="104" customWidth="1"/>
    <col min="5" max="5" width="12.75" style="104" hidden="1" customWidth="1"/>
    <col min="6" max="16384" width="9" style="104"/>
  </cols>
  <sheetData>
    <row r="1" ht="45" customHeight="1" spans="1:4">
      <c r="A1" s="105" t="s">
        <v>1777</v>
      </c>
      <c r="B1" s="105"/>
      <c r="C1" s="105"/>
      <c r="D1" s="105"/>
    </row>
    <row r="2" ht="20.1" customHeight="1" spans="1:4">
      <c r="A2" s="106"/>
      <c r="B2" s="107"/>
      <c r="C2" s="108"/>
      <c r="D2" s="109" t="s">
        <v>1778</v>
      </c>
    </row>
    <row r="3" ht="45" customHeight="1" spans="1:5">
      <c r="A3" s="73" t="s">
        <v>1172</v>
      </c>
      <c r="B3" s="110" t="s">
        <v>4</v>
      </c>
      <c r="C3" s="110" t="s">
        <v>5</v>
      </c>
      <c r="D3" s="110" t="s">
        <v>6</v>
      </c>
      <c r="E3" s="111" t="s">
        <v>1654</v>
      </c>
    </row>
    <row r="4" ht="36" customHeight="1" spans="1:5">
      <c r="A4" s="75" t="s">
        <v>1779</v>
      </c>
      <c r="B4" s="76"/>
      <c r="C4" s="76">
        <f>SUM(C5:C11)</f>
        <v>0</v>
      </c>
      <c r="D4" s="77" t="str">
        <f t="shared" ref="D4:D49" si="0">IF(B4&lt;&gt;0,(C4-B4)/B4,"")</f>
        <v/>
      </c>
      <c r="E4" s="112" t="str">
        <f t="shared" ref="E4:E22" si="1">IF(A4&lt;&gt;"",IF(SUM(B4:C4)&lt;&gt;0,"是","否"),"是")</f>
        <v>否</v>
      </c>
    </row>
    <row r="5" ht="36" customHeight="1" spans="1:5">
      <c r="A5" s="78" t="s">
        <v>1780</v>
      </c>
      <c r="B5" s="79"/>
      <c r="C5" s="79"/>
      <c r="D5" s="80" t="str">
        <f t="shared" si="0"/>
        <v/>
      </c>
      <c r="E5" s="112" t="str">
        <f t="shared" si="1"/>
        <v>否</v>
      </c>
    </row>
    <row r="6" ht="36" customHeight="1" spans="1:5">
      <c r="A6" s="78" t="s">
        <v>1781</v>
      </c>
      <c r="B6" s="79"/>
      <c r="C6" s="79"/>
      <c r="D6" s="80" t="str">
        <f t="shared" si="0"/>
        <v/>
      </c>
      <c r="E6" s="112" t="str">
        <f t="shared" si="1"/>
        <v>否</v>
      </c>
    </row>
    <row r="7" ht="36" customHeight="1" spans="1:5">
      <c r="A7" s="78" t="s">
        <v>1782</v>
      </c>
      <c r="B7" s="79"/>
      <c r="C7" s="79"/>
      <c r="D7" s="80" t="str">
        <f t="shared" si="0"/>
        <v/>
      </c>
      <c r="E7" s="112" t="str">
        <f t="shared" si="1"/>
        <v>否</v>
      </c>
    </row>
    <row r="8" s="103" customFormat="1" ht="36" customHeight="1" spans="1:5">
      <c r="A8" s="78" t="s">
        <v>1783</v>
      </c>
      <c r="B8" s="79"/>
      <c r="C8" s="79"/>
      <c r="D8" s="80" t="str">
        <f t="shared" si="0"/>
        <v/>
      </c>
      <c r="E8" s="112" t="str">
        <f t="shared" si="1"/>
        <v>否</v>
      </c>
    </row>
    <row r="9" s="103" customFormat="1" ht="36" customHeight="1" spans="1:5">
      <c r="A9" s="78" t="s">
        <v>1784</v>
      </c>
      <c r="B9" s="79"/>
      <c r="C9" s="79"/>
      <c r="D9" s="80" t="str">
        <f t="shared" si="0"/>
        <v/>
      </c>
      <c r="E9" s="112" t="str">
        <f t="shared" si="1"/>
        <v>否</v>
      </c>
    </row>
    <row r="10" s="103" customFormat="1" ht="36" customHeight="1" spans="1:5">
      <c r="A10" s="78" t="s">
        <v>1785</v>
      </c>
      <c r="B10" s="79"/>
      <c r="C10" s="79"/>
      <c r="D10" s="80" t="str">
        <f t="shared" si="0"/>
        <v/>
      </c>
      <c r="E10" s="112" t="str">
        <f t="shared" si="1"/>
        <v>否</v>
      </c>
    </row>
    <row r="11" s="103" customFormat="1" ht="36" customHeight="1" spans="1:5">
      <c r="A11" s="78" t="s">
        <v>1786</v>
      </c>
      <c r="B11" s="79"/>
      <c r="C11" s="79"/>
      <c r="D11" s="80" t="str">
        <f t="shared" si="0"/>
        <v/>
      </c>
      <c r="E11" s="112" t="str">
        <f t="shared" si="1"/>
        <v>否</v>
      </c>
    </row>
    <row r="12" s="103" customFormat="1" ht="36" customHeight="1" spans="1:5">
      <c r="A12" s="75" t="s">
        <v>1787</v>
      </c>
      <c r="B12" s="76">
        <f>SUM(B13:B15)</f>
        <v>20374</v>
      </c>
      <c r="C12" s="76">
        <f>SUM(C13:C15)</f>
        <v>20179</v>
      </c>
      <c r="D12" s="77">
        <f t="shared" si="0"/>
        <v>-0.01</v>
      </c>
      <c r="E12" s="112" t="str">
        <f t="shared" si="1"/>
        <v>是</v>
      </c>
    </row>
    <row r="13" s="103" customFormat="1" ht="36" customHeight="1" spans="1:5">
      <c r="A13" s="78" t="s">
        <v>1780</v>
      </c>
      <c r="B13" s="79">
        <v>20363</v>
      </c>
      <c r="C13" s="79">
        <v>20163</v>
      </c>
      <c r="D13" s="80">
        <f t="shared" si="0"/>
        <v>-0.01</v>
      </c>
      <c r="E13" s="112" t="str">
        <f t="shared" si="1"/>
        <v>是</v>
      </c>
    </row>
    <row r="14" s="103" customFormat="1" ht="36" customHeight="1" spans="1:5">
      <c r="A14" s="78" t="s">
        <v>1784</v>
      </c>
      <c r="B14" s="79"/>
      <c r="C14" s="79">
        <v>5</v>
      </c>
      <c r="D14" s="80" t="str">
        <f t="shared" si="0"/>
        <v/>
      </c>
      <c r="E14" s="112" t="str">
        <f t="shared" si="1"/>
        <v>是</v>
      </c>
    </row>
    <row r="15" ht="36" customHeight="1" spans="1:5">
      <c r="A15" s="78" t="s">
        <v>1785</v>
      </c>
      <c r="B15" s="79">
        <v>11</v>
      </c>
      <c r="C15" s="79">
        <v>11</v>
      </c>
      <c r="D15" s="80">
        <f t="shared" si="0"/>
        <v>0</v>
      </c>
      <c r="E15" s="112" t="str">
        <f t="shared" si="1"/>
        <v>是</v>
      </c>
    </row>
    <row r="16" ht="36" customHeight="1" spans="1:5">
      <c r="A16" s="75" t="s">
        <v>1788</v>
      </c>
      <c r="B16" s="81"/>
      <c r="C16" s="81">
        <f>SUM(C17:C25)</f>
        <v>0</v>
      </c>
      <c r="D16" s="77" t="str">
        <f t="shared" si="0"/>
        <v/>
      </c>
      <c r="E16" s="112" t="str">
        <f t="shared" si="1"/>
        <v>否</v>
      </c>
    </row>
    <row r="17" ht="36" customHeight="1" spans="1:5">
      <c r="A17" s="78" t="s">
        <v>1789</v>
      </c>
      <c r="B17" s="82"/>
      <c r="C17" s="79"/>
      <c r="D17" s="80" t="str">
        <f t="shared" si="0"/>
        <v/>
      </c>
      <c r="E17" s="112" t="str">
        <f t="shared" si="1"/>
        <v>否</v>
      </c>
    </row>
    <row r="18" ht="36" customHeight="1" spans="1:5">
      <c r="A18" s="78" t="s">
        <v>1790</v>
      </c>
      <c r="B18" s="82"/>
      <c r="C18" s="79"/>
      <c r="D18" s="80" t="str">
        <f t="shared" si="0"/>
        <v/>
      </c>
      <c r="E18" s="112" t="str">
        <f t="shared" si="1"/>
        <v>否</v>
      </c>
    </row>
    <row r="19" ht="36" customHeight="1" spans="1:5">
      <c r="A19" s="78" t="s">
        <v>1782</v>
      </c>
      <c r="B19" s="82"/>
      <c r="C19" s="79"/>
      <c r="D19" s="80" t="str">
        <f t="shared" si="0"/>
        <v/>
      </c>
      <c r="E19" s="112" t="str">
        <f t="shared" si="1"/>
        <v>否</v>
      </c>
    </row>
    <row r="20" ht="36" customHeight="1" spans="1:5">
      <c r="A20" s="78" t="s">
        <v>1791</v>
      </c>
      <c r="B20" s="82"/>
      <c r="C20" s="79"/>
      <c r="D20" s="80" t="str">
        <f t="shared" si="0"/>
        <v/>
      </c>
      <c r="E20" s="112" t="str">
        <f t="shared" si="1"/>
        <v>否</v>
      </c>
    </row>
    <row r="21" ht="36" customHeight="1" spans="1:5">
      <c r="A21" s="78" t="s">
        <v>1792</v>
      </c>
      <c r="B21" s="82"/>
      <c r="C21" s="79"/>
      <c r="D21" s="80" t="str">
        <f t="shared" si="0"/>
        <v/>
      </c>
      <c r="E21" s="112" t="str">
        <f t="shared" si="1"/>
        <v>否</v>
      </c>
    </row>
    <row r="22" ht="36" customHeight="1" spans="1:5">
      <c r="A22" s="78" t="s">
        <v>1793</v>
      </c>
      <c r="B22" s="82"/>
      <c r="C22" s="79"/>
      <c r="D22" s="80" t="str">
        <f t="shared" si="0"/>
        <v/>
      </c>
      <c r="E22" s="112" t="str">
        <f t="shared" si="1"/>
        <v>否</v>
      </c>
    </row>
    <row r="23" ht="36" customHeight="1" spans="1:4">
      <c r="A23" s="78" t="s">
        <v>1794</v>
      </c>
      <c r="B23" s="82"/>
      <c r="C23" s="79"/>
      <c r="D23" s="80" t="str">
        <f t="shared" si="0"/>
        <v/>
      </c>
    </row>
    <row r="24" ht="36" customHeight="1" spans="1:4">
      <c r="A24" s="78" t="s">
        <v>1784</v>
      </c>
      <c r="B24" s="82"/>
      <c r="C24" s="79"/>
      <c r="D24" s="80" t="str">
        <f t="shared" si="0"/>
        <v/>
      </c>
    </row>
    <row r="25" ht="36" customHeight="1" spans="1:4">
      <c r="A25" s="78" t="s">
        <v>1785</v>
      </c>
      <c r="B25" s="82"/>
      <c r="C25" s="79"/>
      <c r="D25" s="80" t="str">
        <f t="shared" si="0"/>
        <v/>
      </c>
    </row>
    <row r="26" ht="36" customHeight="1" spans="1:4">
      <c r="A26" s="75" t="s">
        <v>1795</v>
      </c>
      <c r="B26" s="81"/>
      <c r="C26" s="81">
        <f>SUM(C27:C29)</f>
        <v>0</v>
      </c>
      <c r="D26" s="77" t="str">
        <f t="shared" si="0"/>
        <v/>
      </c>
    </row>
    <row r="27" ht="36" customHeight="1" spans="1:4">
      <c r="A27" s="78" t="s">
        <v>1796</v>
      </c>
      <c r="B27" s="82"/>
      <c r="C27" s="79"/>
      <c r="D27" s="80" t="str">
        <f t="shared" si="0"/>
        <v/>
      </c>
    </row>
    <row r="28" ht="36" customHeight="1" spans="1:4">
      <c r="A28" s="78" t="s">
        <v>1784</v>
      </c>
      <c r="B28" s="82"/>
      <c r="C28" s="79"/>
      <c r="D28" s="80" t="str">
        <f t="shared" si="0"/>
        <v/>
      </c>
    </row>
    <row r="29" ht="36" customHeight="1" spans="1:4">
      <c r="A29" s="78" t="s">
        <v>1785</v>
      </c>
      <c r="B29" s="82"/>
      <c r="C29" s="79"/>
      <c r="D29" s="80" t="str">
        <f t="shared" si="0"/>
        <v/>
      </c>
    </row>
    <row r="30" ht="36" customHeight="1" spans="1:4">
      <c r="A30" s="75" t="s">
        <v>1797</v>
      </c>
      <c r="B30" s="81"/>
      <c r="C30" s="81">
        <f>SUM(C31:C34)</f>
        <v>0</v>
      </c>
      <c r="D30" s="77" t="str">
        <f t="shared" si="0"/>
        <v/>
      </c>
    </row>
    <row r="31" ht="36" customHeight="1" spans="1:4">
      <c r="A31" s="78" t="s">
        <v>1798</v>
      </c>
      <c r="B31" s="82"/>
      <c r="C31" s="79"/>
      <c r="D31" s="80" t="str">
        <f t="shared" si="0"/>
        <v/>
      </c>
    </row>
    <row r="32" ht="36" customHeight="1" spans="1:4">
      <c r="A32" s="78" t="s">
        <v>1799</v>
      </c>
      <c r="B32" s="82"/>
      <c r="C32" s="79"/>
      <c r="D32" s="80" t="str">
        <f t="shared" si="0"/>
        <v/>
      </c>
    </row>
    <row r="33" ht="36" customHeight="1" spans="1:4">
      <c r="A33" s="78" t="s">
        <v>1800</v>
      </c>
      <c r="B33" s="82"/>
      <c r="C33" s="79"/>
      <c r="D33" s="80" t="str">
        <f t="shared" si="0"/>
        <v/>
      </c>
    </row>
    <row r="34" ht="36" customHeight="1" spans="1:4">
      <c r="A34" s="78" t="s">
        <v>1785</v>
      </c>
      <c r="B34" s="82"/>
      <c r="C34" s="79"/>
      <c r="D34" s="80" t="str">
        <f t="shared" si="0"/>
        <v/>
      </c>
    </row>
    <row r="35" ht="36" customHeight="1" spans="1:4">
      <c r="A35" s="75" t="s">
        <v>1801</v>
      </c>
      <c r="B35" s="81"/>
      <c r="C35" s="81">
        <f>SUM(C36:C40)</f>
        <v>0</v>
      </c>
      <c r="D35" s="77" t="str">
        <f t="shared" si="0"/>
        <v/>
      </c>
    </row>
    <row r="36" ht="36" customHeight="1" spans="1:4">
      <c r="A36" s="78" t="s">
        <v>1802</v>
      </c>
      <c r="B36" s="82"/>
      <c r="C36" s="79"/>
      <c r="D36" s="80" t="str">
        <f t="shared" si="0"/>
        <v/>
      </c>
    </row>
    <row r="37" ht="36" customHeight="1" spans="1:4">
      <c r="A37" s="78" t="s">
        <v>1803</v>
      </c>
      <c r="B37" s="82"/>
      <c r="C37" s="79"/>
      <c r="D37" s="80" t="str">
        <f t="shared" si="0"/>
        <v/>
      </c>
    </row>
    <row r="38" ht="36" customHeight="1" spans="1:4">
      <c r="A38" s="78" t="s">
        <v>1804</v>
      </c>
      <c r="B38" s="82"/>
      <c r="C38" s="79"/>
      <c r="D38" s="80" t="str">
        <f t="shared" si="0"/>
        <v/>
      </c>
    </row>
    <row r="39" ht="36" customHeight="1" spans="1:4">
      <c r="A39" s="78" t="s">
        <v>1784</v>
      </c>
      <c r="B39" s="82"/>
      <c r="C39" s="79"/>
      <c r="D39" s="80" t="str">
        <f t="shared" si="0"/>
        <v/>
      </c>
    </row>
    <row r="40" ht="36" customHeight="1" spans="1:4">
      <c r="A40" s="78" t="s">
        <v>1785</v>
      </c>
      <c r="B40" s="82"/>
      <c r="C40" s="79"/>
      <c r="D40" s="80" t="str">
        <f t="shared" si="0"/>
        <v/>
      </c>
    </row>
    <row r="41" ht="36" customHeight="1" spans="1:4">
      <c r="A41" s="75" t="s">
        <v>1805</v>
      </c>
      <c r="B41" s="81"/>
      <c r="C41" s="81">
        <f>SUM(C42:C44)</f>
        <v>0</v>
      </c>
      <c r="D41" s="77" t="str">
        <f t="shared" si="0"/>
        <v/>
      </c>
    </row>
    <row r="42" ht="36" customHeight="1" spans="1:4">
      <c r="A42" s="78" t="s">
        <v>1796</v>
      </c>
      <c r="B42" s="82"/>
      <c r="C42" s="79"/>
      <c r="D42" s="80" t="str">
        <f t="shared" si="0"/>
        <v/>
      </c>
    </row>
    <row r="43" ht="36" customHeight="1" spans="1:4">
      <c r="A43" s="78" t="s">
        <v>1806</v>
      </c>
      <c r="B43" s="82"/>
      <c r="C43" s="79"/>
      <c r="D43" s="80" t="str">
        <f t="shared" si="0"/>
        <v/>
      </c>
    </row>
    <row r="44" ht="36" customHeight="1" spans="1:4">
      <c r="A44" s="78" t="s">
        <v>1785</v>
      </c>
      <c r="B44" s="82"/>
      <c r="C44" s="79"/>
      <c r="D44" s="80" t="str">
        <f t="shared" si="0"/>
        <v/>
      </c>
    </row>
    <row r="45" ht="36" customHeight="1" spans="1:4">
      <c r="A45" s="83" t="s">
        <v>1807</v>
      </c>
      <c r="B45" s="76">
        <f>B4+B12+B16+B26+B30+B35+B41</f>
        <v>20374</v>
      </c>
      <c r="C45" s="76">
        <f>C4+C12+C16+C26+C30+C35+C41</f>
        <v>20179</v>
      </c>
      <c r="D45" s="77">
        <f t="shared" si="0"/>
        <v>-0.01</v>
      </c>
    </row>
    <row r="46" ht="36" customHeight="1" spans="1:4">
      <c r="A46" s="78" t="s">
        <v>1808</v>
      </c>
      <c r="B46" s="82">
        <v>20363</v>
      </c>
      <c r="C46" s="82">
        <f>C5+C6+C7+C8+C13+C17+C18+C19+C20+C21+C27+C31+C36+C37+C38+C42</f>
        <v>20163</v>
      </c>
      <c r="D46" s="80">
        <f t="shared" si="0"/>
        <v>-0.01</v>
      </c>
    </row>
    <row r="47" ht="36" customHeight="1" spans="1:4">
      <c r="A47" s="78" t="s">
        <v>1786</v>
      </c>
      <c r="B47" s="82">
        <f>B11</f>
        <v>0</v>
      </c>
      <c r="C47" s="82">
        <f>C11</f>
        <v>0</v>
      </c>
      <c r="D47" s="80" t="str">
        <f t="shared" si="0"/>
        <v/>
      </c>
    </row>
    <row r="48" ht="36" customHeight="1" spans="1:4">
      <c r="A48" s="78" t="s">
        <v>1784</v>
      </c>
      <c r="B48" s="82"/>
      <c r="C48" s="82">
        <v>5</v>
      </c>
      <c r="D48" s="80" t="str">
        <f t="shared" si="0"/>
        <v/>
      </c>
    </row>
    <row r="49" ht="36" customHeight="1" spans="1:4">
      <c r="A49" s="78" t="s">
        <v>1785</v>
      </c>
      <c r="B49" s="79">
        <v>11</v>
      </c>
      <c r="C49" s="79">
        <v>11</v>
      </c>
      <c r="D49" s="80">
        <f t="shared" si="0"/>
        <v>0</v>
      </c>
    </row>
    <row r="50" ht="36" customHeight="1" spans="1:4">
      <c r="A50" s="84" t="s">
        <v>1776</v>
      </c>
      <c r="B50" s="85"/>
      <c r="C50" s="85"/>
      <c r="D50" s="86"/>
    </row>
  </sheetData>
  <mergeCells count="2">
    <mergeCell ref="A1:D1"/>
    <mergeCell ref="A50:D50"/>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D56"/>
  <sheetViews>
    <sheetView showGridLines="0" showZeros="0" view="pageBreakPreview" zoomScale="70" zoomScaleNormal="100" workbookViewId="0">
      <pane ySplit="3" topLeftCell="A4" activePane="bottomLeft" state="frozen"/>
      <selection/>
      <selection pane="bottomLeft" activeCell="B55" sqref="B55"/>
    </sheetView>
  </sheetViews>
  <sheetFormatPr defaultColWidth="9" defaultRowHeight="14.25" outlineLevelCol="3"/>
  <cols>
    <col min="1" max="1" width="46.1333333333333" style="87" customWidth="1"/>
    <col min="2" max="4" width="20.6333333333333" style="87" customWidth="1"/>
    <col min="5" max="16384" width="9" style="87"/>
  </cols>
  <sheetData>
    <row r="1" s="87" customFormat="1" ht="45" customHeight="1" spans="1:4">
      <c r="A1" s="89" t="s">
        <v>1809</v>
      </c>
      <c r="B1" s="89"/>
      <c r="C1" s="89"/>
      <c r="D1" s="89"/>
    </row>
    <row r="2" s="87" customFormat="1" ht="20.1" customHeight="1" spans="1:4">
      <c r="A2" s="90"/>
      <c r="B2" s="91"/>
      <c r="C2" s="92"/>
      <c r="D2" s="93" t="s">
        <v>1</v>
      </c>
    </row>
    <row r="3" s="87" customFormat="1" ht="45" customHeight="1" spans="1:4">
      <c r="A3" s="94" t="s">
        <v>1748</v>
      </c>
      <c r="B3" s="74" t="s">
        <v>4</v>
      </c>
      <c r="C3" s="74" t="s">
        <v>5</v>
      </c>
      <c r="D3" s="74" t="s">
        <v>6</v>
      </c>
    </row>
    <row r="4" s="87" customFormat="1" ht="36" customHeight="1" spans="1:4">
      <c r="A4" s="95" t="s">
        <v>1749</v>
      </c>
      <c r="B4" s="96"/>
      <c r="C4" s="96">
        <f>SUM(C5:C11)</f>
        <v>0</v>
      </c>
      <c r="D4" s="77" t="str">
        <f t="shared" ref="D4:D53" si="0">IF(B4&lt;&gt;0,(C4-B4)/B4,"")</f>
        <v/>
      </c>
    </row>
    <row r="5" s="87" customFormat="1" ht="36" customHeight="1" spans="1:4">
      <c r="A5" s="97" t="s">
        <v>1750</v>
      </c>
      <c r="B5" s="98"/>
      <c r="C5" s="98"/>
      <c r="D5" s="80" t="str">
        <f t="shared" si="0"/>
        <v/>
      </c>
    </row>
    <row r="6" s="87" customFormat="1" ht="36" customHeight="1" spans="1:4">
      <c r="A6" s="97" t="s">
        <v>1751</v>
      </c>
      <c r="B6" s="98"/>
      <c r="C6" s="98"/>
      <c r="D6" s="80" t="str">
        <f t="shared" si="0"/>
        <v/>
      </c>
    </row>
    <row r="7" s="87" customFormat="1" ht="36" customHeight="1" spans="1:4">
      <c r="A7" s="97" t="s">
        <v>1752</v>
      </c>
      <c r="B7" s="98"/>
      <c r="C7" s="98"/>
      <c r="D7" s="80" t="str">
        <f t="shared" si="0"/>
        <v/>
      </c>
    </row>
    <row r="8" s="87" customFormat="1" ht="36" customHeight="1" spans="1:4">
      <c r="A8" s="97" t="s">
        <v>1753</v>
      </c>
      <c r="B8" s="98"/>
      <c r="C8" s="98"/>
      <c r="D8" s="80" t="str">
        <f t="shared" si="0"/>
        <v/>
      </c>
    </row>
    <row r="9" s="87" customFormat="1" ht="36" customHeight="1" spans="1:4">
      <c r="A9" s="97" t="s">
        <v>1754</v>
      </c>
      <c r="B9" s="98"/>
      <c r="C9" s="98"/>
      <c r="D9" s="80" t="str">
        <f t="shared" si="0"/>
        <v/>
      </c>
    </row>
    <row r="10" s="87" customFormat="1" ht="36" customHeight="1" spans="1:4">
      <c r="A10" s="97" t="s">
        <v>1755</v>
      </c>
      <c r="B10" s="98"/>
      <c r="C10" s="98"/>
      <c r="D10" s="80" t="str">
        <f t="shared" si="0"/>
        <v/>
      </c>
    </row>
    <row r="11" s="87" customFormat="1" ht="36" customHeight="1" spans="1:4">
      <c r="A11" s="99" t="s">
        <v>1756</v>
      </c>
      <c r="B11" s="98"/>
      <c r="C11" s="98"/>
      <c r="D11" s="80" t="str">
        <f t="shared" si="0"/>
        <v/>
      </c>
    </row>
    <row r="12" s="87" customFormat="1" ht="36" customHeight="1" spans="1:4">
      <c r="A12" s="95" t="s">
        <v>1757</v>
      </c>
      <c r="B12" s="96">
        <f>SUM(B13:B17)</f>
        <v>22568</v>
      </c>
      <c r="C12" s="96">
        <f>SUM(C13:C17)</f>
        <v>21223</v>
      </c>
      <c r="D12" s="77">
        <f t="shared" si="0"/>
        <v>-0.06</v>
      </c>
    </row>
    <row r="13" s="88" customFormat="1" ht="36" customHeight="1" spans="1:4">
      <c r="A13" s="97" t="s">
        <v>1750</v>
      </c>
      <c r="B13" s="98">
        <v>12170</v>
      </c>
      <c r="C13" s="98">
        <v>12877</v>
      </c>
      <c r="D13" s="80">
        <f t="shared" si="0"/>
        <v>0.058</v>
      </c>
    </row>
    <row r="14" s="87" customFormat="1" ht="36" customHeight="1" spans="1:4">
      <c r="A14" s="97" t="s">
        <v>1751</v>
      </c>
      <c r="B14" s="98">
        <v>10229</v>
      </c>
      <c r="C14" s="98">
        <v>8180</v>
      </c>
      <c r="D14" s="80">
        <f t="shared" si="0"/>
        <v>-0.2</v>
      </c>
    </row>
    <row r="15" s="88" customFormat="1" ht="36" customHeight="1" spans="1:4">
      <c r="A15" s="97" t="s">
        <v>1752</v>
      </c>
      <c r="B15" s="98">
        <v>7</v>
      </c>
      <c r="C15" s="98">
        <v>5</v>
      </c>
      <c r="D15" s="80">
        <f t="shared" si="0"/>
        <v>-0.286</v>
      </c>
    </row>
    <row r="16" s="87" customFormat="1" ht="36" customHeight="1" spans="1:4">
      <c r="A16" s="97" t="s">
        <v>1754</v>
      </c>
      <c r="B16" s="98">
        <v>162</v>
      </c>
      <c r="C16" s="98">
        <v>160</v>
      </c>
      <c r="D16" s="80">
        <f t="shared" si="0"/>
        <v>-0.012</v>
      </c>
    </row>
    <row r="17" s="87" customFormat="1" ht="36" customHeight="1" spans="1:4">
      <c r="A17" s="97" t="s">
        <v>1755</v>
      </c>
      <c r="B17" s="98"/>
      <c r="C17" s="98">
        <v>1</v>
      </c>
      <c r="D17" s="80" t="str">
        <f t="shared" si="0"/>
        <v/>
      </c>
    </row>
    <row r="18" s="87" customFormat="1" ht="36" customHeight="1" spans="1:4">
      <c r="A18" s="95" t="s">
        <v>1758</v>
      </c>
      <c r="B18" s="96"/>
      <c r="C18" s="96">
        <f>SUM(C19:C23)</f>
        <v>0</v>
      </c>
      <c r="D18" s="77" t="str">
        <f t="shared" si="0"/>
        <v/>
      </c>
    </row>
    <row r="19" s="87" customFormat="1" ht="36" customHeight="1" spans="1:4">
      <c r="A19" s="97" t="s">
        <v>1759</v>
      </c>
      <c r="B19" s="98"/>
      <c r="C19" s="98"/>
      <c r="D19" s="80" t="str">
        <f t="shared" si="0"/>
        <v/>
      </c>
    </row>
    <row r="20" s="87" customFormat="1" ht="36" customHeight="1" spans="1:4">
      <c r="A20" s="99" t="s">
        <v>1751</v>
      </c>
      <c r="B20" s="98"/>
      <c r="C20" s="98"/>
      <c r="D20" s="80" t="str">
        <f t="shared" si="0"/>
        <v/>
      </c>
    </row>
    <row r="21" s="87" customFormat="1" ht="36" customHeight="1" spans="1:4">
      <c r="A21" s="97" t="s">
        <v>1752</v>
      </c>
      <c r="B21" s="98"/>
      <c r="C21" s="98"/>
      <c r="D21" s="80" t="str">
        <f t="shared" si="0"/>
        <v/>
      </c>
    </row>
    <row r="22" s="87" customFormat="1" ht="36" customHeight="1" spans="1:4">
      <c r="A22" s="97" t="s">
        <v>1754</v>
      </c>
      <c r="B22" s="98"/>
      <c r="C22" s="98"/>
      <c r="D22" s="80" t="str">
        <f t="shared" si="0"/>
        <v/>
      </c>
    </row>
    <row r="23" s="88" customFormat="1" ht="36" customHeight="1" spans="1:4">
      <c r="A23" s="97" t="s">
        <v>1755</v>
      </c>
      <c r="B23" s="98"/>
      <c r="C23" s="98"/>
      <c r="D23" s="80" t="str">
        <f t="shared" si="0"/>
        <v/>
      </c>
    </row>
    <row r="24" s="88" customFormat="1" ht="36" customHeight="1" spans="1:4">
      <c r="A24" s="95" t="s">
        <v>1760</v>
      </c>
      <c r="B24" s="96"/>
      <c r="C24" s="96">
        <f>SUM(C25:C29)</f>
        <v>0</v>
      </c>
      <c r="D24" s="77" t="str">
        <f t="shared" si="0"/>
        <v/>
      </c>
    </row>
    <row r="25" s="88" customFormat="1" ht="36" customHeight="1" spans="1:4">
      <c r="A25" s="97" t="s">
        <v>1761</v>
      </c>
      <c r="B25" s="98"/>
      <c r="C25" s="98"/>
      <c r="D25" s="80" t="str">
        <f t="shared" si="0"/>
        <v/>
      </c>
    </row>
    <row r="26" s="88" customFormat="1" ht="36" customHeight="1" spans="1:4">
      <c r="A26" s="97" t="s">
        <v>1751</v>
      </c>
      <c r="B26" s="98"/>
      <c r="C26" s="98"/>
      <c r="D26" s="80" t="str">
        <f t="shared" si="0"/>
        <v/>
      </c>
    </row>
    <row r="27" s="88" customFormat="1" ht="36" customHeight="1" spans="1:4">
      <c r="A27" s="97" t="s">
        <v>1752</v>
      </c>
      <c r="B27" s="98"/>
      <c r="C27" s="98"/>
      <c r="D27" s="80" t="str">
        <f t="shared" si="0"/>
        <v/>
      </c>
    </row>
    <row r="28" ht="36" customHeight="1" spans="1:4">
      <c r="A28" s="97" t="s">
        <v>1754</v>
      </c>
      <c r="B28" s="98"/>
      <c r="C28" s="98"/>
      <c r="D28" s="80" t="str">
        <f t="shared" si="0"/>
        <v/>
      </c>
    </row>
    <row r="29" ht="36" customHeight="1" spans="1:4">
      <c r="A29" s="97" t="s">
        <v>1755</v>
      </c>
      <c r="B29" s="98"/>
      <c r="C29" s="98"/>
      <c r="D29" s="80" t="str">
        <f t="shared" si="0"/>
        <v/>
      </c>
    </row>
    <row r="30" ht="36" customHeight="1" spans="1:4">
      <c r="A30" s="95" t="s">
        <v>1762</v>
      </c>
      <c r="B30" s="96"/>
      <c r="C30" s="96">
        <f>SUM(C31:C34)</f>
        <v>0</v>
      </c>
      <c r="D30" s="77" t="str">
        <f t="shared" si="0"/>
        <v/>
      </c>
    </row>
    <row r="31" ht="36" customHeight="1" spans="1:4">
      <c r="A31" s="97" t="s">
        <v>1763</v>
      </c>
      <c r="B31" s="98"/>
      <c r="C31" s="98"/>
      <c r="D31" s="80" t="str">
        <f t="shared" si="0"/>
        <v/>
      </c>
    </row>
    <row r="32" ht="36" customHeight="1" spans="1:4">
      <c r="A32" s="97" t="s">
        <v>1751</v>
      </c>
      <c r="B32" s="98"/>
      <c r="C32" s="98"/>
      <c r="D32" s="80" t="str">
        <f t="shared" si="0"/>
        <v/>
      </c>
    </row>
    <row r="33" ht="36" customHeight="1" spans="1:4">
      <c r="A33" s="97" t="s">
        <v>1752</v>
      </c>
      <c r="B33" s="98"/>
      <c r="C33" s="98"/>
      <c r="D33" s="80" t="str">
        <f t="shared" si="0"/>
        <v/>
      </c>
    </row>
    <row r="34" ht="36" customHeight="1" spans="1:4">
      <c r="A34" s="97" t="s">
        <v>1755</v>
      </c>
      <c r="B34" s="98"/>
      <c r="C34" s="98"/>
      <c r="D34" s="80" t="str">
        <f t="shared" si="0"/>
        <v/>
      </c>
    </row>
    <row r="35" ht="36" customHeight="1" spans="1:4">
      <c r="A35" s="95" t="s">
        <v>1764</v>
      </c>
      <c r="B35" s="96"/>
      <c r="C35" s="96">
        <f>SUM(C36:C42)</f>
        <v>0</v>
      </c>
      <c r="D35" s="77" t="str">
        <f t="shared" si="0"/>
        <v/>
      </c>
    </row>
    <row r="36" ht="36" customHeight="1" spans="1:4">
      <c r="A36" s="97" t="s">
        <v>1765</v>
      </c>
      <c r="B36" s="98"/>
      <c r="C36" s="98"/>
      <c r="D36" s="80" t="str">
        <f t="shared" si="0"/>
        <v/>
      </c>
    </row>
    <row r="37" ht="36" customHeight="1" spans="1:4">
      <c r="A37" s="97" t="s">
        <v>1751</v>
      </c>
      <c r="B37" s="98"/>
      <c r="C37" s="98"/>
      <c r="D37" s="80" t="str">
        <f t="shared" si="0"/>
        <v/>
      </c>
    </row>
    <row r="38" ht="36" customHeight="1" spans="1:4">
      <c r="A38" s="97" t="s">
        <v>1766</v>
      </c>
      <c r="B38" s="98"/>
      <c r="C38" s="98"/>
      <c r="D38" s="80" t="str">
        <f t="shared" si="0"/>
        <v/>
      </c>
    </row>
    <row r="39" ht="36" customHeight="1" spans="1:4">
      <c r="A39" s="97" t="s">
        <v>1752</v>
      </c>
      <c r="B39" s="98"/>
      <c r="C39" s="98"/>
      <c r="D39" s="80" t="str">
        <f t="shared" si="0"/>
        <v/>
      </c>
    </row>
    <row r="40" ht="36" customHeight="1" spans="1:4">
      <c r="A40" s="97" t="s">
        <v>1753</v>
      </c>
      <c r="B40" s="98"/>
      <c r="C40" s="98"/>
      <c r="D40" s="80" t="str">
        <f t="shared" si="0"/>
        <v/>
      </c>
    </row>
    <row r="41" ht="36" customHeight="1" spans="1:4">
      <c r="A41" s="97" t="s">
        <v>1754</v>
      </c>
      <c r="B41" s="98"/>
      <c r="C41" s="98"/>
      <c r="D41" s="80" t="str">
        <f t="shared" si="0"/>
        <v/>
      </c>
    </row>
    <row r="42" ht="36" customHeight="1" spans="1:4">
      <c r="A42" s="97" t="s">
        <v>1755</v>
      </c>
      <c r="B42" s="98"/>
      <c r="C42" s="98"/>
      <c r="D42" s="80" t="str">
        <f t="shared" si="0"/>
        <v/>
      </c>
    </row>
    <row r="43" ht="36" customHeight="1" spans="1:4">
      <c r="A43" s="95" t="s">
        <v>1767</v>
      </c>
      <c r="B43" s="96"/>
      <c r="C43" s="96">
        <f>SUM(C44:C47)</f>
        <v>0</v>
      </c>
      <c r="D43" s="77" t="str">
        <f t="shared" si="0"/>
        <v/>
      </c>
    </row>
    <row r="44" ht="36" customHeight="1" spans="1:4">
      <c r="A44" s="97" t="s">
        <v>1761</v>
      </c>
      <c r="B44" s="98"/>
      <c r="C44" s="98"/>
      <c r="D44" s="80" t="str">
        <f t="shared" si="0"/>
        <v/>
      </c>
    </row>
    <row r="45" ht="36" customHeight="1" spans="1:4">
      <c r="A45" s="97" t="s">
        <v>1751</v>
      </c>
      <c r="B45" s="98"/>
      <c r="C45" s="98"/>
      <c r="D45" s="80" t="str">
        <f t="shared" si="0"/>
        <v/>
      </c>
    </row>
    <row r="46" ht="36" customHeight="1" spans="1:4">
      <c r="A46" s="97" t="s">
        <v>1752</v>
      </c>
      <c r="B46" s="98"/>
      <c r="C46" s="98"/>
      <c r="D46" s="80" t="str">
        <f t="shared" si="0"/>
        <v/>
      </c>
    </row>
    <row r="47" ht="36" customHeight="1" spans="1:4">
      <c r="A47" s="97" t="s">
        <v>1755</v>
      </c>
      <c r="B47" s="98"/>
      <c r="C47" s="98"/>
      <c r="D47" s="80" t="str">
        <f t="shared" si="0"/>
        <v/>
      </c>
    </row>
    <row r="48" ht="36" customHeight="1" spans="1:4">
      <c r="A48" s="83" t="s">
        <v>1768</v>
      </c>
      <c r="B48" s="96">
        <f t="shared" ref="B48:B50" si="1">B4+B12+B18+B24+B30+B35+B43</f>
        <v>22568</v>
      </c>
      <c r="C48" s="96">
        <f t="shared" ref="C48:C50" si="2">C4+C12+C18+C24+C30+C35+C43</f>
        <v>21223</v>
      </c>
      <c r="D48" s="77">
        <f t="shared" si="0"/>
        <v>-0.06</v>
      </c>
    </row>
    <row r="49" ht="36" customHeight="1" spans="1:4">
      <c r="A49" s="97" t="s">
        <v>1769</v>
      </c>
      <c r="B49" s="98">
        <f t="shared" si="1"/>
        <v>12170</v>
      </c>
      <c r="C49" s="98">
        <f t="shared" si="2"/>
        <v>12877</v>
      </c>
      <c r="D49" s="80">
        <f t="shared" si="0"/>
        <v>0.058</v>
      </c>
    </row>
    <row r="50" ht="36" customHeight="1" spans="1:4">
      <c r="A50" s="97" t="s">
        <v>1770</v>
      </c>
      <c r="B50" s="98">
        <f t="shared" si="1"/>
        <v>10229</v>
      </c>
      <c r="C50" s="98">
        <f t="shared" si="2"/>
        <v>8180</v>
      </c>
      <c r="D50" s="80">
        <f t="shared" si="0"/>
        <v>-0.2</v>
      </c>
    </row>
    <row r="51" ht="36" customHeight="1" spans="1:4">
      <c r="A51" s="97" t="s">
        <v>1771</v>
      </c>
      <c r="B51" s="98">
        <f>B7+B15+B21+B27+B33+B39+B46</f>
        <v>7</v>
      </c>
      <c r="C51" s="98">
        <f>C7+C15+C21+C27+C33+C39+C46</f>
        <v>5</v>
      </c>
      <c r="D51" s="80">
        <f t="shared" si="0"/>
        <v>-0.286</v>
      </c>
    </row>
    <row r="52" ht="36" customHeight="1" spans="1:4">
      <c r="A52" s="97" t="s">
        <v>1772</v>
      </c>
      <c r="B52" s="98">
        <v>162</v>
      </c>
      <c r="C52" s="98">
        <v>160</v>
      </c>
      <c r="D52" s="80">
        <f t="shared" si="0"/>
        <v>-0.012</v>
      </c>
    </row>
    <row r="53" ht="36" customHeight="1" spans="1:4">
      <c r="A53" s="97" t="s">
        <v>1773</v>
      </c>
      <c r="B53" s="98">
        <f>B8+B40</f>
        <v>0</v>
      </c>
      <c r="C53" s="98">
        <v>1</v>
      </c>
      <c r="D53" s="80" t="str">
        <f t="shared" si="0"/>
        <v/>
      </c>
    </row>
    <row r="54" ht="36" customHeight="1" spans="1:4">
      <c r="A54" s="97" t="s">
        <v>1774</v>
      </c>
      <c r="B54" s="98"/>
      <c r="C54" s="98"/>
      <c r="D54" s="100"/>
    </row>
    <row r="55" ht="36" customHeight="1" spans="1:4">
      <c r="A55" s="101" t="s">
        <v>1775</v>
      </c>
      <c r="B55" s="98">
        <f>B11</f>
        <v>0</v>
      </c>
      <c r="C55" s="98">
        <f>C11</f>
        <v>0</v>
      </c>
      <c r="D55" s="100" t="str">
        <f>IF(B55=0,"",IF(B55&gt;0,C55/B55,IF(B55&lt;0,-(C55/B55),""))*100)</f>
        <v/>
      </c>
    </row>
    <row r="56" ht="36" customHeight="1" spans="1:4">
      <c r="A56" s="102" t="s">
        <v>1776</v>
      </c>
      <c r="B56" s="102"/>
      <c r="C56" s="102"/>
      <c r="D56" s="102"/>
    </row>
  </sheetData>
  <mergeCells count="2">
    <mergeCell ref="A1:D1"/>
    <mergeCell ref="A56:D56"/>
  </mergeCells>
  <conditionalFormatting sqref="C25 C29:C31 C23 C6:C7 C9:C11 C13:C15 C17:C19">
    <cfRule type="cellIs" dxfId="3"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D50"/>
  <sheetViews>
    <sheetView showGridLines="0" showZeros="0" view="pageBreakPreview" zoomScale="70" zoomScaleNormal="100" workbookViewId="0">
      <selection activeCell="G11" sqref="G11"/>
    </sheetView>
  </sheetViews>
  <sheetFormatPr defaultColWidth="9" defaultRowHeight="14.25" outlineLevelCol="3"/>
  <cols>
    <col min="1" max="1" width="50.75" style="66" customWidth="1"/>
    <col min="2" max="3" width="20.6333333333333" style="67" customWidth="1"/>
    <col min="4" max="4" width="20.6333333333333" style="66" customWidth="1"/>
    <col min="5" max="6" width="12.6333333333333" style="66"/>
    <col min="7" max="245" width="9" style="66"/>
    <col min="246" max="246" width="41.6333333333333" style="66" customWidth="1"/>
    <col min="247" max="248" width="14.5" style="66" customWidth="1"/>
    <col min="249" max="249" width="13.8833333333333" style="66" customWidth="1"/>
    <col min="250" max="252" width="9" style="66"/>
    <col min="253" max="254" width="10.5" style="66" customWidth="1"/>
    <col min="255" max="501" width="9" style="66"/>
    <col min="502" max="502" width="41.6333333333333" style="66" customWidth="1"/>
    <col min="503" max="504" width="14.5" style="66" customWidth="1"/>
    <col min="505" max="505" width="13.8833333333333" style="66" customWidth="1"/>
    <col min="506" max="508" width="9" style="66"/>
    <col min="509" max="510" width="10.5" style="66" customWidth="1"/>
    <col min="511" max="757" width="9" style="66"/>
    <col min="758" max="758" width="41.6333333333333" style="66" customWidth="1"/>
    <col min="759" max="760" width="14.5" style="66" customWidth="1"/>
    <col min="761" max="761" width="13.8833333333333" style="66" customWidth="1"/>
    <col min="762" max="764" width="9" style="66"/>
    <col min="765" max="766" width="10.5" style="66" customWidth="1"/>
    <col min="767" max="1013" width="9" style="66"/>
    <col min="1014" max="1014" width="41.6333333333333" style="66" customWidth="1"/>
    <col min="1015" max="1016" width="14.5" style="66" customWidth="1"/>
    <col min="1017" max="1017" width="13.8833333333333" style="66" customWidth="1"/>
    <col min="1018" max="1020" width="9" style="66"/>
    <col min="1021" max="1022" width="10.5" style="66" customWidth="1"/>
    <col min="1023" max="1269" width="9" style="66"/>
    <col min="1270" max="1270" width="41.6333333333333" style="66" customWidth="1"/>
    <col min="1271" max="1272" width="14.5" style="66" customWidth="1"/>
    <col min="1273" max="1273" width="13.8833333333333" style="66" customWidth="1"/>
    <col min="1274" max="1276" width="9" style="66"/>
    <col min="1277" max="1278" width="10.5" style="66" customWidth="1"/>
    <col min="1279" max="1525" width="9" style="66"/>
    <col min="1526" max="1526" width="41.6333333333333" style="66" customWidth="1"/>
    <col min="1527" max="1528" width="14.5" style="66" customWidth="1"/>
    <col min="1529" max="1529" width="13.8833333333333" style="66" customWidth="1"/>
    <col min="1530" max="1532" width="9" style="66"/>
    <col min="1533" max="1534" width="10.5" style="66" customWidth="1"/>
    <col min="1535" max="1781" width="9" style="66"/>
    <col min="1782" max="1782" width="41.6333333333333" style="66" customWidth="1"/>
    <col min="1783" max="1784" width="14.5" style="66" customWidth="1"/>
    <col min="1785" max="1785" width="13.8833333333333" style="66" customWidth="1"/>
    <col min="1786" max="1788" width="9" style="66"/>
    <col min="1789" max="1790" width="10.5" style="66" customWidth="1"/>
    <col min="1791" max="2037" width="9" style="66"/>
    <col min="2038" max="2038" width="41.6333333333333" style="66" customWidth="1"/>
    <col min="2039" max="2040" width="14.5" style="66" customWidth="1"/>
    <col min="2041" max="2041" width="13.8833333333333" style="66" customWidth="1"/>
    <col min="2042" max="2044" width="9" style="66"/>
    <col min="2045" max="2046" width="10.5" style="66" customWidth="1"/>
    <col min="2047" max="2293" width="9" style="66"/>
    <col min="2294" max="2294" width="41.6333333333333" style="66" customWidth="1"/>
    <col min="2295" max="2296" width="14.5" style="66" customWidth="1"/>
    <col min="2297" max="2297" width="13.8833333333333" style="66" customWidth="1"/>
    <col min="2298" max="2300" width="9" style="66"/>
    <col min="2301" max="2302" width="10.5" style="66" customWidth="1"/>
    <col min="2303" max="2549" width="9" style="66"/>
    <col min="2550" max="2550" width="41.6333333333333" style="66" customWidth="1"/>
    <col min="2551" max="2552" width="14.5" style="66" customWidth="1"/>
    <col min="2553" max="2553" width="13.8833333333333" style="66" customWidth="1"/>
    <col min="2554" max="2556" width="9" style="66"/>
    <col min="2557" max="2558" width="10.5" style="66" customWidth="1"/>
    <col min="2559" max="2805" width="9" style="66"/>
    <col min="2806" max="2806" width="41.6333333333333" style="66" customWidth="1"/>
    <col min="2807" max="2808" width="14.5" style="66" customWidth="1"/>
    <col min="2809" max="2809" width="13.8833333333333" style="66" customWidth="1"/>
    <col min="2810" max="2812" width="9" style="66"/>
    <col min="2813" max="2814" width="10.5" style="66" customWidth="1"/>
    <col min="2815" max="3061" width="9" style="66"/>
    <col min="3062" max="3062" width="41.6333333333333" style="66" customWidth="1"/>
    <col min="3063" max="3064" width="14.5" style="66" customWidth="1"/>
    <col min="3065" max="3065" width="13.8833333333333" style="66" customWidth="1"/>
    <col min="3066" max="3068" width="9" style="66"/>
    <col min="3069" max="3070" width="10.5" style="66" customWidth="1"/>
    <col min="3071" max="3317" width="9" style="66"/>
    <col min="3318" max="3318" width="41.6333333333333" style="66" customWidth="1"/>
    <col min="3319" max="3320" width="14.5" style="66" customWidth="1"/>
    <col min="3321" max="3321" width="13.8833333333333" style="66" customWidth="1"/>
    <col min="3322" max="3324" width="9" style="66"/>
    <col min="3325" max="3326" width="10.5" style="66" customWidth="1"/>
    <col min="3327" max="3573" width="9" style="66"/>
    <col min="3574" max="3574" width="41.6333333333333" style="66" customWidth="1"/>
    <col min="3575" max="3576" width="14.5" style="66" customWidth="1"/>
    <col min="3577" max="3577" width="13.8833333333333" style="66" customWidth="1"/>
    <col min="3578" max="3580" width="9" style="66"/>
    <col min="3581" max="3582" width="10.5" style="66" customWidth="1"/>
    <col min="3583" max="3829" width="9" style="66"/>
    <col min="3830" max="3830" width="41.6333333333333" style="66" customWidth="1"/>
    <col min="3831" max="3832" width="14.5" style="66" customWidth="1"/>
    <col min="3833" max="3833" width="13.8833333333333" style="66" customWidth="1"/>
    <col min="3834" max="3836" width="9" style="66"/>
    <col min="3837" max="3838" width="10.5" style="66" customWidth="1"/>
    <col min="3839" max="4085" width="9" style="66"/>
    <col min="4086" max="4086" width="41.6333333333333" style="66" customWidth="1"/>
    <col min="4087" max="4088" width="14.5" style="66" customWidth="1"/>
    <col min="4089" max="4089" width="13.8833333333333" style="66" customWidth="1"/>
    <col min="4090" max="4092" width="9" style="66"/>
    <col min="4093" max="4094" width="10.5" style="66" customWidth="1"/>
    <col min="4095" max="4341" width="9" style="66"/>
    <col min="4342" max="4342" width="41.6333333333333" style="66" customWidth="1"/>
    <col min="4343" max="4344" width="14.5" style="66" customWidth="1"/>
    <col min="4345" max="4345" width="13.8833333333333" style="66" customWidth="1"/>
    <col min="4346" max="4348" width="9" style="66"/>
    <col min="4349" max="4350" width="10.5" style="66" customWidth="1"/>
    <col min="4351" max="4597" width="9" style="66"/>
    <col min="4598" max="4598" width="41.6333333333333" style="66" customWidth="1"/>
    <col min="4599" max="4600" width="14.5" style="66" customWidth="1"/>
    <col min="4601" max="4601" width="13.8833333333333" style="66" customWidth="1"/>
    <col min="4602" max="4604" width="9" style="66"/>
    <col min="4605" max="4606" width="10.5" style="66" customWidth="1"/>
    <col min="4607" max="4853" width="9" style="66"/>
    <col min="4854" max="4854" width="41.6333333333333" style="66" customWidth="1"/>
    <col min="4855" max="4856" width="14.5" style="66" customWidth="1"/>
    <col min="4857" max="4857" width="13.8833333333333" style="66" customWidth="1"/>
    <col min="4858" max="4860" width="9" style="66"/>
    <col min="4861" max="4862" width="10.5" style="66" customWidth="1"/>
    <col min="4863" max="5109" width="9" style="66"/>
    <col min="5110" max="5110" width="41.6333333333333" style="66" customWidth="1"/>
    <col min="5111" max="5112" width="14.5" style="66" customWidth="1"/>
    <col min="5113" max="5113" width="13.8833333333333" style="66" customWidth="1"/>
    <col min="5114" max="5116" width="9" style="66"/>
    <col min="5117" max="5118" width="10.5" style="66" customWidth="1"/>
    <col min="5119" max="5365" width="9" style="66"/>
    <col min="5366" max="5366" width="41.6333333333333" style="66" customWidth="1"/>
    <col min="5367" max="5368" width="14.5" style="66" customWidth="1"/>
    <col min="5369" max="5369" width="13.8833333333333" style="66" customWidth="1"/>
    <col min="5370" max="5372" width="9" style="66"/>
    <col min="5373" max="5374" width="10.5" style="66" customWidth="1"/>
    <col min="5375" max="5621" width="9" style="66"/>
    <col min="5622" max="5622" width="41.6333333333333" style="66" customWidth="1"/>
    <col min="5623" max="5624" width="14.5" style="66" customWidth="1"/>
    <col min="5625" max="5625" width="13.8833333333333" style="66" customWidth="1"/>
    <col min="5626" max="5628" width="9" style="66"/>
    <col min="5629" max="5630" width="10.5" style="66" customWidth="1"/>
    <col min="5631" max="5877" width="9" style="66"/>
    <col min="5878" max="5878" width="41.6333333333333" style="66" customWidth="1"/>
    <col min="5879" max="5880" width="14.5" style="66" customWidth="1"/>
    <col min="5881" max="5881" width="13.8833333333333" style="66" customWidth="1"/>
    <col min="5882" max="5884" width="9" style="66"/>
    <col min="5885" max="5886" width="10.5" style="66" customWidth="1"/>
    <col min="5887" max="6133" width="9" style="66"/>
    <col min="6134" max="6134" width="41.6333333333333" style="66" customWidth="1"/>
    <col min="6135" max="6136" width="14.5" style="66" customWidth="1"/>
    <col min="6137" max="6137" width="13.8833333333333" style="66" customWidth="1"/>
    <col min="6138" max="6140" width="9" style="66"/>
    <col min="6141" max="6142" width="10.5" style="66" customWidth="1"/>
    <col min="6143" max="6389" width="9" style="66"/>
    <col min="6390" max="6390" width="41.6333333333333" style="66" customWidth="1"/>
    <col min="6391" max="6392" width="14.5" style="66" customWidth="1"/>
    <col min="6393" max="6393" width="13.8833333333333" style="66" customWidth="1"/>
    <col min="6394" max="6396" width="9" style="66"/>
    <col min="6397" max="6398" width="10.5" style="66" customWidth="1"/>
    <col min="6399" max="6645" width="9" style="66"/>
    <col min="6646" max="6646" width="41.6333333333333" style="66" customWidth="1"/>
    <col min="6647" max="6648" width="14.5" style="66" customWidth="1"/>
    <col min="6649" max="6649" width="13.8833333333333" style="66" customWidth="1"/>
    <col min="6650" max="6652" width="9" style="66"/>
    <col min="6653" max="6654" width="10.5" style="66" customWidth="1"/>
    <col min="6655" max="6901" width="9" style="66"/>
    <col min="6902" max="6902" width="41.6333333333333" style="66" customWidth="1"/>
    <col min="6903" max="6904" width="14.5" style="66" customWidth="1"/>
    <col min="6905" max="6905" width="13.8833333333333" style="66" customWidth="1"/>
    <col min="6906" max="6908" width="9" style="66"/>
    <col min="6909" max="6910" width="10.5" style="66" customWidth="1"/>
    <col min="6911" max="7157" width="9" style="66"/>
    <col min="7158" max="7158" width="41.6333333333333" style="66" customWidth="1"/>
    <col min="7159" max="7160" width="14.5" style="66" customWidth="1"/>
    <col min="7161" max="7161" width="13.8833333333333" style="66" customWidth="1"/>
    <col min="7162" max="7164" width="9" style="66"/>
    <col min="7165" max="7166" width="10.5" style="66" customWidth="1"/>
    <col min="7167" max="7413" width="9" style="66"/>
    <col min="7414" max="7414" width="41.6333333333333" style="66" customWidth="1"/>
    <col min="7415" max="7416" width="14.5" style="66" customWidth="1"/>
    <col min="7417" max="7417" width="13.8833333333333" style="66" customWidth="1"/>
    <col min="7418" max="7420" width="9" style="66"/>
    <col min="7421" max="7422" width="10.5" style="66" customWidth="1"/>
    <col min="7423" max="7669" width="9" style="66"/>
    <col min="7670" max="7670" width="41.6333333333333" style="66" customWidth="1"/>
    <col min="7671" max="7672" width="14.5" style="66" customWidth="1"/>
    <col min="7673" max="7673" width="13.8833333333333" style="66" customWidth="1"/>
    <col min="7674" max="7676" width="9" style="66"/>
    <col min="7677" max="7678" width="10.5" style="66" customWidth="1"/>
    <col min="7679" max="7925" width="9" style="66"/>
    <col min="7926" max="7926" width="41.6333333333333" style="66" customWidth="1"/>
    <col min="7927" max="7928" width="14.5" style="66" customWidth="1"/>
    <col min="7929" max="7929" width="13.8833333333333" style="66" customWidth="1"/>
    <col min="7930" max="7932" width="9" style="66"/>
    <col min="7933" max="7934" width="10.5" style="66" customWidth="1"/>
    <col min="7935" max="8181" width="9" style="66"/>
    <col min="8182" max="8182" width="41.6333333333333" style="66" customWidth="1"/>
    <col min="8183" max="8184" width="14.5" style="66" customWidth="1"/>
    <col min="8185" max="8185" width="13.8833333333333" style="66" customWidth="1"/>
    <col min="8186" max="8188" width="9" style="66"/>
    <col min="8189" max="8190" width="10.5" style="66" customWidth="1"/>
    <col min="8191" max="8437" width="9" style="66"/>
    <col min="8438" max="8438" width="41.6333333333333" style="66" customWidth="1"/>
    <col min="8439" max="8440" width="14.5" style="66" customWidth="1"/>
    <col min="8441" max="8441" width="13.8833333333333" style="66" customWidth="1"/>
    <col min="8442" max="8444" width="9" style="66"/>
    <col min="8445" max="8446" width="10.5" style="66" customWidth="1"/>
    <col min="8447" max="8693" width="9" style="66"/>
    <col min="8694" max="8694" width="41.6333333333333" style="66" customWidth="1"/>
    <col min="8695" max="8696" width="14.5" style="66" customWidth="1"/>
    <col min="8697" max="8697" width="13.8833333333333" style="66" customWidth="1"/>
    <col min="8698" max="8700" width="9" style="66"/>
    <col min="8701" max="8702" width="10.5" style="66" customWidth="1"/>
    <col min="8703" max="8949" width="9" style="66"/>
    <col min="8950" max="8950" width="41.6333333333333" style="66" customWidth="1"/>
    <col min="8951" max="8952" width="14.5" style="66" customWidth="1"/>
    <col min="8953" max="8953" width="13.8833333333333" style="66" customWidth="1"/>
    <col min="8954" max="8956" width="9" style="66"/>
    <col min="8957" max="8958" width="10.5" style="66" customWidth="1"/>
    <col min="8959" max="9205" width="9" style="66"/>
    <col min="9206" max="9206" width="41.6333333333333" style="66" customWidth="1"/>
    <col min="9207" max="9208" width="14.5" style="66" customWidth="1"/>
    <col min="9209" max="9209" width="13.8833333333333" style="66" customWidth="1"/>
    <col min="9210" max="9212" width="9" style="66"/>
    <col min="9213" max="9214" width="10.5" style="66" customWidth="1"/>
    <col min="9215" max="9461" width="9" style="66"/>
    <col min="9462" max="9462" width="41.6333333333333" style="66" customWidth="1"/>
    <col min="9463" max="9464" width="14.5" style="66" customWidth="1"/>
    <col min="9465" max="9465" width="13.8833333333333" style="66" customWidth="1"/>
    <col min="9466" max="9468" width="9" style="66"/>
    <col min="9469" max="9470" width="10.5" style="66" customWidth="1"/>
    <col min="9471" max="9717" width="9" style="66"/>
    <col min="9718" max="9718" width="41.6333333333333" style="66" customWidth="1"/>
    <col min="9719" max="9720" width="14.5" style="66" customWidth="1"/>
    <col min="9721" max="9721" width="13.8833333333333" style="66" customWidth="1"/>
    <col min="9722" max="9724" width="9" style="66"/>
    <col min="9725" max="9726" width="10.5" style="66" customWidth="1"/>
    <col min="9727" max="9973" width="9" style="66"/>
    <col min="9974" max="9974" width="41.6333333333333" style="66" customWidth="1"/>
    <col min="9975" max="9976" width="14.5" style="66" customWidth="1"/>
    <col min="9977" max="9977" width="13.8833333333333" style="66" customWidth="1"/>
    <col min="9978" max="9980" width="9" style="66"/>
    <col min="9981" max="9982" width="10.5" style="66" customWidth="1"/>
    <col min="9983" max="10229" width="9" style="66"/>
    <col min="10230" max="10230" width="41.6333333333333" style="66" customWidth="1"/>
    <col min="10231" max="10232" width="14.5" style="66" customWidth="1"/>
    <col min="10233" max="10233" width="13.8833333333333" style="66" customWidth="1"/>
    <col min="10234" max="10236" width="9" style="66"/>
    <col min="10237" max="10238" width="10.5" style="66" customWidth="1"/>
    <col min="10239" max="10485" width="9" style="66"/>
    <col min="10486" max="10486" width="41.6333333333333" style="66" customWidth="1"/>
    <col min="10487" max="10488" width="14.5" style="66" customWidth="1"/>
    <col min="10489" max="10489" width="13.8833333333333" style="66" customWidth="1"/>
    <col min="10490" max="10492" width="9" style="66"/>
    <col min="10493" max="10494" width="10.5" style="66" customWidth="1"/>
    <col min="10495" max="10741" width="9" style="66"/>
    <col min="10742" max="10742" width="41.6333333333333" style="66" customWidth="1"/>
    <col min="10743" max="10744" width="14.5" style="66" customWidth="1"/>
    <col min="10745" max="10745" width="13.8833333333333" style="66" customWidth="1"/>
    <col min="10746" max="10748" width="9" style="66"/>
    <col min="10749" max="10750" width="10.5" style="66" customWidth="1"/>
    <col min="10751" max="10997" width="9" style="66"/>
    <col min="10998" max="10998" width="41.6333333333333" style="66" customWidth="1"/>
    <col min="10999" max="11000" width="14.5" style="66" customWidth="1"/>
    <col min="11001" max="11001" width="13.8833333333333" style="66" customWidth="1"/>
    <col min="11002" max="11004" width="9" style="66"/>
    <col min="11005" max="11006" width="10.5" style="66" customWidth="1"/>
    <col min="11007" max="11253" width="9" style="66"/>
    <col min="11254" max="11254" width="41.6333333333333" style="66" customWidth="1"/>
    <col min="11255" max="11256" width="14.5" style="66" customWidth="1"/>
    <col min="11257" max="11257" width="13.8833333333333" style="66" customWidth="1"/>
    <col min="11258" max="11260" width="9" style="66"/>
    <col min="11261" max="11262" width="10.5" style="66" customWidth="1"/>
    <col min="11263" max="11509" width="9" style="66"/>
    <col min="11510" max="11510" width="41.6333333333333" style="66" customWidth="1"/>
    <col min="11511" max="11512" width="14.5" style="66" customWidth="1"/>
    <col min="11513" max="11513" width="13.8833333333333" style="66" customWidth="1"/>
    <col min="11514" max="11516" width="9" style="66"/>
    <col min="11517" max="11518" width="10.5" style="66" customWidth="1"/>
    <col min="11519" max="11765" width="9" style="66"/>
    <col min="11766" max="11766" width="41.6333333333333" style="66" customWidth="1"/>
    <col min="11767" max="11768" width="14.5" style="66" customWidth="1"/>
    <col min="11769" max="11769" width="13.8833333333333" style="66" customWidth="1"/>
    <col min="11770" max="11772" width="9" style="66"/>
    <col min="11773" max="11774" width="10.5" style="66" customWidth="1"/>
    <col min="11775" max="12021" width="9" style="66"/>
    <col min="12022" max="12022" width="41.6333333333333" style="66" customWidth="1"/>
    <col min="12023" max="12024" width="14.5" style="66" customWidth="1"/>
    <col min="12025" max="12025" width="13.8833333333333" style="66" customWidth="1"/>
    <col min="12026" max="12028" width="9" style="66"/>
    <col min="12029" max="12030" width="10.5" style="66" customWidth="1"/>
    <col min="12031" max="12277" width="9" style="66"/>
    <col min="12278" max="12278" width="41.6333333333333" style="66" customWidth="1"/>
    <col min="12279" max="12280" width="14.5" style="66" customWidth="1"/>
    <col min="12281" max="12281" width="13.8833333333333" style="66" customWidth="1"/>
    <col min="12282" max="12284" width="9" style="66"/>
    <col min="12285" max="12286" width="10.5" style="66" customWidth="1"/>
    <col min="12287" max="12533" width="9" style="66"/>
    <col min="12534" max="12534" width="41.6333333333333" style="66" customWidth="1"/>
    <col min="12535" max="12536" width="14.5" style="66" customWidth="1"/>
    <col min="12537" max="12537" width="13.8833333333333" style="66" customWidth="1"/>
    <col min="12538" max="12540" width="9" style="66"/>
    <col min="12541" max="12542" width="10.5" style="66" customWidth="1"/>
    <col min="12543" max="12789" width="9" style="66"/>
    <col min="12790" max="12790" width="41.6333333333333" style="66" customWidth="1"/>
    <col min="12791" max="12792" width="14.5" style="66" customWidth="1"/>
    <col min="12793" max="12793" width="13.8833333333333" style="66" customWidth="1"/>
    <col min="12794" max="12796" width="9" style="66"/>
    <col min="12797" max="12798" width="10.5" style="66" customWidth="1"/>
    <col min="12799" max="13045" width="9" style="66"/>
    <col min="13046" max="13046" width="41.6333333333333" style="66" customWidth="1"/>
    <col min="13047" max="13048" width="14.5" style="66" customWidth="1"/>
    <col min="13049" max="13049" width="13.8833333333333" style="66" customWidth="1"/>
    <col min="13050" max="13052" width="9" style="66"/>
    <col min="13053" max="13054" width="10.5" style="66" customWidth="1"/>
    <col min="13055" max="13301" width="9" style="66"/>
    <col min="13302" max="13302" width="41.6333333333333" style="66" customWidth="1"/>
    <col min="13303" max="13304" width="14.5" style="66" customWidth="1"/>
    <col min="13305" max="13305" width="13.8833333333333" style="66" customWidth="1"/>
    <col min="13306" max="13308" width="9" style="66"/>
    <col min="13309" max="13310" width="10.5" style="66" customWidth="1"/>
    <col min="13311" max="13557" width="9" style="66"/>
    <col min="13558" max="13558" width="41.6333333333333" style="66" customWidth="1"/>
    <col min="13559" max="13560" width="14.5" style="66" customWidth="1"/>
    <col min="13561" max="13561" width="13.8833333333333" style="66" customWidth="1"/>
    <col min="13562" max="13564" width="9" style="66"/>
    <col min="13565" max="13566" width="10.5" style="66" customWidth="1"/>
    <col min="13567" max="13813" width="9" style="66"/>
    <col min="13814" max="13814" width="41.6333333333333" style="66" customWidth="1"/>
    <col min="13815" max="13816" width="14.5" style="66" customWidth="1"/>
    <col min="13817" max="13817" width="13.8833333333333" style="66" customWidth="1"/>
    <col min="13818" max="13820" width="9" style="66"/>
    <col min="13821" max="13822" width="10.5" style="66" customWidth="1"/>
    <col min="13823" max="14069" width="9" style="66"/>
    <col min="14070" max="14070" width="41.6333333333333" style="66" customWidth="1"/>
    <col min="14071" max="14072" width="14.5" style="66" customWidth="1"/>
    <col min="14073" max="14073" width="13.8833333333333" style="66" customWidth="1"/>
    <col min="14074" max="14076" width="9" style="66"/>
    <col min="14077" max="14078" width="10.5" style="66" customWidth="1"/>
    <col min="14079" max="14325" width="9" style="66"/>
    <col min="14326" max="14326" width="41.6333333333333" style="66" customWidth="1"/>
    <col min="14327" max="14328" width="14.5" style="66" customWidth="1"/>
    <col min="14329" max="14329" width="13.8833333333333" style="66" customWidth="1"/>
    <col min="14330" max="14332" width="9" style="66"/>
    <col min="14333" max="14334" width="10.5" style="66" customWidth="1"/>
    <col min="14335" max="14581" width="9" style="66"/>
    <col min="14582" max="14582" width="41.6333333333333" style="66" customWidth="1"/>
    <col min="14583" max="14584" width="14.5" style="66" customWidth="1"/>
    <col min="14585" max="14585" width="13.8833333333333" style="66" customWidth="1"/>
    <col min="14586" max="14588" width="9" style="66"/>
    <col min="14589" max="14590" width="10.5" style="66" customWidth="1"/>
    <col min="14591" max="14837" width="9" style="66"/>
    <col min="14838" max="14838" width="41.6333333333333" style="66" customWidth="1"/>
    <col min="14839" max="14840" width="14.5" style="66" customWidth="1"/>
    <col min="14841" max="14841" width="13.8833333333333" style="66" customWidth="1"/>
    <col min="14842" max="14844" width="9" style="66"/>
    <col min="14845" max="14846" width="10.5" style="66" customWidth="1"/>
    <col min="14847" max="15093" width="9" style="66"/>
    <col min="15094" max="15094" width="41.6333333333333" style="66" customWidth="1"/>
    <col min="15095" max="15096" width="14.5" style="66" customWidth="1"/>
    <col min="15097" max="15097" width="13.8833333333333" style="66" customWidth="1"/>
    <col min="15098" max="15100" width="9" style="66"/>
    <col min="15101" max="15102" width="10.5" style="66" customWidth="1"/>
    <col min="15103" max="15349" width="9" style="66"/>
    <col min="15350" max="15350" width="41.6333333333333" style="66" customWidth="1"/>
    <col min="15351" max="15352" width="14.5" style="66" customWidth="1"/>
    <col min="15353" max="15353" width="13.8833333333333" style="66" customWidth="1"/>
    <col min="15354" max="15356" width="9" style="66"/>
    <col min="15357" max="15358" width="10.5" style="66" customWidth="1"/>
    <col min="15359" max="15605" width="9" style="66"/>
    <col min="15606" max="15606" width="41.6333333333333" style="66" customWidth="1"/>
    <col min="15607" max="15608" width="14.5" style="66" customWidth="1"/>
    <col min="15609" max="15609" width="13.8833333333333" style="66" customWidth="1"/>
    <col min="15610" max="15612" width="9" style="66"/>
    <col min="15613" max="15614" width="10.5" style="66" customWidth="1"/>
    <col min="15615" max="15861" width="9" style="66"/>
    <col min="15862" max="15862" width="41.6333333333333" style="66" customWidth="1"/>
    <col min="15863" max="15864" width="14.5" style="66" customWidth="1"/>
    <col min="15865" max="15865" width="13.8833333333333" style="66" customWidth="1"/>
    <col min="15866" max="15868" width="9" style="66"/>
    <col min="15869" max="15870" width="10.5" style="66" customWidth="1"/>
    <col min="15871" max="16117" width="9" style="66"/>
    <col min="16118" max="16118" width="41.6333333333333" style="66" customWidth="1"/>
    <col min="16119" max="16120" width="14.5" style="66" customWidth="1"/>
    <col min="16121" max="16121" width="13.8833333333333" style="66" customWidth="1"/>
    <col min="16122" max="16124" width="9" style="66"/>
    <col min="16125" max="16126" width="10.5" style="66" customWidth="1"/>
    <col min="16127" max="16384" width="9" style="66"/>
  </cols>
  <sheetData>
    <row r="1" ht="45" customHeight="1" spans="1:4">
      <c r="A1" s="65" t="s">
        <v>1810</v>
      </c>
      <c r="B1" s="68"/>
      <c r="C1" s="68"/>
      <c r="D1" s="65"/>
    </row>
    <row r="2" ht="20.1" customHeight="1" spans="1:4">
      <c r="A2" s="69"/>
      <c r="B2" s="70"/>
      <c r="C2" s="71"/>
      <c r="D2" s="72" t="s">
        <v>1668</v>
      </c>
    </row>
    <row r="3" ht="45" customHeight="1" spans="1:4">
      <c r="A3" s="73" t="s">
        <v>1172</v>
      </c>
      <c r="B3" s="74" t="s">
        <v>4</v>
      </c>
      <c r="C3" s="74" t="s">
        <v>5</v>
      </c>
      <c r="D3" s="74" t="s">
        <v>6</v>
      </c>
    </row>
    <row r="4" ht="36" customHeight="1" spans="1:4">
      <c r="A4" s="75" t="s">
        <v>1779</v>
      </c>
      <c r="B4" s="76"/>
      <c r="C4" s="76">
        <f>SUM(C5:C11)</f>
        <v>0</v>
      </c>
      <c r="D4" s="77" t="str">
        <f t="shared" ref="D4:D49" si="0">IF(B4&lt;&gt;0,(C4-B4)/B4,"")</f>
        <v/>
      </c>
    </row>
    <row r="5" ht="36" customHeight="1" spans="1:4">
      <c r="A5" s="78" t="s">
        <v>1780</v>
      </c>
      <c r="B5" s="79"/>
      <c r="C5" s="79"/>
      <c r="D5" s="80" t="str">
        <f t="shared" si="0"/>
        <v/>
      </c>
    </row>
    <row r="6" ht="36" customHeight="1" spans="1:4">
      <c r="A6" s="78" t="s">
        <v>1781</v>
      </c>
      <c r="B6" s="79"/>
      <c r="C6" s="79"/>
      <c r="D6" s="80" t="str">
        <f t="shared" si="0"/>
        <v/>
      </c>
    </row>
    <row r="7" ht="36" customHeight="1" spans="1:4">
      <c r="A7" s="78" t="s">
        <v>1782</v>
      </c>
      <c r="B7" s="79"/>
      <c r="C7" s="79"/>
      <c r="D7" s="80" t="str">
        <f t="shared" si="0"/>
        <v/>
      </c>
    </row>
    <row r="8" ht="36" customHeight="1" spans="1:4">
      <c r="A8" s="78" t="s">
        <v>1783</v>
      </c>
      <c r="B8" s="79"/>
      <c r="C8" s="79"/>
      <c r="D8" s="80" t="str">
        <f t="shared" si="0"/>
        <v/>
      </c>
    </row>
    <row r="9" ht="36" customHeight="1" spans="1:4">
      <c r="A9" s="78" t="s">
        <v>1784</v>
      </c>
      <c r="B9" s="79"/>
      <c r="C9" s="79"/>
      <c r="D9" s="80" t="str">
        <f t="shared" si="0"/>
        <v/>
      </c>
    </row>
    <row r="10" ht="36" customHeight="1" spans="1:4">
      <c r="A10" s="78" t="s">
        <v>1785</v>
      </c>
      <c r="B10" s="79"/>
      <c r="C10" s="79"/>
      <c r="D10" s="80" t="str">
        <f t="shared" si="0"/>
        <v/>
      </c>
    </row>
    <row r="11" ht="36" customHeight="1" spans="1:4">
      <c r="A11" s="78" t="s">
        <v>1786</v>
      </c>
      <c r="B11" s="79"/>
      <c r="C11" s="79"/>
      <c r="D11" s="80" t="str">
        <f t="shared" si="0"/>
        <v/>
      </c>
    </row>
    <row r="12" ht="36" customHeight="1" spans="1:4">
      <c r="A12" s="75" t="s">
        <v>1787</v>
      </c>
      <c r="B12" s="76">
        <f>SUM(B13:B15)</f>
        <v>20374</v>
      </c>
      <c r="C12" s="76">
        <f>SUM(C13:C15)</f>
        <v>20179</v>
      </c>
      <c r="D12" s="77">
        <f t="shared" si="0"/>
        <v>-0.01</v>
      </c>
    </row>
    <row r="13" ht="36" customHeight="1" spans="1:4">
      <c r="A13" s="78" t="s">
        <v>1780</v>
      </c>
      <c r="B13" s="79">
        <v>20363</v>
      </c>
      <c r="C13" s="79">
        <v>20163</v>
      </c>
      <c r="D13" s="80">
        <f t="shared" si="0"/>
        <v>-0.01</v>
      </c>
    </row>
    <row r="14" s="66" customFormat="1" ht="36" customHeight="1" spans="1:4">
      <c r="A14" s="78" t="s">
        <v>1784</v>
      </c>
      <c r="B14" s="79"/>
      <c r="C14" s="79">
        <v>5</v>
      </c>
      <c r="D14" s="80" t="str">
        <f t="shared" si="0"/>
        <v/>
      </c>
    </row>
    <row r="15" ht="36" customHeight="1" spans="1:4">
      <c r="A15" s="78" t="s">
        <v>1785</v>
      </c>
      <c r="B15" s="79">
        <v>11</v>
      </c>
      <c r="C15" s="79">
        <v>11</v>
      </c>
      <c r="D15" s="80">
        <f t="shared" si="0"/>
        <v>0</v>
      </c>
    </row>
    <row r="16" ht="36" customHeight="1" spans="1:4">
      <c r="A16" s="75" t="s">
        <v>1788</v>
      </c>
      <c r="B16" s="81"/>
      <c r="C16" s="81">
        <f>SUM(C17:C25)</f>
        <v>0</v>
      </c>
      <c r="D16" s="77" t="str">
        <f t="shared" si="0"/>
        <v/>
      </c>
    </row>
    <row r="17" ht="36" customHeight="1" spans="1:4">
      <c r="A17" s="78" t="s">
        <v>1789</v>
      </c>
      <c r="B17" s="82"/>
      <c r="C17" s="79"/>
      <c r="D17" s="80" t="str">
        <f t="shared" si="0"/>
        <v/>
      </c>
    </row>
    <row r="18" ht="36" customHeight="1" spans="1:4">
      <c r="A18" s="78" t="s">
        <v>1790</v>
      </c>
      <c r="B18" s="82"/>
      <c r="C18" s="79"/>
      <c r="D18" s="80" t="str">
        <f t="shared" si="0"/>
        <v/>
      </c>
    </row>
    <row r="19" ht="36" customHeight="1" spans="1:4">
      <c r="A19" s="78" t="s">
        <v>1782</v>
      </c>
      <c r="B19" s="82"/>
      <c r="C19" s="79"/>
      <c r="D19" s="80" t="str">
        <f t="shared" si="0"/>
        <v/>
      </c>
    </row>
    <row r="20" ht="36" customHeight="1" spans="1:4">
      <c r="A20" s="78" t="s">
        <v>1791</v>
      </c>
      <c r="B20" s="82"/>
      <c r="C20" s="79"/>
      <c r="D20" s="80" t="str">
        <f t="shared" si="0"/>
        <v/>
      </c>
    </row>
    <row r="21" ht="36" customHeight="1" spans="1:4">
      <c r="A21" s="78" t="s">
        <v>1792</v>
      </c>
      <c r="B21" s="82"/>
      <c r="C21" s="79"/>
      <c r="D21" s="80" t="str">
        <f t="shared" si="0"/>
        <v/>
      </c>
    </row>
    <row r="22" ht="36" customHeight="1" spans="1:4">
      <c r="A22" s="78" t="s">
        <v>1793</v>
      </c>
      <c r="B22" s="82"/>
      <c r="C22" s="79"/>
      <c r="D22" s="80" t="str">
        <f t="shared" si="0"/>
        <v/>
      </c>
    </row>
    <row r="23" ht="36" customHeight="1" spans="1:4">
      <c r="A23" s="78" t="s">
        <v>1794</v>
      </c>
      <c r="B23" s="82"/>
      <c r="C23" s="79"/>
      <c r="D23" s="80" t="str">
        <f t="shared" si="0"/>
        <v/>
      </c>
    </row>
    <row r="24" ht="36" customHeight="1" spans="1:4">
      <c r="A24" s="78" t="s">
        <v>1784</v>
      </c>
      <c r="B24" s="82"/>
      <c r="C24" s="79"/>
      <c r="D24" s="80" t="str">
        <f t="shared" si="0"/>
        <v/>
      </c>
    </row>
    <row r="25" ht="36" customHeight="1" spans="1:4">
      <c r="A25" s="78" t="s">
        <v>1785</v>
      </c>
      <c r="B25" s="82"/>
      <c r="C25" s="79"/>
      <c r="D25" s="80" t="str">
        <f t="shared" si="0"/>
        <v/>
      </c>
    </row>
    <row r="26" ht="36" customHeight="1" spans="1:4">
      <c r="A26" s="75" t="s">
        <v>1795</v>
      </c>
      <c r="B26" s="81"/>
      <c r="C26" s="81">
        <f>SUM(C27:C29)</f>
        <v>0</v>
      </c>
      <c r="D26" s="77" t="str">
        <f t="shared" si="0"/>
        <v/>
      </c>
    </row>
    <row r="27" ht="36" customHeight="1" spans="1:4">
      <c r="A27" s="78" t="s">
        <v>1796</v>
      </c>
      <c r="B27" s="82"/>
      <c r="C27" s="79"/>
      <c r="D27" s="80" t="str">
        <f t="shared" si="0"/>
        <v/>
      </c>
    </row>
    <row r="28" ht="36" customHeight="1" spans="1:4">
      <c r="A28" s="78" t="s">
        <v>1784</v>
      </c>
      <c r="B28" s="82"/>
      <c r="C28" s="79"/>
      <c r="D28" s="80" t="str">
        <f t="shared" si="0"/>
        <v/>
      </c>
    </row>
    <row r="29" ht="36" customHeight="1" spans="1:4">
      <c r="A29" s="78" t="s">
        <v>1785</v>
      </c>
      <c r="B29" s="82"/>
      <c r="C29" s="79"/>
      <c r="D29" s="80" t="str">
        <f t="shared" si="0"/>
        <v/>
      </c>
    </row>
    <row r="30" ht="36" customHeight="1" spans="1:4">
      <c r="A30" s="75" t="s">
        <v>1797</v>
      </c>
      <c r="B30" s="81"/>
      <c r="C30" s="81">
        <f>SUM(C31:C34)</f>
        <v>0</v>
      </c>
      <c r="D30" s="77" t="str">
        <f t="shared" si="0"/>
        <v/>
      </c>
    </row>
    <row r="31" ht="36" customHeight="1" spans="1:4">
      <c r="A31" s="78" t="s">
        <v>1798</v>
      </c>
      <c r="B31" s="82"/>
      <c r="C31" s="79"/>
      <c r="D31" s="80" t="str">
        <f t="shared" si="0"/>
        <v/>
      </c>
    </row>
    <row r="32" ht="36" customHeight="1" spans="1:4">
      <c r="A32" s="78" t="s">
        <v>1799</v>
      </c>
      <c r="B32" s="82"/>
      <c r="C32" s="79"/>
      <c r="D32" s="80" t="str">
        <f t="shared" si="0"/>
        <v/>
      </c>
    </row>
    <row r="33" ht="36" customHeight="1" spans="1:4">
      <c r="A33" s="78" t="s">
        <v>1800</v>
      </c>
      <c r="B33" s="82"/>
      <c r="C33" s="79"/>
      <c r="D33" s="80" t="str">
        <f t="shared" si="0"/>
        <v/>
      </c>
    </row>
    <row r="34" ht="36" customHeight="1" spans="1:4">
      <c r="A34" s="78" t="s">
        <v>1785</v>
      </c>
      <c r="B34" s="82"/>
      <c r="C34" s="79"/>
      <c r="D34" s="80" t="str">
        <f t="shared" si="0"/>
        <v/>
      </c>
    </row>
    <row r="35" ht="36" customHeight="1" spans="1:4">
      <c r="A35" s="75" t="s">
        <v>1801</v>
      </c>
      <c r="B35" s="81"/>
      <c r="C35" s="81">
        <f>SUM(C36:C40)</f>
        <v>0</v>
      </c>
      <c r="D35" s="77" t="str">
        <f t="shared" si="0"/>
        <v/>
      </c>
    </row>
    <row r="36" ht="36" customHeight="1" spans="1:4">
      <c r="A36" s="78" t="s">
        <v>1802</v>
      </c>
      <c r="B36" s="82"/>
      <c r="C36" s="79"/>
      <c r="D36" s="80" t="str">
        <f t="shared" si="0"/>
        <v/>
      </c>
    </row>
    <row r="37" ht="36" customHeight="1" spans="1:4">
      <c r="A37" s="78" t="s">
        <v>1803</v>
      </c>
      <c r="B37" s="82"/>
      <c r="C37" s="79"/>
      <c r="D37" s="80" t="str">
        <f t="shared" si="0"/>
        <v/>
      </c>
    </row>
    <row r="38" ht="36" customHeight="1" spans="1:4">
      <c r="A38" s="78" t="s">
        <v>1804</v>
      </c>
      <c r="B38" s="82"/>
      <c r="C38" s="79"/>
      <c r="D38" s="80" t="str">
        <f t="shared" si="0"/>
        <v/>
      </c>
    </row>
    <row r="39" ht="36" customHeight="1" spans="1:4">
      <c r="A39" s="78" t="s">
        <v>1784</v>
      </c>
      <c r="B39" s="82"/>
      <c r="C39" s="79"/>
      <c r="D39" s="80" t="str">
        <f t="shared" si="0"/>
        <v/>
      </c>
    </row>
    <row r="40" ht="36" customHeight="1" spans="1:4">
      <c r="A40" s="78" t="s">
        <v>1785</v>
      </c>
      <c r="B40" s="82"/>
      <c r="C40" s="79"/>
      <c r="D40" s="80" t="str">
        <f t="shared" si="0"/>
        <v/>
      </c>
    </row>
    <row r="41" ht="36" customHeight="1" spans="1:4">
      <c r="A41" s="75" t="s">
        <v>1805</v>
      </c>
      <c r="B41" s="81"/>
      <c r="C41" s="81">
        <f>SUM(C42:C44)</f>
        <v>0</v>
      </c>
      <c r="D41" s="77" t="str">
        <f t="shared" si="0"/>
        <v/>
      </c>
    </row>
    <row r="42" ht="36" customHeight="1" spans="1:4">
      <c r="A42" s="78" t="s">
        <v>1796</v>
      </c>
      <c r="B42" s="82"/>
      <c r="C42" s="79"/>
      <c r="D42" s="80" t="str">
        <f t="shared" si="0"/>
        <v/>
      </c>
    </row>
    <row r="43" ht="36" customHeight="1" spans="1:4">
      <c r="A43" s="78" t="s">
        <v>1806</v>
      </c>
      <c r="B43" s="82"/>
      <c r="C43" s="79"/>
      <c r="D43" s="80" t="str">
        <f t="shared" si="0"/>
        <v/>
      </c>
    </row>
    <row r="44" ht="36" customHeight="1" spans="1:4">
      <c r="A44" s="78" t="s">
        <v>1785</v>
      </c>
      <c r="B44" s="82"/>
      <c r="C44" s="79"/>
      <c r="D44" s="80" t="str">
        <f t="shared" si="0"/>
        <v/>
      </c>
    </row>
    <row r="45" ht="36" customHeight="1" spans="1:4">
      <c r="A45" s="83" t="s">
        <v>1807</v>
      </c>
      <c r="B45" s="76">
        <f>B4+B12+B16+B26+B30+B35+B41</f>
        <v>20374</v>
      </c>
      <c r="C45" s="76">
        <f>C4+C12+C16+C26+C30+C35+C41</f>
        <v>20179</v>
      </c>
      <c r="D45" s="77">
        <f t="shared" si="0"/>
        <v>-0.01</v>
      </c>
    </row>
    <row r="46" ht="36" customHeight="1" spans="1:4">
      <c r="A46" s="78" t="s">
        <v>1808</v>
      </c>
      <c r="B46" s="82">
        <v>20363</v>
      </c>
      <c r="C46" s="82">
        <f>C5+C6+C7+C8+C13+C17+C18+C19+C20+C21+C27+C31+C36+C37+C38+C42</f>
        <v>20163</v>
      </c>
      <c r="D46" s="80">
        <f t="shared" si="0"/>
        <v>-0.01</v>
      </c>
    </row>
    <row r="47" ht="36" customHeight="1" spans="1:4">
      <c r="A47" s="78" t="s">
        <v>1786</v>
      </c>
      <c r="B47" s="82">
        <f>B11</f>
        <v>0</v>
      </c>
      <c r="C47" s="82">
        <f>C11</f>
        <v>0</v>
      </c>
      <c r="D47" s="80" t="str">
        <f t="shared" si="0"/>
        <v/>
      </c>
    </row>
    <row r="48" ht="36" customHeight="1" spans="1:4">
      <c r="A48" s="78" t="s">
        <v>1784</v>
      </c>
      <c r="B48" s="82"/>
      <c r="C48" s="82">
        <v>5</v>
      </c>
      <c r="D48" s="80" t="str">
        <f t="shared" si="0"/>
        <v/>
      </c>
    </row>
    <row r="49" ht="36" customHeight="1" spans="1:4">
      <c r="A49" s="78" t="s">
        <v>1785</v>
      </c>
      <c r="B49" s="79">
        <v>11</v>
      </c>
      <c r="C49" s="79">
        <v>11</v>
      </c>
      <c r="D49" s="80">
        <f t="shared" si="0"/>
        <v>0</v>
      </c>
    </row>
    <row r="50" ht="36" customHeight="1" spans="1:4">
      <c r="A50" s="84" t="s">
        <v>1776</v>
      </c>
      <c r="B50" s="85"/>
      <c r="C50" s="85"/>
      <c r="D50" s="86"/>
    </row>
  </sheetData>
  <mergeCells count="2">
    <mergeCell ref="A1:D1"/>
    <mergeCell ref="A50:D50"/>
  </mergeCells>
  <conditionalFormatting sqref="E16">
    <cfRule type="cellIs" dxfId="4" priority="7"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9"/>
  <sheetViews>
    <sheetView zoomScale="80" zoomScaleNormal="80" workbookViewId="0">
      <selection activeCell="C46" sqref="C46"/>
    </sheetView>
  </sheetViews>
  <sheetFormatPr defaultColWidth="10" defaultRowHeight="13.5" outlineLevelCol="6"/>
  <cols>
    <col min="1" max="1" width="24.6333333333333" style="22" customWidth="1"/>
    <col min="2" max="7" width="15.6333333333333" style="22" customWidth="1"/>
    <col min="8" max="8" width="9.76666666666667" style="22" customWidth="1"/>
    <col min="9" max="16384" width="10" style="22"/>
  </cols>
  <sheetData>
    <row r="1" s="22" customFormat="1" ht="30" customHeight="1" spans="1:1">
      <c r="A1" s="49"/>
    </row>
    <row r="2" s="22" customFormat="1" ht="28.6" customHeight="1" spans="1:7">
      <c r="A2" s="65" t="s">
        <v>1811</v>
      </c>
      <c r="B2" s="65"/>
      <c r="C2" s="65"/>
      <c r="D2" s="65"/>
      <c r="E2" s="65"/>
      <c r="F2" s="65"/>
      <c r="G2" s="65"/>
    </row>
    <row r="3" s="22" customFormat="1" ht="23" customHeight="1" spans="1:7">
      <c r="A3" s="56"/>
      <c r="B3" s="56"/>
      <c r="F3" s="64" t="s">
        <v>1812</v>
      </c>
      <c r="G3" s="64"/>
    </row>
    <row r="4" s="22" customFormat="1" ht="30" customHeight="1" spans="1:7">
      <c r="A4" s="29" t="s">
        <v>1813</v>
      </c>
      <c r="B4" s="29" t="s">
        <v>1814</v>
      </c>
      <c r="C4" s="29"/>
      <c r="D4" s="29"/>
      <c r="E4" s="29" t="s">
        <v>1815</v>
      </c>
      <c r="F4" s="29"/>
      <c r="G4" s="29"/>
    </row>
    <row r="5" s="22" customFormat="1" ht="30" customHeight="1" spans="1:7">
      <c r="A5" s="29"/>
      <c r="B5" s="60"/>
      <c r="C5" s="29" t="s">
        <v>1816</v>
      </c>
      <c r="D5" s="29" t="s">
        <v>1817</v>
      </c>
      <c r="E5" s="60"/>
      <c r="F5" s="29" t="s">
        <v>1816</v>
      </c>
      <c r="G5" s="29" t="s">
        <v>1817</v>
      </c>
    </row>
    <row r="6" s="22" customFormat="1" ht="30" customHeight="1" spans="1:7">
      <c r="A6" s="29" t="s">
        <v>1818</v>
      </c>
      <c r="B6" s="29" t="s">
        <v>1819</v>
      </c>
      <c r="C6" s="29" t="s">
        <v>1820</v>
      </c>
      <c r="D6" s="29" t="s">
        <v>1821</v>
      </c>
      <c r="E6" s="29" t="s">
        <v>1822</v>
      </c>
      <c r="F6" s="29" t="s">
        <v>1823</v>
      </c>
      <c r="G6" s="29" t="s">
        <v>1824</v>
      </c>
    </row>
    <row r="7" s="22" customFormat="1" ht="30" customHeight="1" spans="1:7">
      <c r="A7" s="47" t="s">
        <v>1742</v>
      </c>
      <c r="B7" s="31">
        <f>C7+D7</f>
        <v>144.96</v>
      </c>
      <c r="C7" s="39">
        <v>29.63</v>
      </c>
      <c r="D7" s="39">
        <v>115.33</v>
      </c>
      <c r="E7" s="52">
        <f>F7+G7</f>
        <v>142.15</v>
      </c>
      <c r="F7" s="31">
        <v>27.62</v>
      </c>
      <c r="G7" s="31">
        <v>114.53</v>
      </c>
    </row>
    <row r="8" s="22" customFormat="1" ht="30" customHeight="1" spans="1:7">
      <c r="A8" s="47"/>
      <c r="B8" s="60"/>
      <c r="C8" s="60"/>
      <c r="D8" s="60"/>
      <c r="E8" s="60"/>
      <c r="F8" s="60"/>
      <c r="G8" s="60"/>
    </row>
    <row r="9" s="22" customFormat="1" ht="30" customHeight="1" spans="1:7">
      <c r="A9" s="31"/>
      <c r="B9" s="60"/>
      <c r="C9" s="60"/>
      <c r="D9" s="60"/>
      <c r="E9" s="60"/>
      <c r="F9" s="60"/>
      <c r="G9" s="60"/>
    </row>
    <row r="10" s="22" customFormat="1" ht="30" customHeight="1" spans="1:7">
      <c r="A10" s="31"/>
      <c r="B10" s="60"/>
      <c r="C10" s="60"/>
      <c r="D10" s="60"/>
      <c r="E10" s="60"/>
      <c r="F10" s="60"/>
      <c r="G10" s="60"/>
    </row>
    <row r="11" s="22" customFormat="1" ht="30" customHeight="1" spans="1:7">
      <c r="A11" s="31"/>
      <c r="B11" s="60"/>
      <c r="C11" s="60"/>
      <c r="D11" s="60"/>
      <c r="E11" s="60"/>
      <c r="F11" s="60"/>
      <c r="G11" s="60"/>
    </row>
    <row r="12" s="22" customFormat="1" ht="30" customHeight="1" spans="1:7">
      <c r="A12" s="31"/>
      <c r="B12" s="60"/>
      <c r="C12" s="60"/>
      <c r="D12" s="60"/>
      <c r="E12" s="60"/>
      <c r="F12" s="60"/>
      <c r="G12" s="60"/>
    </row>
    <row r="13" s="24" customFormat="1" ht="25" customHeight="1" spans="1:7">
      <c r="A13" s="61" t="s">
        <v>1825</v>
      </c>
      <c r="B13" s="61"/>
      <c r="C13" s="61"/>
      <c r="D13" s="61"/>
      <c r="E13" s="61"/>
      <c r="F13" s="61"/>
      <c r="G13" s="61"/>
    </row>
    <row r="14" s="24" customFormat="1" ht="25" customHeight="1" spans="1:7">
      <c r="A14" s="61" t="s">
        <v>1826</v>
      </c>
      <c r="B14" s="61"/>
      <c r="C14" s="61"/>
      <c r="D14" s="61"/>
      <c r="E14" s="61"/>
      <c r="F14" s="61"/>
      <c r="G14" s="61"/>
    </row>
    <row r="15" s="22" customFormat="1" ht="18" customHeight="1" spans="1:7">
      <c r="A15" s="49"/>
      <c r="B15" s="49"/>
      <c r="C15" s="49"/>
      <c r="D15" s="49"/>
      <c r="E15" s="49"/>
      <c r="F15" s="49"/>
      <c r="G15" s="49"/>
    </row>
    <row r="16" s="22" customFormat="1" ht="18" customHeight="1" spans="1:7">
      <c r="A16" s="49"/>
      <c r="B16" s="49"/>
      <c r="C16" s="49"/>
      <c r="D16" s="49"/>
      <c r="E16" s="49"/>
      <c r="F16" s="49"/>
      <c r="G16" s="49"/>
    </row>
    <row r="17" s="22" customFormat="1" ht="18" customHeight="1" spans="1:7">
      <c r="A17" s="49"/>
      <c r="B17" s="49"/>
      <c r="C17" s="49"/>
      <c r="D17" s="49"/>
      <c r="E17" s="49"/>
      <c r="F17" s="49"/>
      <c r="G17" s="49"/>
    </row>
    <row r="18" s="22" customFormat="1" ht="18" customHeight="1" spans="1:7">
      <c r="A18" s="49"/>
      <c r="B18" s="49"/>
      <c r="C18" s="49"/>
      <c r="D18" s="49"/>
      <c r="E18" s="49"/>
      <c r="F18" s="49"/>
      <c r="G18" s="49"/>
    </row>
    <row r="19" s="22" customFormat="1" ht="14" customHeight="1" spans="1:7">
      <c r="A19" s="49"/>
      <c r="B19" s="49"/>
      <c r="C19" s="49"/>
      <c r="D19" s="49"/>
      <c r="E19" s="49"/>
      <c r="F19" s="49"/>
      <c r="G19" s="49"/>
    </row>
  </sheetData>
  <mergeCells count="7">
    <mergeCell ref="A2:G2"/>
    <mergeCell ref="F3:G3"/>
    <mergeCell ref="B4:D4"/>
    <mergeCell ref="E4:G4"/>
    <mergeCell ref="A13:G13"/>
    <mergeCell ref="A14:G14"/>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7"/>
  <sheetViews>
    <sheetView zoomScale="80" zoomScaleNormal="80" topLeftCell="A4" workbookViewId="0">
      <selection activeCell="C46" sqref="C46"/>
    </sheetView>
  </sheetViews>
  <sheetFormatPr defaultColWidth="10" defaultRowHeight="13.5" outlineLevelCol="2"/>
  <cols>
    <col min="1" max="1" width="24.625" style="22" customWidth="1"/>
    <col min="2" max="3" width="27.5" style="22" customWidth="1"/>
    <col min="4" max="4" width="9.75" style="22" customWidth="1"/>
    <col min="5" max="16384" width="10" style="22"/>
  </cols>
  <sheetData>
    <row r="1" s="22" customFormat="1" ht="30" customHeight="1" spans="1:1">
      <c r="A1" s="49"/>
    </row>
    <row r="2" s="22" customFormat="1" ht="51" customHeight="1" spans="1:3">
      <c r="A2" s="58" t="s">
        <v>1827</v>
      </c>
      <c r="B2" s="58"/>
      <c r="C2" s="58"/>
    </row>
    <row r="3" s="22" customFormat="1" ht="23.1" customHeight="1" spans="1:3">
      <c r="A3" s="56"/>
      <c r="B3" s="56"/>
      <c r="C3" s="59" t="s">
        <v>1812</v>
      </c>
    </row>
    <row r="4" s="22" customFormat="1" ht="45.75" customHeight="1" spans="1:3">
      <c r="A4" s="60" t="s">
        <v>1813</v>
      </c>
      <c r="B4" s="29" t="s">
        <v>1828</v>
      </c>
      <c r="C4" s="29" t="s">
        <v>1829</v>
      </c>
    </row>
    <row r="5" s="22" customFormat="1" ht="30" customHeight="1" spans="1:3">
      <c r="A5" s="47" t="s">
        <v>1742</v>
      </c>
      <c r="B5" s="31">
        <v>29.63</v>
      </c>
      <c r="C5" s="31">
        <v>27.62</v>
      </c>
    </row>
    <row r="6" s="22" customFormat="1" ht="30" customHeight="1" spans="1:3">
      <c r="A6" s="31"/>
      <c r="B6" s="60"/>
      <c r="C6" s="60"/>
    </row>
    <row r="7" s="22" customFormat="1" ht="30" customHeight="1" spans="1:3">
      <c r="A7" s="31"/>
      <c r="B7" s="60"/>
      <c r="C7" s="60"/>
    </row>
    <row r="8" s="22" customFormat="1" ht="30" customHeight="1" spans="1:3">
      <c r="A8" s="31"/>
      <c r="B8" s="60"/>
      <c r="C8" s="60"/>
    </row>
    <row r="9" s="22" customFormat="1" ht="30" customHeight="1" spans="1:3">
      <c r="A9" s="31"/>
      <c r="B9" s="60"/>
      <c r="C9" s="60"/>
    </row>
    <row r="10" s="24" customFormat="1" ht="24.95" customHeight="1" spans="1:3">
      <c r="A10" s="61" t="s">
        <v>1825</v>
      </c>
      <c r="B10" s="61"/>
      <c r="C10" s="61"/>
    </row>
    <row r="11" s="24" customFormat="1" ht="24.95" customHeight="1" spans="1:3">
      <c r="A11" s="61" t="s">
        <v>1826</v>
      </c>
      <c r="B11" s="61"/>
      <c r="C11" s="61"/>
    </row>
    <row r="12" s="22" customFormat="1" ht="18" customHeight="1" spans="1:3">
      <c r="A12" s="49"/>
      <c r="B12" s="49"/>
      <c r="C12" s="49"/>
    </row>
    <row r="13" s="22" customFormat="1" ht="18" customHeight="1" spans="1:3">
      <c r="A13" s="49"/>
      <c r="B13" s="49"/>
      <c r="C13" s="49"/>
    </row>
    <row r="14" s="22" customFormat="1" ht="18" customHeight="1" spans="1:3">
      <c r="A14" s="49"/>
      <c r="B14" s="49"/>
      <c r="C14" s="49"/>
    </row>
    <row r="15" s="22" customFormat="1" ht="18" customHeight="1" spans="1:3">
      <c r="A15" s="49"/>
      <c r="B15" s="49"/>
      <c r="C15" s="49"/>
    </row>
    <row r="16" s="22" customFormat="1" ht="14.1" customHeight="1" spans="1:3">
      <c r="A16" s="49"/>
      <c r="B16" s="49"/>
      <c r="C16" s="49"/>
    </row>
    <row r="17" s="22" customFormat="1" ht="33" customHeight="1" spans="1:3">
      <c r="A17" s="56"/>
      <c r="B17" s="56"/>
      <c r="C17" s="56"/>
    </row>
  </sheetData>
  <mergeCells count="3">
    <mergeCell ref="A2:C2"/>
    <mergeCell ref="A10:C10"/>
    <mergeCell ref="A11:C1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zoomScale="70" zoomScaleNormal="70" workbookViewId="0">
      <selection activeCell="B12" sqref="B12"/>
    </sheetView>
  </sheetViews>
  <sheetFormatPr defaultColWidth="10" defaultRowHeight="13.5" outlineLevelCol="6"/>
  <cols>
    <col min="1" max="1" width="62.25" style="22" customWidth="1"/>
    <col min="2" max="3" width="28.6333333333333" style="22" customWidth="1"/>
    <col min="4" max="4" width="9.76666666666667" style="22" customWidth="1"/>
    <col min="5" max="16384" width="10" style="22"/>
  </cols>
  <sheetData>
    <row r="1" s="22" customFormat="1" ht="23" customHeight="1"/>
    <row r="2" s="22" customFormat="1" ht="14.3" customHeight="1" spans="1:1">
      <c r="A2" s="49"/>
    </row>
    <row r="3" s="22" customFormat="1" ht="28.6" customHeight="1" spans="1:3">
      <c r="A3" s="44" t="s">
        <v>1830</v>
      </c>
      <c r="B3" s="44"/>
      <c r="C3" s="44"/>
    </row>
    <row r="4" s="22" customFormat="1" ht="27" customHeight="1" spans="1:3">
      <c r="A4" s="56"/>
      <c r="B4" s="56"/>
      <c r="C4" s="64" t="s">
        <v>1812</v>
      </c>
    </row>
    <row r="5" s="62" customFormat="1" ht="24" customHeight="1" spans="1:3">
      <c r="A5" s="29" t="s">
        <v>1831</v>
      </c>
      <c r="B5" s="29" t="s">
        <v>1741</v>
      </c>
      <c r="C5" s="29" t="s">
        <v>1832</v>
      </c>
    </row>
    <row r="6" s="62" customFormat="1" ht="32" customHeight="1" spans="1:3">
      <c r="A6" s="52" t="s">
        <v>1833</v>
      </c>
      <c r="B6" s="53">
        <v>26.49</v>
      </c>
      <c r="C6" s="53">
        <v>26.49</v>
      </c>
    </row>
    <row r="7" s="62" customFormat="1" ht="32" customHeight="1" spans="1:3">
      <c r="A7" s="52" t="s">
        <v>1834</v>
      </c>
      <c r="B7" s="53">
        <v>28.32</v>
      </c>
      <c r="C7" s="53">
        <v>29.63</v>
      </c>
    </row>
    <row r="8" s="62" customFormat="1" ht="32" customHeight="1" spans="1:3">
      <c r="A8" s="52" t="s">
        <v>1835</v>
      </c>
      <c r="B8" s="53">
        <v>1.34</v>
      </c>
      <c r="C8" s="53">
        <v>2.66</v>
      </c>
    </row>
    <row r="9" s="62" customFormat="1" ht="30" customHeight="1" spans="1:3">
      <c r="A9" s="47" t="s">
        <v>1836</v>
      </c>
      <c r="B9" s="53"/>
      <c r="C9" s="53"/>
    </row>
    <row r="10" s="62" customFormat="1" ht="32" customHeight="1" spans="1:3">
      <c r="A10" s="47" t="s">
        <v>1837</v>
      </c>
      <c r="B10" s="53">
        <v>1.34</v>
      </c>
      <c r="C10" s="53">
        <v>2.66</v>
      </c>
    </row>
    <row r="11" s="62" customFormat="1" ht="32" customHeight="1" spans="1:3">
      <c r="A11" s="52" t="s">
        <v>1838</v>
      </c>
      <c r="B11" s="53">
        <v>1.53</v>
      </c>
      <c r="C11" s="53">
        <v>1.53</v>
      </c>
    </row>
    <row r="12" s="62" customFormat="1" ht="32" customHeight="1" spans="1:3">
      <c r="A12" s="52" t="s">
        <v>1839</v>
      </c>
      <c r="B12" s="53">
        <v>26.3</v>
      </c>
      <c r="C12" s="53">
        <v>27.62</v>
      </c>
    </row>
    <row r="13" s="62" customFormat="1" ht="32" customHeight="1" spans="1:3">
      <c r="A13" s="52" t="s">
        <v>1840</v>
      </c>
      <c r="B13" s="54"/>
      <c r="C13" s="53"/>
    </row>
    <row r="14" s="62" customFormat="1" ht="32" customHeight="1" spans="1:3">
      <c r="A14" s="52" t="s">
        <v>1841</v>
      </c>
      <c r="B14" s="54"/>
      <c r="C14" s="53"/>
    </row>
    <row r="15" s="63" customFormat="1" ht="69" customHeight="1" spans="1:7">
      <c r="A15" s="34" t="s">
        <v>1842</v>
      </c>
      <c r="B15" s="34"/>
      <c r="C15" s="34"/>
      <c r="D15" s="48"/>
      <c r="E15" s="48"/>
      <c r="F15" s="48"/>
      <c r="G15" s="48"/>
    </row>
    <row r="16" s="22" customFormat="1" spans="1:3">
      <c r="A16" s="56"/>
      <c r="B16" s="56"/>
      <c r="C16" s="56"/>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zoomScale="70" zoomScaleNormal="70" workbookViewId="0">
      <selection activeCell="C23" sqref="C23"/>
    </sheetView>
  </sheetViews>
  <sheetFormatPr defaultColWidth="10" defaultRowHeight="13.5" outlineLevelCol="6"/>
  <cols>
    <col min="1" max="1" width="60" style="22" customWidth="1"/>
    <col min="2" max="3" width="25.6333333333333" style="22" customWidth="1"/>
    <col min="4" max="4" width="9.76666666666667" style="22" customWidth="1"/>
    <col min="5" max="16384" width="10" style="22"/>
  </cols>
  <sheetData>
    <row r="1" s="22" customFormat="1" ht="23" customHeight="1"/>
    <row r="2" s="22" customFormat="1" ht="14.3" customHeight="1" spans="1:1">
      <c r="A2" s="49"/>
    </row>
    <row r="3" s="22" customFormat="1" ht="28.6" customHeight="1" spans="1:3">
      <c r="A3" s="44" t="s">
        <v>1843</v>
      </c>
      <c r="B3" s="44"/>
      <c r="C3" s="44"/>
    </row>
    <row r="4" s="22" customFormat="1" ht="27" customHeight="1" spans="1:3">
      <c r="A4" s="56"/>
      <c r="B4" s="56"/>
      <c r="C4" s="35" t="s">
        <v>1812</v>
      </c>
    </row>
    <row r="5" s="22" customFormat="1" ht="24" customHeight="1" spans="1:3">
      <c r="A5" s="29" t="s">
        <v>1831</v>
      </c>
      <c r="B5" s="29" t="s">
        <v>1741</v>
      </c>
      <c r="C5" s="29" t="s">
        <v>1832</v>
      </c>
    </row>
    <row r="6" s="22" customFormat="1" ht="32" customHeight="1" spans="1:3">
      <c r="A6" s="52" t="s">
        <v>1833</v>
      </c>
      <c r="B6" s="53">
        <v>26.49</v>
      </c>
      <c r="C6" s="53">
        <v>26.49</v>
      </c>
    </row>
    <row r="7" s="22" customFormat="1" ht="32" customHeight="1" spans="1:3">
      <c r="A7" s="52" t="s">
        <v>1834</v>
      </c>
      <c r="B7" s="53">
        <v>28.32</v>
      </c>
      <c r="C7" s="53">
        <v>29.63</v>
      </c>
    </row>
    <row r="8" s="22" customFormat="1" ht="32" customHeight="1" spans="1:3">
      <c r="A8" s="52" t="s">
        <v>1835</v>
      </c>
      <c r="B8" s="53">
        <v>1.34</v>
      </c>
      <c r="C8" s="53">
        <v>2.66</v>
      </c>
    </row>
    <row r="9" s="22" customFormat="1" ht="32" customHeight="1" spans="1:3">
      <c r="A9" s="52" t="s">
        <v>1844</v>
      </c>
      <c r="B9" s="53"/>
      <c r="C9" s="53"/>
    </row>
    <row r="10" s="22" customFormat="1" ht="32" customHeight="1" spans="1:3">
      <c r="A10" s="52" t="s">
        <v>1845</v>
      </c>
      <c r="B10" s="53">
        <v>1.34</v>
      </c>
      <c r="C10" s="53">
        <v>2.66</v>
      </c>
    </row>
    <row r="11" s="22" customFormat="1" ht="32" customHeight="1" spans="1:3">
      <c r="A11" s="52" t="s">
        <v>1838</v>
      </c>
      <c r="B11" s="53">
        <v>1.53</v>
      </c>
      <c r="C11" s="53">
        <v>1.53</v>
      </c>
    </row>
    <row r="12" s="22" customFormat="1" ht="32" customHeight="1" spans="1:3">
      <c r="A12" s="52" t="s">
        <v>1839</v>
      </c>
      <c r="B12" s="53">
        <v>26.3</v>
      </c>
      <c r="C12" s="53">
        <v>27.62</v>
      </c>
    </row>
    <row r="13" s="22" customFormat="1" ht="32" customHeight="1" spans="1:3">
      <c r="A13" s="52" t="s">
        <v>1840</v>
      </c>
      <c r="B13" s="54"/>
      <c r="C13" s="53"/>
    </row>
    <row r="14" s="22" customFormat="1" ht="32" customHeight="1" spans="1:3">
      <c r="A14" s="52" t="s">
        <v>1841</v>
      </c>
      <c r="B14" s="54"/>
      <c r="C14" s="53"/>
    </row>
    <row r="15" s="24" customFormat="1" ht="69" customHeight="1" spans="1:7">
      <c r="A15" s="34" t="s">
        <v>1846</v>
      </c>
      <c r="B15" s="34"/>
      <c r="C15" s="34"/>
      <c r="D15" s="61"/>
      <c r="E15" s="61"/>
      <c r="F15" s="61"/>
      <c r="G15" s="61"/>
    </row>
    <row r="16" s="22" customFormat="1" spans="1:3">
      <c r="A16" s="56"/>
      <c r="B16" s="56"/>
      <c r="C16" s="56"/>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7"/>
  <sheetViews>
    <sheetView zoomScale="70" zoomScaleNormal="70" workbookViewId="0">
      <selection activeCell="C46" sqref="C46"/>
    </sheetView>
  </sheetViews>
  <sheetFormatPr defaultColWidth="10" defaultRowHeight="13.5" outlineLevelCol="2"/>
  <cols>
    <col min="1" max="1" width="24.625" style="22" customWidth="1"/>
    <col min="2" max="3" width="27.5" style="22" customWidth="1"/>
    <col min="4" max="4" width="9.75" style="22" customWidth="1"/>
    <col min="5" max="16384" width="10" style="22"/>
  </cols>
  <sheetData>
    <row r="1" s="22" customFormat="1" ht="30" customHeight="1" spans="1:1">
      <c r="A1" s="49"/>
    </row>
    <row r="2" s="22" customFormat="1" ht="51" customHeight="1" spans="1:3">
      <c r="A2" s="58" t="s">
        <v>1847</v>
      </c>
      <c r="B2" s="58"/>
      <c r="C2" s="58"/>
    </row>
    <row r="3" s="22" customFormat="1" ht="23.1" customHeight="1" spans="1:3">
      <c r="A3" s="56"/>
      <c r="B3" s="56"/>
      <c r="C3" s="59" t="s">
        <v>1812</v>
      </c>
    </row>
    <row r="4" s="22" customFormat="1" ht="45.75" customHeight="1" spans="1:3">
      <c r="A4" s="60" t="s">
        <v>1813</v>
      </c>
      <c r="B4" s="29" t="s">
        <v>1848</v>
      </c>
      <c r="C4" s="29" t="s">
        <v>1849</v>
      </c>
    </row>
    <row r="5" s="22" customFormat="1" ht="30" customHeight="1" spans="1:3">
      <c r="A5" s="47" t="s">
        <v>1742</v>
      </c>
      <c r="B5" s="31">
        <v>115.33</v>
      </c>
      <c r="C5" s="31">
        <v>114.53</v>
      </c>
    </row>
    <row r="6" s="22" customFormat="1" ht="30" customHeight="1" spans="1:3">
      <c r="A6" s="31"/>
      <c r="B6" s="60"/>
      <c r="C6" s="60"/>
    </row>
    <row r="7" s="22" customFormat="1" ht="30" customHeight="1" spans="1:3">
      <c r="A7" s="31"/>
      <c r="B7" s="60"/>
      <c r="C7" s="60"/>
    </row>
    <row r="8" s="22" customFormat="1" ht="30" customHeight="1" spans="1:3">
      <c r="A8" s="31"/>
      <c r="B8" s="60"/>
      <c r="C8" s="60"/>
    </row>
    <row r="9" s="22" customFormat="1" ht="30" customHeight="1" spans="1:3">
      <c r="A9" s="31"/>
      <c r="B9" s="60"/>
      <c r="C9" s="60"/>
    </row>
    <row r="10" s="24" customFormat="1" ht="40" customHeight="1" spans="1:3">
      <c r="A10" s="48" t="s">
        <v>1825</v>
      </c>
      <c r="B10" s="48"/>
      <c r="C10" s="48"/>
    </row>
    <row r="11" s="24" customFormat="1" ht="42" customHeight="1" spans="1:3">
      <c r="A11" s="48" t="s">
        <v>1826</v>
      </c>
      <c r="B11" s="48"/>
      <c r="C11" s="48"/>
    </row>
    <row r="12" s="22" customFormat="1" ht="18" customHeight="1" spans="1:3">
      <c r="A12" s="49"/>
      <c r="B12" s="49"/>
      <c r="C12" s="49"/>
    </row>
    <row r="13" s="22" customFormat="1" ht="18" customHeight="1" spans="1:3">
      <c r="A13" s="49"/>
      <c r="B13" s="49"/>
      <c r="C13" s="49"/>
    </row>
    <row r="14" s="22" customFormat="1" ht="18" customHeight="1" spans="1:3">
      <c r="A14" s="49"/>
      <c r="B14" s="49"/>
      <c r="C14" s="49"/>
    </row>
    <row r="15" s="22" customFormat="1" ht="18" customHeight="1" spans="1:3">
      <c r="A15" s="49"/>
      <c r="B15" s="49"/>
      <c r="C15" s="49"/>
    </row>
    <row r="16" s="22" customFormat="1" ht="14.1" customHeight="1" spans="1:3">
      <c r="A16" s="49"/>
      <c r="B16" s="49"/>
      <c r="C16" s="49"/>
    </row>
    <row r="17" s="22" customFormat="1" ht="33" customHeight="1" spans="1:3">
      <c r="A17" s="56"/>
      <c r="B17" s="56"/>
      <c r="C17" s="56"/>
    </row>
  </sheetData>
  <mergeCells count="3">
    <mergeCell ref="A2:C2"/>
    <mergeCell ref="A10:C10"/>
    <mergeCell ref="A11:C11"/>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zoomScale="90" zoomScaleNormal="90" workbookViewId="0">
      <selection activeCell="C46" sqref="C46"/>
    </sheetView>
  </sheetViews>
  <sheetFormatPr defaultColWidth="10" defaultRowHeight="13.5" outlineLevelCol="2"/>
  <cols>
    <col min="1" max="1" width="60.5" style="22" customWidth="1"/>
    <col min="2" max="3" width="25.6333333333333" style="22" customWidth="1"/>
    <col min="4" max="4" width="9.76666666666667" style="22" customWidth="1"/>
    <col min="5" max="16384" width="10" style="22"/>
  </cols>
  <sheetData>
    <row r="1" s="22" customFormat="1" ht="24" customHeight="1"/>
    <row r="2" s="22" customFormat="1" ht="14.3" customHeight="1" spans="1:1">
      <c r="A2" s="49"/>
    </row>
    <row r="3" s="22" customFormat="1" ht="28.6" customHeight="1" spans="1:3">
      <c r="A3" s="44" t="s">
        <v>1850</v>
      </c>
      <c r="B3" s="44"/>
      <c r="C3" s="44"/>
    </row>
    <row r="4" s="22" customFormat="1" ht="25" customHeight="1" spans="1:3">
      <c r="A4" s="56"/>
      <c r="B4" s="56"/>
      <c r="C4" s="57" t="s">
        <v>1812</v>
      </c>
    </row>
    <row r="5" s="22" customFormat="1" ht="32" customHeight="1" spans="1:3">
      <c r="A5" s="29" t="s">
        <v>1831</v>
      </c>
      <c r="B5" s="29" t="s">
        <v>1741</v>
      </c>
      <c r="C5" s="29" t="s">
        <v>1832</v>
      </c>
    </row>
    <row r="6" s="22" customFormat="1" ht="32" customHeight="1" spans="1:3">
      <c r="A6" s="52" t="s">
        <v>1851</v>
      </c>
      <c r="B6" s="53">
        <v>102.5</v>
      </c>
      <c r="C6" s="53">
        <v>102.5</v>
      </c>
    </row>
    <row r="7" s="22" customFormat="1" ht="32" customHeight="1" spans="1:3">
      <c r="A7" s="52" t="s">
        <v>1852</v>
      </c>
      <c r="B7" s="53">
        <v>103.16</v>
      </c>
      <c r="C7" s="53">
        <v>115.33</v>
      </c>
    </row>
    <row r="8" s="22" customFormat="1" ht="32" customHeight="1" spans="1:3">
      <c r="A8" s="52" t="s">
        <v>1853</v>
      </c>
      <c r="B8" s="53">
        <v>1.63</v>
      </c>
      <c r="C8" s="53">
        <v>13.81</v>
      </c>
    </row>
    <row r="9" s="22" customFormat="1" ht="32" customHeight="1" spans="1:3">
      <c r="A9" s="52" t="s">
        <v>1854</v>
      </c>
      <c r="B9" s="53">
        <v>1.78</v>
      </c>
      <c r="C9" s="53">
        <v>1.78</v>
      </c>
    </row>
    <row r="10" s="22" customFormat="1" ht="32" customHeight="1" spans="1:3">
      <c r="A10" s="52" t="s">
        <v>1855</v>
      </c>
      <c r="B10" s="53">
        <v>102.35</v>
      </c>
      <c r="C10" s="53">
        <v>114.53</v>
      </c>
    </row>
    <row r="11" s="22" customFormat="1" ht="32" customHeight="1" spans="1:3">
      <c r="A11" s="52" t="s">
        <v>1856</v>
      </c>
      <c r="B11" s="54"/>
      <c r="C11" s="53">
        <v>12.18</v>
      </c>
    </row>
    <row r="12" s="22" customFormat="1" ht="32" customHeight="1" spans="1:3">
      <c r="A12" s="52" t="s">
        <v>1857</v>
      </c>
      <c r="B12" s="54"/>
      <c r="C12" s="54"/>
    </row>
    <row r="13" s="24" customFormat="1" ht="72" customHeight="1" spans="1:3">
      <c r="A13" s="34" t="s">
        <v>1858</v>
      </c>
      <c r="B13" s="34"/>
      <c r="C13" s="34"/>
    </row>
    <row r="14" s="22" customFormat="1" ht="31" customHeight="1" spans="1:3">
      <c r="A14" s="55"/>
      <c r="B14" s="55"/>
      <c r="C14" s="55"/>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E45"/>
  <sheetViews>
    <sheetView showGridLines="0" view="pageBreakPreview" zoomScale="70" zoomScaleNormal="90" topLeftCell="B1" workbookViewId="0">
      <pane ySplit="3" topLeftCell="A4" activePane="bottomLeft" state="frozen"/>
      <selection/>
      <selection pane="bottomLeft" activeCell="C3" sqref="C3:D3"/>
    </sheetView>
  </sheetViews>
  <sheetFormatPr defaultColWidth="9" defaultRowHeight="14.25" outlineLevelCol="4"/>
  <cols>
    <col min="1" max="1" width="14.5" style="122" customWidth="1"/>
    <col min="2" max="2" width="50.75" style="122" customWidth="1"/>
    <col min="3" max="5" width="20.6333333333333" style="122" customWidth="1"/>
    <col min="6" max="16384" width="9" style="182"/>
  </cols>
  <sheetData>
    <row r="1" s="343" customFormat="1" ht="45" customHeight="1" spans="1:5">
      <c r="A1" s="347"/>
      <c r="B1" s="347" t="s">
        <v>128</v>
      </c>
      <c r="C1" s="347"/>
      <c r="D1" s="347"/>
      <c r="E1" s="347"/>
    </row>
    <row r="2" ht="18.95" customHeight="1" spans="2:5">
      <c r="B2" s="377"/>
      <c r="C2" s="255"/>
      <c r="D2" s="255"/>
      <c r="E2" s="354" t="s">
        <v>1</v>
      </c>
    </row>
    <row r="3" s="375" customFormat="1" ht="45" customHeight="1" spans="1:5">
      <c r="A3" s="378" t="s">
        <v>2</v>
      </c>
      <c r="B3" s="257" t="s">
        <v>3</v>
      </c>
      <c r="C3" s="74" t="s">
        <v>4</v>
      </c>
      <c r="D3" s="74" t="s">
        <v>5</v>
      </c>
      <c r="E3" s="74" t="s">
        <v>129</v>
      </c>
    </row>
    <row r="4" ht="32.1" customHeight="1" spans="1:5">
      <c r="A4" s="379" t="s">
        <v>7</v>
      </c>
      <c r="B4" s="380" t="s">
        <v>8</v>
      </c>
      <c r="C4" s="76">
        <f>SUM(C5:C19)</f>
        <v>20934</v>
      </c>
      <c r="D4" s="76">
        <f>SUM(D5:D19)</f>
        <v>30670</v>
      </c>
      <c r="E4" s="279">
        <f>IF(C4&lt;&gt;0,D4/C4-1,"")</f>
        <v>0.465</v>
      </c>
    </row>
    <row r="5" ht="32.1" customHeight="1" spans="1:5">
      <c r="A5" s="267" t="s">
        <v>9</v>
      </c>
      <c r="B5" s="381" t="s">
        <v>10</v>
      </c>
      <c r="C5" s="79">
        <v>8149</v>
      </c>
      <c r="D5" s="382">
        <v>8686</v>
      </c>
      <c r="E5" s="280">
        <f>IF(C5&lt;&gt;0,D5/C5-1,"")</f>
        <v>0.066</v>
      </c>
    </row>
    <row r="6" ht="32.1" customHeight="1" spans="1:5">
      <c r="A6" s="267" t="s">
        <v>11</v>
      </c>
      <c r="B6" s="381" t="s">
        <v>12</v>
      </c>
      <c r="C6" s="79">
        <v>1904</v>
      </c>
      <c r="D6" s="382">
        <v>984</v>
      </c>
      <c r="E6" s="280">
        <f>IF(C6&lt;&gt;0,D6/C6-1,"")</f>
        <v>-0.483</v>
      </c>
    </row>
    <row r="7" ht="32.1" customHeight="1" spans="1:5">
      <c r="A7" s="267" t="s">
        <v>13</v>
      </c>
      <c r="B7" s="381" t="s">
        <v>14</v>
      </c>
      <c r="C7" s="79">
        <v>240</v>
      </c>
      <c r="D7" s="382">
        <v>275</v>
      </c>
      <c r="E7" s="280">
        <f>IF(C7&lt;&gt;0,D7/C7-1,"")</f>
        <v>0.146</v>
      </c>
    </row>
    <row r="8" s="182" customFormat="1" ht="32.1" customHeight="1" spans="1:5">
      <c r="A8" s="267" t="s">
        <v>15</v>
      </c>
      <c r="B8" s="381" t="s">
        <v>16</v>
      </c>
      <c r="C8" s="79">
        <v>97</v>
      </c>
      <c r="D8" s="382">
        <v>99</v>
      </c>
      <c r="E8" s="280">
        <f t="shared" ref="E8:E41" si="0">IF(C8&lt;&gt;0,D8/C8-1,"")</f>
        <v>0.021</v>
      </c>
    </row>
    <row r="9" ht="32.1" customHeight="1" spans="1:5">
      <c r="A9" s="267" t="s">
        <v>17</v>
      </c>
      <c r="B9" s="381" t="s">
        <v>18</v>
      </c>
      <c r="C9" s="79">
        <v>876</v>
      </c>
      <c r="D9" s="382">
        <v>914</v>
      </c>
      <c r="E9" s="280">
        <f t="shared" si="0"/>
        <v>0.043</v>
      </c>
    </row>
    <row r="10" s="182" customFormat="1" ht="32.1" customHeight="1" spans="1:5">
      <c r="A10" s="267" t="s">
        <v>19</v>
      </c>
      <c r="B10" s="381" t="s">
        <v>20</v>
      </c>
      <c r="C10" s="79">
        <v>1534</v>
      </c>
      <c r="D10" s="382">
        <v>1132</v>
      </c>
      <c r="E10" s="280">
        <f t="shared" si="0"/>
        <v>-0.262</v>
      </c>
    </row>
    <row r="11" s="182" customFormat="1" ht="32.1" customHeight="1" spans="1:5">
      <c r="A11" s="267" t="s">
        <v>21</v>
      </c>
      <c r="B11" s="381" t="s">
        <v>22</v>
      </c>
      <c r="C11" s="79">
        <v>469</v>
      </c>
      <c r="D11" s="382">
        <v>453</v>
      </c>
      <c r="E11" s="280">
        <f t="shared" si="0"/>
        <v>-0.034</v>
      </c>
    </row>
    <row r="12" s="182" customFormat="1" ht="32.1" customHeight="1" spans="1:5">
      <c r="A12" s="267" t="s">
        <v>23</v>
      </c>
      <c r="B12" s="381" t="s">
        <v>24</v>
      </c>
      <c r="C12" s="79">
        <v>798</v>
      </c>
      <c r="D12" s="382">
        <v>907</v>
      </c>
      <c r="E12" s="280">
        <f t="shared" si="0"/>
        <v>0.137</v>
      </c>
    </row>
    <row r="13" s="182" customFormat="1" ht="32.1" customHeight="1" spans="1:5">
      <c r="A13" s="267" t="s">
        <v>25</v>
      </c>
      <c r="B13" s="381" t="s">
        <v>26</v>
      </c>
      <c r="C13" s="79">
        <v>2221</v>
      </c>
      <c r="D13" s="382">
        <v>12596</v>
      </c>
      <c r="E13" s="280">
        <f t="shared" si="0"/>
        <v>4.671</v>
      </c>
    </row>
    <row r="14" s="182" customFormat="1" ht="32.1" customHeight="1" spans="1:5">
      <c r="A14" s="267" t="s">
        <v>27</v>
      </c>
      <c r="B14" s="381" t="s">
        <v>28</v>
      </c>
      <c r="C14" s="79">
        <v>975</v>
      </c>
      <c r="D14" s="382">
        <v>993</v>
      </c>
      <c r="E14" s="280">
        <f t="shared" si="0"/>
        <v>0.018</v>
      </c>
    </row>
    <row r="15" ht="32.1" customHeight="1" spans="1:5">
      <c r="A15" s="267" t="s">
        <v>29</v>
      </c>
      <c r="B15" s="381" t="s">
        <v>30</v>
      </c>
      <c r="C15" s="79">
        <v>216</v>
      </c>
      <c r="D15" s="382">
        <v>625</v>
      </c>
      <c r="E15" s="280">
        <f t="shared" si="0"/>
        <v>1.894</v>
      </c>
    </row>
    <row r="16" s="182" customFormat="1" ht="32.1" customHeight="1" spans="1:5">
      <c r="A16" s="267" t="s">
        <v>31</v>
      </c>
      <c r="B16" s="381" t="s">
        <v>32</v>
      </c>
      <c r="C16" s="79">
        <v>2816</v>
      </c>
      <c r="D16" s="382">
        <v>2280</v>
      </c>
      <c r="E16" s="280">
        <f t="shared" si="0"/>
        <v>-0.19</v>
      </c>
    </row>
    <row r="17" s="182" customFormat="1" ht="32.1" customHeight="1" spans="1:5">
      <c r="A17" s="267" t="s">
        <v>33</v>
      </c>
      <c r="B17" s="381" t="s">
        <v>34</v>
      </c>
      <c r="C17" s="79">
        <v>607</v>
      </c>
      <c r="D17" s="382">
        <v>690</v>
      </c>
      <c r="E17" s="280">
        <f t="shared" si="0"/>
        <v>0.137</v>
      </c>
    </row>
    <row r="18" s="182" customFormat="1" ht="32.1" customHeight="1" spans="1:5">
      <c r="A18" s="267" t="s">
        <v>35</v>
      </c>
      <c r="B18" s="381" t="s">
        <v>36</v>
      </c>
      <c r="C18" s="79">
        <v>32</v>
      </c>
      <c r="D18" s="382">
        <v>36</v>
      </c>
      <c r="E18" s="280">
        <f t="shared" si="0"/>
        <v>0.125</v>
      </c>
    </row>
    <row r="19" s="182" customFormat="1" ht="32.1" customHeight="1" spans="1:5">
      <c r="A19" s="418" t="s">
        <v>130</v>
      </c>
      <c r="B19" s="381" t="s">
        <v>37</v>
      </c>
      <c r="C19" s="79"/>
      <c r="D19" s="382"/>
      <c r="E19" s="280"/>
    </row>
    <row r="20" ht="32.1" customHeight="1" spans="1:5">
      <c r="A20" s="265" t="s">
        <v>38</v>
      </c>
      <c r="B20" s="380" t="s">
        <v>39</v>
      </c>
      <c r="C20" s="76">
        <f>SUM(C21:C28)</f>
        <v>40478</v>
      </c>
      <c r="D20" s="76">
        <f>SUM(D21:D28)</f>
        <v>31527</v>
      </c>
      <c r="E20" s="279">
        <f t="shared" si="0"/>
        <v>-0.221</v>
      </c>
    </row>
    <row r="21" ht="32.1" customHeight="1" spans="1:5">
      <c r="A21" s="383" t="s">
        <v>40</v>
      </c>
      <c r="B21" s="381" t="s">
        <v>41</v>
      </c>
      <c r="C21" s="79">
        <v>1266</v>
      </c>
      <c r="D21" s="382">
        <v>1330</v>
      </c>
      <c r="E21" s="280">
        <f t="shared" si="0"/>
        <v>0.051</v>
      </c>
    </row>
    <row r="22" ht="32.1" customHeight="1" spans="1:5">
      <c r="A22" s="267" t="s">
        <v>42</v>
      </c>
      <c r="B22" s="381" t="s">
        <v>43</v>
      </c>
      <c r="C22" s="79">
        <v>4623</v>
      </c>
      <c r="D22" s="382">
        <v>5584</v>
      </c>
      <c r="E22" s="280">
        <f t="shared" si="0"/>
        <v>0.208</v>
      </c>
    </row>
    <row r="23" ht="32.1" customHeight="1" spans="1:5">
      <c r="A23" s="267" t="s">
        <v>44</v>
      </c>
      <c r="B23" s="381" t="s">
        <v>45</v>
      </c>
      <c r="C23" s="79">
        <v>3937</v>
      </c>
      <c r="D23" s="382">
        <v>2679</v>
      </c>
      <c r="E23" s="280">
        <f t="shared" si="0"/>
        <v>-0.32</v>
      </c>
    </row>
    <row r="24" ht="32.1" customHeight="1" spans="1:5">
      <c r="A24" s="267" t="s">
        <v>46</v>
      </c>
      <c r="B24" s="381" t="s">
        <v>47</v>
      </c>
      <c r="C24" s="79"/>
      <c r="D24" s="382"/>
      <c r="E24" s="280" t="str">
        <f t="shared" si="0"/>
        <v/>
      </c>
    </row>
    <row r="25" ht="32.1" customHeight="1" spans="1:5">
      <c r="A25" s="267" t="s">
        <v>48</v>
      </c>
      <c r="B25" s="381" t="s">
        <v>49</v>
      </c>
      <c r="C25" s="79">
        <v>8630</v>
      </c>
      <c r="D25" s="382">
        <v>10983</v>
      </c>
      <c r="E25" s="280">
        <f t="shared" si="0"/>
        <v>0.273</v>
      </c>
    </row>
    <row r="26" s="182" customFormat="1" ht="32.1" customHeight="1" spans="1:5">
      <c r="A26" s="267" t="s">
        <v>50</v>
      </c>
      <c r="B26" s="381" t="s">
        <v>51</v>
      </c>
      <c r="C26" s="79"/>
      <c r="D26" s="382"/>
      <c r="E26" s="280" t="str">
        <f t="shared" si="0"/>
        <v/>
      </c>
    </row>
    <row r="27" ht="32.1" customHeight="1" spans="1:5">
      <c r="A27" s="267" t="s">
        <v>52</v>
      </c>
      <c r="B27" s="381" t="s">
        <v>53</v>
      </c>
      <c r="C27" s="79">
        <v>21994</v>
      </c>
      <c r="D27" s="382">
        <v>10951</v>
      </c>
      <c r="E27" s="280">
        <f t="shared" si="0"/>
        <v>-0.502</v>
      </c>
    </row>
    <row r="28" ht="32.1" customHeight="1" spans="1:5">
      <c r="A28" s="267" t="s">
        <v>54</v>
      </c>
      <c r="B28" s="381" t="s">
        <v>55</v>
      </c>
      <c r="C28" s="79">
        <v>28</v>
      </c>
      <c r="D28" s="382"/>
      <c r="E28" s="280">
        <f t="shared" si="0"/>
        <v>-1</v>
      </c>
    </row>
    <row r="29" s="254" customFormat="1" ht="32.1" customHeight="1" spans="1:5">
      <c r="A29" s="384"/>
      <c r="B29" s="234" t="s">
        <v>131</v>
      </c>
      <c r="C29" s="76">
        <f>+C4+C20</f>
        <v>61412</v>
      </c>
      <c r="D29" s="76">
        <f>+D4+D20</f>
        <v>62197</v>
      </c>
      <c r="E29" s="279">
        <f t="shared" si="0"/>
        <v>0.013</v>
      </c>
    </row>
    <row r="30" ht="32.1" customHeight="1" spans="1:5">
      <c r="A30" s="265">
        <v>105</v>
      </c>
      <c r="B30" s="373" t="s">
        <v>57</v>
      </c>
      <c r="C30" s="79"/>
      <c r="D30" s="270"/>
      <c r="E30" s="279" t="str">
        <f t="shared" si="0"/>
        <v/>
      </c>
    </row>
    <row r="31" ht="32.1" customHeight="1" spans="1:5">
      <c r="A31" s="385">
        <v>110</v>
      </c>
      <c r="B31" s="386" t="s">
        <v>58</v>
      </c>
      <c r="C31" s="76">
        <f>SUM(C32:C40)</f>
        <v>247576</v>
      </c>
      <c r="D31" s="76">
        <f>SUM(D32:D40)</f>
        <v>181616</v>
      </c>
      <c r="E31" s="279">
        <f t="shared" si="0"/>
        <v>-0.266</v>
      </c>
    </row>
    <row r="32" ht="32.1" customHeight="1" spans="1:5">
      <c r="A32" s="296">
        <v>11001</v>
      </c>
      <c r="B32" s="387" t="s">
        <v>59</v>
      </c>
      <c r="C32" s="79">
        <v>3498</v>
      </c>
      <c r="D32" s="382">
        <v>5214</v>
      </c>
      <c r="E32" s="280">
        <f t="shared" si="0"/>
        <v>0.491</v>
      </c>
    </row>
    <row r="33" ht="32.1" customHeight="1" spans="1:5">
      <c r="A33" s="296"/>
      <c r="B33" s="387" t="s">
        <v>60</v>
      </c>
      <c r="C33" s="79">
        <v>208297</v>
      </c>
      <c r="D33" s="382">
        <v>80424</v>
      </c>
      <c r="E33" s="280">
        <f t="shared" si="0"/>
        <v>-0.614</v>
      </c>
    </row>
    <row r="34" ht="32.1" customHeight="1" spans="1:5">
      <c r="A34" s="296">
        <v>11006</v>
      </c>
      <c r="B34" s="387" t="s">
        <v>132</v>
      </c>
      <c r="C34" s="79"/>
      <c r="D34" s="382"/>
      <c r="E34" s="280" t="str">
        <f t="shared" si="0"/>
        <v/>
      </c>
    </row>
    <row r="35" ht="32.1" customHeight="1" spans="1:5">
      <c r="A35" s="296">
        <v>11008</v>
      </c>
      <c r="B35" s="387" t="s">
        <v>61</v>
      </c>
      <c r="C35" s="79">
        <v>4947</v>
      </c>
      <c r="D35" s="382">
        <v>8801</v>
      </c>
      <c r="E35" s="280">
        <f t="shared" si="0"/>
        <v>0.779</v>
      </c>
    </row>
    <row r="36" ht="32.1" customHeight="1" spans="1:5">
      <c r="A36" s="296">
        <v>11009</v>
      </c>
      <c r="B36" s="387" t="s">
        <v>62</v>
      </c>
      <c r="C36" s="79">
        <v>3187</v>
      </c>
      <c r="D36" s="382">
        <v>84660</v>
      </c>
      <c r="E36" s="280">
        <f t="shared" si="0"/>
        <v>25.564</v>
      </c>
    </row>
    <row r="37" customFormat="1" ht="32.1" customHeight="1" spans="1:5">
      <c r="A37" s="296"/>
      <c r="B37" s="387" t="s">
        <v>63</v>
      </c>
      <c r="C37" s="79">
        <v>26540</v>
      </c>
      <c r="D37" s="382">
        <v>938</v>
      </c>
      <c r="E37" s="280">
        <f t="shared" si="0"/>
        <v>-0.965</v>
      </c>
    </row>
    <row r="38" s="376" customFormat="1" ht="32.1" customHeight="1" spans="1:5">
      <c r="A38" s="388">
        <v>11013</v>
      </c>
      <c r="B38" s="389" t="s">
        <v>64</v>
      </c>
      <c r="C38" s="79">
        <v>148</v>
      </c>
      <c r="D38" s="147">
        <v>1579</v>
      </c>
      <c r="E38" s="280">
        <f t="shared" si="0"/>
        <v>9.669</v>
      </c>
    </row>
    <row r="39" s="376" customFormat="1" ht="32.1" customHeight="1" spans="1:5">
      <c r="A39" s="388"/>
      <c r="B39" s="381" t="s">
        <v>65</v>
      </c>
      <c r="C39" s="79">
        <v>959</v>
      </c>
      <c r="D39" s="382"/>
      <c r="E39" s="280">
        <f t="shared" si="0"/>
        <v>-1</v>
      </c>
    </row>
    <row r="40" ht="32.1" customHeight="1" spans="1:5">
      <c r="A40" s="296">
        <v>11015</v>
      </c>
      <c r="B40" s="374" t="s">
        <v>66</v>
      </c>
      <c r="C40" s="79"/>
      <c r="D40" s="382"/>
      <c r="E40" s="280" t="str">
        <f t="shared" si="0"/>
        <v/>
      </c>
    </row>
    <row r="41" ht="32.1" customHeight="1" spans="1:5">
      <c r="A41" s="390"/>
      <c r="B41" s="391" t="s">
        <v>67</v>
      </c>
      <c r="C41" s="76">
        <f>+C29+C30+C31</f>
        <v>308988</v>
      </c>
      <c r="D41" s="76">
        <f>+D29+D30+D31</f>
        <v>243813</v>
      </c>
      <c r="E41" s="279">
        <f t="shared" si="0"/>
        <v>-0.211</v>
      </c>
    </row>
    <row r="42" spans="4:4">
      <c r="D42" s="392"/>
    </row>
    <row r="43" spans="4:4">
      <c r="D43" s="392"/>
    </row>
    <row r="44" spans="4:4">
      <c r="D44" s="392"/>
    </row>
    <row r="45" spans="4:4">
      <c r="D45" s="392"/>
    </row>
  </sheetData>
  <mergeCells count="1">
    <mergeCell ref="B1:E1"/>
  </mergeCells>
  <conditionalFormatting sqref="E2">
    <cfRule type="cellIs" dxfId="0" priority="48" stopIfTrue="1" operator="lessThanOrEqual">
      <formula>-1</formula>
    </cfRule>
  </conditionalFormatting>
  <conditionalFormatting sqref="A30:B30">
    <cfRule type="expression" dxfId="1" priority="54" stopIfTrue="1">
      <formula>"len($A:$A)=3"</formula>
    </cfRule>
  </conditionalFormatting>
  <conditionalFormatting sqref="C30">
    <cfRule type="expression" dxfId="1" priority="16" stopIfTrue="1">
      <formula>"len($A:$A)=3"</formula>
    </cfRule>
    <cfRule type="expression" dxfId="1" priority="17" stopIfTrue="1">
      <formula>"len($A:$A)=3"</formula>
    </cfRule>
  </conditionalFormatting>
  <conditionalFormatting sqref="B38">
    <cfRule type="expression" dxfId="1" priority="9" stopIfTrue="1">
      <formula>"len($A:$A)=3"</formula>
    </cfRule>
    <cfRule type="expression" dxfId="1" priority="22" stopIfTrue="1">
      <formula>"len($A:$A)=3"</formula>
    </cfRule>
    <cfRule type="expression" dxfId="1" priority="23" stopIfTrue="1">
      <formula>"len($A:$A)=3"</formula>
    </cfRule>
  </conditionalFormatting>
  <conditionalFormatting sqref="C38">
    <cfRule type="expression" dxfId="1" priority="5" stopIfTrue="1">
      <formula>"len($A:$A)=3"</formula>
    </cfRule>
    <cfRule type="expression" dxfId="1" priority="4" stopIfTrue="1">
      <formula>"len($A:$A)=3"</formula>
    </cfRule>
  </conditionalFormatting>
  <conditionalFormatting sqref="D38">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B39">
    <cfRule type="expression" dxfId="1" priority="6" stopIfTrue="1">
      <formula>"len($A:$A)=3"</formula>
    </cfRule>
    <cfRule type="expression" dxfId="1" priority="7" stopIfTrue="1">
      <formula>"len($A:$A)=3"</formula>
    </cfRule>
    <cfRule type="expression" dxfId="1" priority="8" stopIfTrue="1">
      <formula>"len($A:$A)=3"</formula>
    </cfRule>
  </conditionalFormatting>
  <conditionalFormatting sqref="B5:B19">
    <cfRule type="expression" dxfId="1" priority="15" stopIfTrue="1">
      <formula>"len($A:$A)=3"</formula>
    </cfRule>
    <cfRule type="expression" dxfId="1" priority="14" stopIfTrue="1">
      <formula>"len($A:$A)=3"</formula>
    </cfRule>
    <cfRule type="expression" dxfId="1" priority="13" stopIfTrue="1">
      <formula>"len($A:$A)=3"</formula>
    </cfRule>
  </conditionalFormatting>
  <conditionalFormatting sqref="B21:B28">
    <cfRule type="expression" dxfId="1" priority="12" stopIfTrue="1">
      <formula>"len($A:$A)=3"</formula>
    </cfRule>
    <cfRule type="expression" dxfId="1" priority="11" stopIfTrue="1">
      <formula>"len($A:$A)=3"</formula>
    </cfRule>
    <cfRule type="expression" dxfId="1" priority="10" stopIfTrue="1">
      <formula>"len($A:$A)=3"</formula>
    </cfRule>
  </conditionalFormatting>
  <conditionalFormatting sqref="B31:B33">
    <cfRule type="expression" dxfId="1" priority="28" stopIfTrue="1">
      <formula>"len($A:$A)=3"</formula>
    </cfRule>
  </conditionalFormatting>
  <conditionalFormatting sqref="C7:C8">
    <cfRule type="expression" dxfId="1" priority="46" stopIfTrue="1">
      <formula>"len($A:$A)=3"</formula>
    </cfRule>
  </conditionalFormatting>
  <conditionalFormatting sqref="C32:C33">
    <cfRule type="expression" dxfId="1" priority="52" stopIfTrue="1">
      <formula>"len($A:$A)=3"</formula>
    </cfRule>
  </conditionalFormatting>
  <conditionalFormatting sqref="A4:D4 A5:A19 C5:C19 A20:D20 A21:A28 C21:C28">
    <cfRule type="expression" dxfId="1" priority="44" stopIfTrue="1">
      <formula>"len($A:$A)=3"</formula>
    </cfRule>
  </conditionalFormatting>
  <conditionalFormatting sqref="B4:D4 C5:C6">
    <cfRule type="expression" dxfId="1" priority="47" stopIfTrue="1">
      <formula>"len($A:$A)=3"</formula>
    </cfRule>
  </conditionalFormatting>
  <conditionalFormatting sqref="D31 B30 C31:C33 C39:C40">
    <cfRule type="expression" dxfId="1" priority="67" stopIfTrue="1">
      <formula>"len($A:$A)=3"</formula>
    </cfRule>
  </conditionalFormatting>
  <conditionalFormatting sqref="A31:B31 A34:C34">
    <cfRule type="expression" dxfId="1" priority="27" stopIfTrue="1">
      <formula>"len($A:$A)=3"</formula>
    </cfRule>
  </conditionalFormatting>
  <conditionalFormatting sqref="C31:C33 D31">
    <cfRule type="expression" dxfId="1" priority="53" stopIfTrue="1">
      <formula>"len($A:$A)=3"</formula>
    </cfRule>
  </conditionalFormatting>
  <conditionalFormatting sqref="A32:B33">
    <cfRule type="expression" dxfId="1" priority="26" stopIfTrue="1">
      <formula>"len($A:$A)=3"</formula>
    </cfRule>
  </conditionalFormatting>
  <conditionalFormatting sqref="A35:B38 A39:A40 A41:B45">
    <cfRule type="expression" dxfId="1" priority="24" stopIfTrue="1">
      <formula>"len($A:$A)=3"</formula>
    </cfRule>
  </conditionalFormatting>
  <conditionalFormatting sqref="C35:C37 C39:C40">
    <cfRule type="expression" dxfId="1" priority="50" stopIfTrue="1">
      <formula>"len($A:$A)=3"</formula>
    </cfRule>
  </conditionalFormatting>
  <conditionalFormatting sqref="A38:B38 A39:A40">
    <cfRule type="expression" dxfId="1" priority="21" stopIfTrue="1">
      <formula>"len($A:$A)=3"</formula>
    </cfRule>
  </conditionalFormatting>
  <conditionalFormatting sqref="B41:C59 C40 D41:D45">
    <cfRule type="expression" dxfId="1" priority="5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zoomScale="80" zoomScaleNormal="80" workbookViewId="0">
      <selection activeCell="C46" sqref="C46"/>
    </sheetView>
  </sheetViews>
  <sheetFormatPr defaultColWidth="10" defaultRowHeight="13.5" outlineLevelCol="2"/>
  <cols>
    <col min="1" max="1" width="59.3833333333333" style="22" customWidth="1"/>
    <col min="2" max="3" width="25.6333333333333" style="22" customWidth="1"/>
    <col min="4" max="4" width="9.76666666666667" style="22" customWidth="1"/>
    <col min="5" max="16384" width="10" style="22"/>
  </cols>
  <sheetData>
    <row r="1" s="22" customFormat="1" ht="24" customHeight="1"/>
    <row r="2" s="22" customFormat="1" ht="14.3" customHeight="1" spans="1:1">
      <c r="A2" s="49"/>
    </row>
    <row r="3" s="22" customFormat="1" ht="28.6" customHeight="1" spans="1:3">
      <c r="A3" s="44" t="s">
        <v>1859</v>
      </c>
      <c r="B3" s="44"/>
      <c r="C3" s="44"/>
    </row>
    <row r="4" s="23" customFormat="1" ht="25" customHeight="1" spans="1:3">
      <c r="A4" s="50"/>
      <c r="B4" s="50"/>
      <c r="C4" s="35" t="s">
        <v>1812</v>
      </c>
    </row>
    <row r="5" s="23" customFormat="1" ht="32" customHeight="1" spans="1:3">
      <c r="A5" s="51" t="s">
        <v>1831</v>
      </c>
      <c r="B5" s="51" t="s">
        <v>1741</v>
      </c>
      <c r="C5" s="51" t="s">
        <v>1832</v>
      </c>
    </row>
    <row r="6" s="23" customFormat="1" ht="32" customHeight="1" spans="1:3">
      <c r="A6" s="52" t="s">
        <v>1851</v>
      </c>
      <c r="B6" s="53">
        <v>102.5</v>
      </c>
      <c r="C6" s="53">
        <v>102.5</v>
      </c>
    </row>
    <row r="7" s="23" customFormat="1" ht="32" customHeight="1" spans="1:3">
      <c r="A7" s="52" t="s">
        <v>1852</v>
      </c>
      <c r="B7" s="53">
        <v>103.16</v>
      </c>
      <c r="C7" s="53">
        <v>115.33</v>
      </c>
    </row>
    <row r="8" s="23" customFormat="1" ht="32" customHeight="1" spans="1:3">
      <c r="A8" s="52" t="s">
        <v>1853</v>
      </c>
      <c r="B8" s="53">
        <v>1.63</v>
      </c>
      <c r="C8" s="53">
        <v>13.81</v>
      </c>
    </row>
    <row r="9" s="23" customFormat="1" ht="32" customHeight="1" spans="1:3">
      <c r="A9" s="52" t="s">
        <v>1854</v>
      </c>
      <c r="B9" s="53">
        <v>1.78</v>
      </c>
      <c r="C9" s="53">
        <v>1.78</v>
      </c>
    </row>
    <row r="10" s="23" customFormat="1" ht="32" customHeight="1" spans="1:3">
      <c r="A10" s="52" t="s">
        <v>1855</v>
      </c>
      <c r="B10" s="53">
        <v>102.35</v>
      </c>
      <c r="C10" s="53">
        <v>114.53</v>
      </c>
    </row>
    <row r="11" s="23" customFormat="1" ht="32" customHeight="1" spans="1:3">
      <c r="A11" s="52" t="s">
        <v>1856</v>
      </c>
      <c r="B11" s="54"/>
      <c r="C11" s="53">
        <v>12.18</v>
      </c>
    </row>
    <row r="12" s="23" customFormat="1" ht="32" customHeight="1" spans="1:3">
      <c r="A12" s="52" t="s">
        <v>1857</v>
      </c>
      <c r="B12" s="54"/>
      <c r="C12" s="54"/>
    </row>
    <row r="13" s="24" customFormat="1" ht="65" customHeight="1" spans="1:3">
      <c r="A13" s="34" t="s">
        <v>1860</v>
      </c>
      <c r="B13" s="34"/>
      <c r="C13" s="34"/>
    </row>
    <row r="14" s="22" customFormat="1" ht="31" customHeight="1" spans="1:3">
      <c r="A14" s="55"/>
      <c r="B14" s="55"/>
      <c r="C14" s="55"/>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6"/>
  <sheetViews>
    <sheetView zoomScale="80" zoomScaleNormal="80" workbookViewId="0">
      <selection activeCell="Q27" sqref="Q27"/>
    </sheetView>
  </sheetViews>
  <sheetFormatPr defaultColWidth="10" defaultRowHeight="13.5" outlineLevelCol="3"/>
  <cols>
    <col min="1" max="1" width="36" style="22" customWidth="1"/>
    <col min="2" max="4" width="15.6333333333333" style="22" customWidth="1"/>
    <col min="5" max="5" width="9.76666666666667" style="22" customWidth="1"/>
    <col min="6" max="16384" width="10" style="22"/>
  </cols>
  <sheetData>
    <row r="1" s="22" customFormat="1" ht="63" customHeight="1" spans="1:4">
      <c r="A1" s="44" t="s">
        <v>1861</v>
      </c>
      <c r="B1" s="44"/>
      <c r="C1" s="44"/>
      <c r="D1" s="44"/>
    </row>
    <row r="2" s="23" customFormat="1" ht="30" customHeight="1" spans="4:4">
      <c r="D2" s="35" t="s">
        <v>1812</v>
      </c>
    </row>
    <row r="3" s="23" customFormat="1" ht="25" customHeight="1" spans="1:4">
      <c r="A3" s="29" t="s">
        <v>1831</v>
      </c>
      <c r="B3" s="29" t="s">
        <v>1862</v>
      </c>
      <c r="C3" s="29" t="s">
        <v>1863</v>
      </c>
      <c r="D3" s="29" t="s">
        <v>1864</v>
      </c>
    </row>
    <row r="4" s="23" customFormat="1" ht="25" customHeight="1" spans="1:4">
      <c r="A4" s="45" t="s">
        <v>1865</v>
      </c>
      <c r="B4" s="31" t="s">
        <v>1866</v>
      </c>
      <c r="C4" s="46">
        <f>C5+C7</f>
        <v>16.47</v>
      </c>
      <c r="D4" s="46">
        <f>D5+D7</f>
        <v>16.47</v>
      </c>
    </row>
    <row r="5" s="23" customFormat="1" ht="25" customHeight="1" spans="1:4">
      <c r="A5" s="47" t="s">
        <v>1867</v>
      </c>
      <c r="B5" s="31" t="s">
        <v>1820</v>
      </c>
      <c r="C5" s="46">
        <v>2.66</v>
      </c>
      <c r="D5" s="46">
        <v>2.66</v>
      </c>
    </row>
    <row r="6" s="23" customFormat="1" ht="25" customHeight="1" spans="1:4">
      <c r="A6" s="47" t="s">
        <v>1868</v>
      </c>
      <c r="B6" s="31" t="s">
        <v>1821</v>
      </c>
      <c r="C6" s="46">
        <v>2.66</v>
      </c>
      <c r="D6" s="46">
        <v>2.66</v>
      </c>
    </row>
    <row r="7" s="23" customFormat="1" ht="25" customHeight="1" spans="1:4">
      <c r="A7" s="47" t="s">
        <v>1869</v>
      </c>
      <c r="B7" s="31" t="s">
        <v>1870</v>
      </c>
      <c r="C7" s="46">
        <v>13.81</v>
      </c>
      <c r="D7" s="46">
        <v>13.81</v>
      </c>
    </row>
    <row r="8" s="23" customFormat="1" ht="25" customHeight="1" spans="1:4">
      <c r="A8" s="47" t="s">
        <v>1868</v>
      </c>
      <c r="B8" s="31" t="s">
        <v>1823</v>
      </c>
      <c r="C8" s="46">
        <v>3.88</v>
      </c>
      <c r="D8" s="46">
        <v>3.88</v>
      </c>
    </row>
    <row r="9" s="23" customFormat="1" ht="25" customHeight="1" spans="1:4">
      <c r="A9" s="45" t="s">
        <v>1871</v>
      </c>
      <c r="B9" s="31" t="s">
        <v>1872</v>
      </c>
      <c r="C9" s="46">
        <f>C10+C11</f>
        <v>3.31</v>
      </c>
      <c r="D9" s="46">
        <f>D10+D11</f>
        <v>3.31</v>
      </c>
    </row>
    <row r="10" s="23" customFormat="1" ht="25" customHeight="1" spans="1:4">
      <c r="A10" s="47" t="s">
        <v>1867</v>
      </c>
      <c r="B10" s="31" t="s">
        <v>1873</v>
      </c>
      <c r="C10" s="46">
        <v>1.53</v>
      </c>
      <c r="D10" s="46">
        <v>1.53</v>
      </c>
    </row>
    <row r="11" s="23" customFormat="1" ht="25" customHeight="1" spans="1:4">
      <c r="A11" s="47" t="s">
        <v>1869</v>
      </c>
      <c r="B11" s="31" t="s">
        <v>1874</v>
      </c>
      <c r="C11" s="46">
        <v>1.78</v>
      </c>
      <c r="D11" s="46">
        <v>1.78</v>
      </c>
    </row>
    <row r="12" s="23" customFormat="1" ht="25" customHeight="1" spans="1:4">
      <c r="A12" s="45" t="s">
        <v>1875</v>
      </c>
      <c r="B12" s="31" t="s">
        <v>1876</v>
      </c>
      <c r="C12" s="46">
        <f>C13+C14</f>
        <v>3.93</v>
      </c>
      <c r="D12" s="46">
        <f>D13+D14</f>
        <v>3.93</v>
      </c>
    </row>
    <row r="13" s="23" customFormat="1" ht="25" customHeight="1" spans="1:4">
      <c r="A13" s="47" t="s">
        <v>1867</v>
      </c>
      <c r="B13" s="31" t="s">
        <v>1877</v>
      </c>
      <c r="C13" s="46">
        <v>0.9</v>
      </c>
      <c r="D13" s="46">
        <v>0.9</v>
      </c>
    </row>
    <row r="14" s="23" customFormat="1" ht="25" customHeight="1" spans="1:4">
      <c r="A14" s="47" t="s">
        <v>1869</v>
      </c>
      <c r="B14" s="31" t="s">
        <v>1878</v>
      </c>
      <c r="C14" s="46">
        <v>3.03</v>
      </c>
      <c r="D14" s="46">
        <v>3.03</v>
      </c>
    </row>
    <row r="15" s="23" customFormat="1" ht="25" customHeight="1" spans="1:4">
      <c r="A15" s="45" t="s">
        <v>1879</v>
      </c>
      <c r="B15" s="31" t="s">
        <v>1880</v>
      </c>
      <c r="C15" s="46">
        <f>C16+C19</f>
        <v>37.88</v>
      </c>
      <c r="D15" s="46">
        <f>D16+D19</f>
        <v>37.88</v>
      </c>
    </row>
    <row r="16" s="23" customFormat="1" ht="25" customHeight="1" spans="1:4">
      <c r="A16" s="47" t="s">
        <v>1867</v>
      </c>
      <c r="B16" s="31" t="s">
        <v>1881</v>
      </c>
      <c r="C16" s="46">
        <v>0.98</v>
      </c>
      <c r="D16" s="46">
        <v>0.98</v>
      </c>
    </row>
    <row r="17" s="23" customFormat="1" ht="25" customHeight="1" spans="1:4">
      <c r="A17" s="47" t="s">
        <v>1882</v>
      </c>
      <c r="B17" s="31"/>
      <c r="C17" s="46">
        <v>0.09</v>
      </c>
      <c r="D17" s="46">
        <v>0.09</v>
      </c>
    </row>
    <row r="18" s="23" customFormat="1" ht="25" customHeight="1" spans="1:4">
      <c r="A18" s="47" t="s">
        <v>1883</v>
      </c>
      <c r="B18" s="31" t="s">
        <v>1884</v>
      </c>
      <c r="C18" s="46">
        <v>0.89</v>
      </c>
      <c r="D18" s="46">
        <v>0.89</v>
      </c>
    </row>
    <row r="19" s="23" customFormat="1" ht="25" customHeight="1" spans="1:4">
      <c r="A19" s="47" t="s">
        <v>1869</v>
      </c>
      <c r="B19" s="31" t="s">
        <v>1885</v>
      </c>
      <c r="C19" s="46">
        <v>36.9</v>
      </c>
      <c r="D19" s="46">
        <v>36.9</v>
      </c>
    </row>
    <row r="20" s="23" customFormat="1" ht="25" customHeight="1" spans="1:4">
      <c r="A20" s="47" t="s">
        <v>1882</v>
      </c>
      <c r="B20" s="31"/>
      <c r="C20" s="46">
        <v>34</v>
      </c>
      <c r="D20" s="46">
        <v>34</v>
      </c>
    </row>
    <row r="21" s="23" customFormat="1" ht="25" customHeight="1" spans="1:4">
      <c r="A21" s="47" t="s">
        <v>1886</v>
      </c>
      <c r="B21" s="31" t="s">
        <v>1887</v>
      </c>
      <c r="C21" s="46">
        <v>2.9</v>
      </c>
      <c r="D21" s="46">
        <v>2.9</v>
      </c>
    </row>
    <row r="22" s="23" customFormat="1" ht="25" customHeight="1" spans="1:4">
      <c r="A22" s="45" t="s">
        <v>1888</v>
      </c>
      <c r="B22" s="31" t="s">
        <v>1889</v>
      </c>
      <c r="C22" s="46">
        <f>C23+C24</f>
        <v>4.12</v>
      </c>
      <c r="D22" s="46">
        <f>D23+D24</f>
        <v>4.12</v>
      </c>
    </row>
    <row r="23" s="23" customFormat="1" ht="25" customHeight="1" spans="1:4">
      <c r="A23" s="47" t="s">
        <v>1867</v>
      </c>
      <c r="B23" s="31" t="s">
        <v>1890</v>
      </c>
      <c r="C23" s="46">
        <v>0.91</v>
      </c>
      <c r="D23" s="46">
        <v>0.91</v>
      </c>
    </row>
    <row r="24" s="23" customFormat="1" ht="25" customHeight="1" spans="1:4">
      <c r="A24" s="47" t="s">
        <v>1869</v>
      </c>
      <c r="B24" s="31" t="s">
        <v>1891</v>
      </c>
      <c r="C24" s="46">
        <v>3.21</v>
      </c>
      <c r="D24" s="46">
        <v>3.21</v>
      </c>
    </row>
    <row r="25" s="24" customFormat="1" ht="70" customHeight="1" spans="1:4">
      <c r="A25" s="48" t="s">
        <v>1892</v>
      </c>
      <c r="B25" s="48"/>
      <c r="C25" s="48"/>
      <c r="D25" s="48"/>
    </row>
    <row r="26" s="22" customFormat="1" ht="25" customHeight="1" spans="1:4">
      <c r="A26" s="49"/>
      <c r="B26" s="49"/>
      <c r="C26" s="49"/>
      <c r="D26" s="49"/>
    </row>
  </sheetData>
  <mergeCells count="3">
    <mergeCell ref="A1:D1"/>
    <mergeCell ref="A25:D25"/>
    <mergeCell ref="A26:D26"/>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19"/>
  <sheetViews>
    <sheetView zoomScale="80" zoomScaleNormal="80" workbookViewId="0">
      <selection activeCell="C46" sqref="C46"/>
    </sheetView>
  </sheetViews>
  <sheetFormatPr defaultColWidth="8.88333333333333" defaultRowHeight="13.5" outlineLevelCol="5"/>
  <cols>
    <col min="1" max="1" width="8.88333333333333" style="22"/>
    <col min="2" max="2" width="49.3833333333333" style="22" customWidth="1"/>
    <col min="3" max="6" width="20.6333333333333" style="22" customWidth="1"/>
    <col min="7" max="16384" width="8.88333333333333" style="22"/>
  </cols>
  <sheetData>
    <row r="1" s="22" customFormat="1" ht="45" customHeight="1" spans="1:6">
      <c r="A1" s="25" t="s">
        <v>1893</v>
      </c>
      <c r="B1" s="25"/>
      <c r="C1" s="25"/>
      <c r="D1" s="25"/>
      <c r="E1" s="25"/>
      <c r="F1" s="25"/>
    </row>
    <row r="2" s="23" customFormat="1" ht="18" customHeight="1" spans="2:6">
      <c r="B2" s="27" t="s">
        <v>1812</v>
      </c>
      <c r="C2" s="35"/>
      <c r="D2" s="35"/>
      <c r="E2" s="35"/>
      <c r="F2" s="35"/>
    </row>
    <row r="3" s="23" customFormat="1" ht="30" customHeight="1" spans="1:6">
      <c r="A3" s="28" t="s">
        <v>3</v>
      </c>
      <c r="B3" s="28"/>
      <c r="C3" s="29" t="s">
        <v>1818</v>
      </c>
      <c r="D3" s="29" t="s">
        <v>1863</v>
      </c>
      <c r="E3" s="29" t="s">
        <v>1864</v>
      </c>
      <c r="F3" s="29" t="s">
        <v>1894</v>
      </c>
    </row>
    <row r="4" s="23" customFormat="1" ht="30" customHeight="1" spans="1:6">
      <c r="A4" s="36" t="s">
        <v>1895</v>
      </c>
      <c r="B4" s="36"/>
      <c r="C4" s="31" t="s">
        <v>1819</v>
      </c>
      <c r="D4" s="37">
        <f>D5+D6</f>
        <v>144.96</v>
      </c>
      <c r="E4" s="37">
        <f>E5+E6</f>
        <v>144.96</v>
      </c>
      <c r="F4" s="41"/>
    </row>
    <row r="5" s="23" customFormat="1" ht="30" customHeight="1" spans="1:6">
      <c r="A5" s="38" t="s">
        <v>1896</v>
      </c>
      <c r="B5" s="38"/>
      <c r="C5" s="31" t="s">
        <v>1820</v>
      </c>
      <c r="D5" s="39">
        <v>29.63</v>
      </c>
      <c r="E5" s="39">
        <v>29.63</v>
      </c>
      <c r="F5" s="41"/>
    </row>
    <row r="6" s="23" customFormat="1" ht="30" customHeight="1" spans="1:6">
      <c r="A6" s="38" t="s">
        <v>1897</v>
      </c>
      <c r="B6" s="38"/>
      <c r="C6" s="31" t="s">
        <v>1821</v>
      </c>
      <c r="D6" s="37">
        <v>115.33</v>
      </c>
      <c r="E6" s="37">
        <v>115.33</v>
      </c>
      <c r="F6" s="41"/>
    </row>
    <row r="7" s="23" customFormat="1" ht="30" customHeight="1" spans="1:6">
      <c r="A7" s="40" t="s">
        <v>1898</v>
      </c>
      <c r="B7" s="40"/>
      <c r="C7" s="31" t="s">
        <v>1822</v>
      </c>
      <c r="D7" s="41"/>
      <c r="E7" s="41"/>
      <c r="F7" s="41"/>
    </row>
    <row r="8" s="23" customFormat="1" ht="30" customHeight="1" spans="1:6">
      <c r="A8" s="38" t="s">
        <v>1896</v>
      </c>
      <c r="B8" s="38"/>
      <c r="C8" s="31" t="s">
        <v>1823</v>
      </c>
      <c r="D8" s="41"/>
      <c r="E8" s="41"/>
      <c r="F8" s="41"/>
    </row>
    <row r="9" s="23" customFormat="1" ht="30" customHeight="1" spans="1:6">
      <c r="A9" s="38" t="s">
        <v>1897</v>
      </c>
      <c r="B9" s="38"/>
      <c r="C9" s="31" t="s">
        <v>1824</v>
      </c>
      <c r="D9" s="41"/>
      <c r="E9" s="41"/>
      <c r="F9" s="41"/>
    </row>
    <row r="10" s="24" customFormat="1" ht="41" customHeight="1" spans="1:6">
      <c r="A10" s="34" t="s">
        <v>1899</v>
      </c>
      <c r="B10" s="34"/>
      <c r="C10" s="34"/>
      <c r="D10" s="34"/>
      <c r="E10" s="34"/>
      <c r="F10" s="34"/>
    </row>
    <row r="13" s="22" customFormat="1" ht="19.5" spans="1:1">
      <c r="A13" s="42"/>
    </row>
    <row r="14" s="22" customFormat="1" ht="19" customHeight="1" spans="1:1">
      <c r="A14" s="43"/>
    </row>
    <row r="15" s="22" customFormat="1" ht="29" customHeight="1"/>
    <row r="16" s="22" customFormat="1" ht="29" customHeight="1"/>
    <row r="17" s="22" customFormat="1" ht="29" customHeight="1"/>
    <row r="18" s="22" customFormat="1" ht="29" customHeight="1"/>
    <row r="19" s="22" customFormat="1" ht="30" customHeight="1" spans="1:1">
      <c r="A19" s="43"/>
    </row>
  </sheetData>
  <mergeCells count="9">
    <mergeCell ref="A1:F1"/>
    <mergeCell ref="B2:F2"/>
    <mergeCell ref="A3:B3"/>
    <mergeCell ref="A5:B5"/>
    <mergeCell ref="A6:B6"/>
    <mergeCell ref="A7:B7"/>
    <mergeCell ref="A8:B8"/>
    <mergeCell ref="A9:B9"/>
    <mergeCell ref="A10:F10"/>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6"/>
  <sheetViews>
    <sheetView zoomScale="85" zoomScaleNormal="85" workbookViewId="0">
      <selection activeCell="E23" sqref="E23"/>
    </sheetView>
  </sheetViews>
  <sheetFormatPr defaultColWidth="8.88333333333333" defaultRowHeight="13.5" outlineLevelRow="5" outlineLevelCol="5"/>
  <cols>
    <col min="1" max="1" width="8.88333333333333" style="22"/>
    <col min="2" max="6" width="24.2166666666667" style="22" customWidth="1"/>
    <col min="7" max="16384" width="8.88333333333333" style="22"/>
  </cols>
  <sheetData>
    <row r="1" s="22" customFormat="1" ht="27" spans="1:6">
      <c r="A1" s="25" t="s">
        <v>1900</v>
      </c>
      <c r="B1" s="26"/>
      <c r="C1" s="26"/>
      <c r="D1" s="26"/>
      <c r="E1" s="26"/>
      <c r="F1" s="26"/>
    </row>
    <row r="2" s="22" customFormat="1" ht="23" customHeight="1" spans="1:6">
      <c r="A2" s="27" t="s">
        <v>1812</v>
      </c>
      <c r="B2" s="27"/>
      <c r="C2" s="27"/>
      <c r="D2" s="27"/>
      <c r="E2" s="27"/>
      <c r="F2" s="27"/>
    </row>
    <row r="3" s="23" customFormat="1" ht="30" customHeight="1" spans="1:6">
      <c r="A3" s="28" t="s">
        <v>1901</v>
      </c>
      <c r="B3" s="29" t="s">
        <v>1745</v>
      </c>
      <c r="C3" s="29" t="s">
        <v>1902</v>
      </c>
      <c r="D3" s="29" t="s">
        <v>1903</v>
      </c>
      <c r="E3" s="29" t="s">
        <v>1904</v>
      </c>
      <c r="F3" s="29" t="s">
        <v>1905</v>
      </c>
    </row>
    <row r="4" s="23" customFormat="1" ht="66" customHeight="1" spans="1:6">
      <c r="A4" s="30">
        <v>1</v>
      </c>
      <c r="B4" s="31" t="s">
        <v>1906</v>
      </c>
      <c r="C4" s="32"/>
      <c r="D4" s="33"/>
      <c r="E4" s="33"/>
      <c r="F4" s="33"/>
    </row>
    <row r="5" s="24" customFormat="1" ht="33" customHeight="1" spans="1:6">
      <c r="A5" s="34" t="s">
        <v>1907</v>
      </c>
      <c r="B5" s="34"/>
      <c r="C5" s="34"/>
      <c r="D5" s="34"/>
      <c r="E5" s="34"/>
      <c r="F5" s="34"/>
    </row>
    <row r="6" s="24" customFormat="1" ht="33" customHeight="1" spans="1:6">
      <c r="A6" s="34" t="s">
        <v>1908</v>
      </c>
      <c r="B6" s="34"/>
      <c r="C6" s="34"/>
      <c r="D6" s="34"/>
      <c r="E6" s="34"/>
      <c r="F6" s="34"/>
    </row>
  </sheetData>
  <mergeCells count="4">
    <mergeCell ref="A1:F1"/>
    <mergeCell ref="A2:F2"/>
    <mergeCell ref="A5:F5"/>
    <mergeCell ref="A6:F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222"/>
  <sheetViews>
    <sheetView view="pageBreakPreview" zoomScaleNormal="100" workbookViewId="0">
      <pane ySplit="5" topLeftCell="A6" activePane="bottomLeft" state="frozen"/>
      <selection/>
      <selection pane="bottomLeft" activeCell="L202" sqref="L202"/>
    </sheetView>
  </sheetViews>
  <sheetFormatPr defaultColWidth="8" defaultRowHeight="12"/>
  <cols>
    <col min="1" max="1" width="25.3833333333333" style="8"/>
    <col min="2" max="2" width="29.875" style="8" customWidth="1"/>
    <col min="3" max="3" width="10.875" style="8" customWidth="1"/>
    <col min="4" max="4" width="15.25" style="8" customWidth="1"/>
    <col min="5" max="5" width="20.125" style="8" customWidth="1"/>
    <col min="6" max="6" width="10.875" style="8" customWidth="1"/>
    <col min="7" max="7" width="9.125" style="8" customWidth="1"/>
    <col min="8" max="8" width="13.3333333333333" style="8" customWidth="1"/>
    <col min="9" max="9" width="10.875" style="8" customWidth="1"/>
    <col min="10" max="10" width="57.125" style="8" customWidth="1"/>
    <col min="11" max="16384" width="8" style="8"/>
  </cols>
  <sheetData>
    <row r="2" s="8" customFormat="1" ht="39" customHeight="1" spans="1:10">
      <c r="A2" s="10" t="s">
        <v>1909</v>
      </c>
      <c r="B2" s="10"/>
      <c r="C2" s="10"/>
      <c r="D2" s="10"/>
      <c r="E2" s="10"/>
      <c r="F2" s="10"/>
      <c r="G2" s="10"/>
      <c r="H2" s="10"/>
      <c r="I2" s="10"/>
      <c r="J2" s="10"/>
    </row>
    <row r="3" s="8" customFormat="1" ht="23" customHeight="1" spans="1:1">
      <c r="A3" s="11"/>
    </row>
    <row r="4" s="9" customFormat="1" ht="44.25" customHeight="1" spans="1:10">
      <c r="A4" s="12" t="s">
        <v>1910</v>
      </c>
      <c r="B4" s="12" t="s">
        <v>1911</v>
      </c>
      <c r="C4" s="12" t="s">
        <v>1912</v>
      </c>
      <c r="D4" s="12" t="s">
        <v>1913</v>
      </c>
      <c r="E4" s="12" t="s">
        <v>1914</v>
      </c>
      <c r="F4" s="12" t="s">
        <v>1915</v>
      </c>
      <c r="G4" s="12" t="s">
        <v>1916</v>
      </c>
      <c r="H4" s="12" t="s">
        <v>1917</v>
      </c>
      <c r="I4" s="12" t="s">
        <v>1918</v>
      </c>
      <c r="J4" s="12" t="s">
        <v>1919</v>
      </c>
    </row>
    <row r="5" s="8" customFormat="1" ht="18.75" spans="1:10">
      <c r="A5" s="13">
        <v>1</v>
      </c>
      <c r="B5" s="13">
        <v>2</v>
      </c>
      <c r="C5" s="13">
        <v>3</v>
      </c>
      <c r="D5" s="13">
        <v>4</v>
      </c>
      <c r="E5" s="13">
        <v>5</v>
      </c>
      <c r="F5" s="13">
        <v>6</v>
      </c>
      <c r="G5" s="13">
        <v>7</v>
      </c>
      <c r="H5" s="13">
        <v>8</v>
      </c>
      <c r="I5" s="13">
        <v>9</v>
      </c>
      <c r="J5" s="13">
        <v>10</v>
      </c>
    </row>
    <row r="6" s="8" customFormat="1" ht="25" customHeight="1" spans="1:10">
      <c r="A6" s="14" t="s">
        <v>1920</v>
      </c>
      <c r="B6" s="14"/>
      <c r="C6" s="14"/>
      <c r="D6" s="14"/>
      <c r="E6" s="14"/>
      <c r="F6" s="14"/>
      <c r="G6" s="14"/>
      <c r="H6" s="14"/>
      <c r="I6" s="14"/>
      <c r="J6" s="14"/>
    </row>
    <row r="7" s="8" customFormat="1" ht="25" customHeight="1" spans="1:10">
      <c r="A7" s="15" t="s">
        <v>1921</v>
      </c>
      <c r="B7" s="16" t="s">
        <v>1922</v>
      </c>
      <c r="C7" s="17" t="s">
        <v>1923</v>
      </c>
      <c r="D7" s="17" t="s">
        <v>1924</v>
      </c>
      <c r="E7" s="17" t="s">
        <v>1924</v>
      </c>
      <c r="F7" s="17" t="s">
        <v>1924</v>
      </c>
      <c r="G7" s="17"/>
      <c r="H7" s="17" t="s">
        <v>1924</v>
      </c>
      <c r="I7" s="17" t="s">
        <v>1924</v>
      </c>
      <c r="J7" s="17"/>
    </row>
    <row r="8" s="8" customFormat="1" ht="25" customHeight="1" spans="1:10">
      <c r="A8" s="15"/>
      <c r="B8" s="16"/>
      <c r="C8" s="17" t="s">
        <v>1924</v>
      </c>
      <c r="D8" s="17" t="s">
        <v>1925</v>
      </c>
      <c r="E8" s="17" t="s">
        <v>1924</v>
      </c>
      <c r="F8" s="17" t="s">
        <v>1924</v>
      </c>
      <c r="G8" s="17"/>
      <c r="H8" s="17" t="s">
        <v>1924</v>
      </c>
      <c r="I8" s="17" t="s">
        <v>1924</v>
      </c>
      <c r="J8" s="17"/>
    </row>
    <row r="9" s="8" customFormat="1" ht="25" customHeight="1" spans="1:10">
      <c r="A9" s="15"/>
      <c r="B9" s="16"/>
      <c r="C9" s="17" t="s">
        <v>1924</v>
      </c>
      <c r="D9" s="17" t="s">
        <v>1924</v>
      </c>
      <c r="E9" s="17" t="s">
        <v>1926</v>
      </c>
      <c r="F9" s="17" t="s">
        <v>1927</v>
      </c>
      <c r="G9" s="17" t="s">
        <v>1928</v>
      </c>
      <c r="H9" s="17" t="s">
        <v>1929</v>
      </c>
      <c r="I9" s="17" t="s">
        <v>1930</v>
      </c>
      <c r="J9" s="17" t="s">
        <v>1931</v>
      </c>
    </row>
    <row r="10" s="8" customFormat="1" ht="25" customHeight="1" spans="1:10">
      <c r="A10" s="15"/>
      <c r="B10" s="16"/>
      <c r="C10" s="17" t="s">
        <v>1924</v>
      </c>
      <c r="D10" s="17" t="s">
        <v>1924</v>
      </c>
      <c r="E10" s="17" t="s">
        <v>1932</v>
      </c>
      <c r="F10" s="17" t="s">
        <v>1927</v>
      </c>
      <c r="G10" s="17" t="s">
        <v>1933</v>
      </c>
      <c r="H10" s="17" t="s">
        <v>1934</v>
      </c>
      <c r="I10" s="17" t="s">
        <v>1930</v>
      </c>
      <c r="J10" s="17" t="s">
        <v>1935</v>
      </c>
    </row>
    <row r="11" s="8" customFormat="1" ht="25" customHeight="1" spans="1:10">
      <c r="A11" s="15"/>
      <c r="B11" s="16"/>
      <c r="C11" s="17" t="s">
        <v>1924</v>
      </c>
      <c r="D11" s="17" t="s">
        <v>1936</v>
      </c>
      <c r="E11" s="17" t="s">
        <v>1924</v>
      </c>
      <c r="F11" s="17" t="s">
        <v>1924</v>
      </c>
      <c r="G11" s="17"/>
      <c r="H11" s="17" t="s">
        <v>1924</v>
      </c>
      <c r="I11" s="17" t="s">
        <v>1924</v>
      </c>
      <c r="J11" s="17"/>
    </row>
    <row r="12" s="8" customFormat="1" ht="25" customHeight="1" spans="1:10">
      <c r="A12" s="15"/>
      <c r="B12" s="16"/>
      <c r="C12" s="17" t="s">
        <v>1924</v>
      </c>
      <c r="D12" s="17" t="s">
        <v>1924</v>
      </c>
      <c r="E12" s="17" t="s">
        <v>1937</v>
      </c>
      <c r="F12" s="17" t="s">
        <v>1927</v>
      </c>
      <c r="G12" s="17" t="s">
        <v>1938</v>
      </c>
      <c r="H12" s="17" t="s">
        <v>1934</v>
      </c>
      <c r="I12" s="17" t="s">
        <v>1930</v>
      </c>
      <c r="J12" s="17" t="s">
        <v>1939</v>
      </c>
    </row>
    <row r="13" s="8" customFormat="1" ht="25" customHeight="1" spans="1:10">
      <c r="A13" s="15"/>
      <c r="B13" s="16"/>
      <c r="C13" s="17" t="s">
        <v>1940</v>
      </c>
      <c r="D13" s="17" t="s">
        <v>1924</v>
      </c>
      <c r="E13" s="17" t="s">
        <v>1924</v>
      </c>
      <c r="F13" s="17" t="s">
        <v>1924</v>
      </c>
      <c r="G13" s="17"/>
      <c r="H13" s="17" t="s">
        <v>1924</v>
      </c>
      <c r="I13" s="17" t="s">
        <v>1924</v>
      </c>
      <c r="J13" s="17"/>
    </row>
    <row r="14" s="8" customFormat="1" ht="25" customHeight="1" spans="1:10">
      <c r="A14" s="15"/>
      <c r="B14" s="16"/>
      <c r="C14" s="17" t="s">
        <v>1924</v>
      </c>
      <c r="D14" s="17" t="s">
        <v>1941</v>
      </c>
      <c r="E14" s="17" t="s">
        <v>1924</v>
      </c>
      <c r="F14" s="17" t="s">
        <v>1924</v>
      </c>
      <c r="G14" s="17"/>
      <c r="H14" s="17" t="s">
        <v>1924</v>
      </c>
      <c r="I14" s="17" t="s">
        <v>1924</v>
      </c>
      <c r="J14" s="17"/>
    </row>
    <row r="15" s="8" customFormat="1" ht="25" customHeight="1" spans="1:10">
      <c r="A15" s="15"/>
      <c r="B15" s="16"/>
      <c r="C15" s="17" t="s">
        <v>1924</v>
      </c>
      <c r="D15" s="17" t="s">
        <v>1924</v>
      </c>
      <c r="E15" s="17" t="s">
        <v>1942</v>
      </c>
      <c r="F15" s="17" t="s">
        <v>1927</v>
      </c>
      <c r="G15" s="17" t="s">
        <v>1938</v>
      </c>
      <c r="H15" s="17" t="s">
        <v>1934</v>
      </c>
      <c r="I15" s="17" t="s">
        <v>1930</v>
      </c>
      <c r="J15" s="17" t="s">
        <v>1943</v>
      </c>
    </row>
    <row r="16" s="8" customFormat="1" ht="25" customHeight="1" spans="1:10">
      <c r="A16" s="15"/>
      <c r="B16" s="16"/>
      <c r="C16" s="17" t="s">
        <v>1944</v>
      </c>
      <c r="D16" s="17" t="s">
        <v>1924</v>
      </c>
      <c r="E16" s="17" t="s">
        <v>1924</v>
      </c>
      <c r="F16" s="17" t="s">
        <v>1924</v>
      </c>
      <c r="G16" s="17"/>
      <c r="H16" s="17" t="s">
        <v>1924</v>
      </c>
      <c r="I16" s="17" t="s">
        <v>1924</v>
      </c>
      <c r="J16" s="17"/>
    </row>
    <row r="17" s="8" customFormat="1" ht="25" customHeight="1" spans="1:10">
      <c r="A17" s="15"/>
      <c r="B17" s="16"/>
      <c r="C17" s="17" t="s">
        <v>1924</v>
      </c>
      <c r="D17" s="17" t="s">
        <v>1945</v>
      </c>
      <c r="E17" s="17" t="s">
        <v>1924</v>
      </c>
      <c r="F17" s="17" t="s">
        <v>1924</v>
      </c>
      <c r="G17" s="17"/>
      <c r="H17" s="17" t="s">
        <v>1924</v>
      </c>
      <c r="I17" s="17" t="s">
        <v>1924</v>
      </c>
      <c r="J17" s="17"/>
    </row>
    <row r="18" s="8" customFormat="1" ht="25" customHeight="1" spans="1:10">
      <c r="A18" s="15"/>
      <c r="B18" s="16"/>
      <c r="C18" s="17" t="s">
        <v>1924</v>
      </c>
      <c r="D18" s="17" t="s">
        <v>1924</v>
      </c>
      <c r="E18" s="17" t="s">
        <v>1946</v>
      </c>
      <c r="F18" s="17" t="s">
        <v>1927</v>
      </c>
      <c r="G18" s="17" t="s">
        <v>1947</v>
      </c>
      <c r="H18" s="17" t="s">
        <v>1934</v>
      </c>
      <c r="I18" s="17" t="s">
        <v>1930</v>
      </c>
      <c r="J18" s="17" t="s">
        <v>1948</v>
      </c>
    </row>
    <row r="19" s="8" customFormat="1" ht="25" customHeight="1" spans="1:10">
      <c r="A19" s="15" t="s">
        <v>1949</v>
      </c>
      <c r="B19" s="18" t="s">
        <v>1950</v>
      </c>
      <c r="C19" s="17" t="s">
        <v>1923</v>
      </c>
      <c r="D19" s="17" t="s">
        <v>1924</v>
      </c>
      <c r="E19" s="17" t="s">
        <v>1924</v>
      </c>
      <c r="F19" s="17" t="s">
        <v>1924</v>
      </c>
      <c r="G19" s="17"/>
      <c r="H19" s="17" t="s">
        <v>1924</v>
      </c>
      <c r="I19" s="17" t="s">
        <v>1924</v>
      </c>
      <c r="J19" s="17"/>
    </row>
    <row r="20" s="8" customFormat="1" ht="25" customHeight="1" spans="1:10">
      <c r="A20" s="15"/>
      <c r="B20" s="18"/>
      <c r="C20" s="17" t="s">
        <v>1924</v>
      </c>
      <c r="D20" s="17" t="s">
        <v>1925</v>
      </c>
      <c r="E20" s="17" t="s">
        <v>1924</v>
      </c>
      <c r="F20" s="17" t="s">
        <v>1924</v>
      </c>
      <c r="G20" s="17"/>
      <c r="H20" s="17" t="s">
        <v>1924</v>
      </c>
      <c r="I20" s="17" t="s">
        <v>1924</v>
      </c>
      <c r="J20" s="17"/>
    </row>
    <row r="21" s="8" customFormat="1" ht="25" customHeight="1" spans="1:10">
      <c r="A21" s="15"/>
      <c r="B21" s="18"/>
      <c r="C21" s="17" t="s">
        <v>1924</v>
      </c>
      <c r="D21" s="17" t="s">
        <v>1924</v>
      </c>
      <c r="E21" s="17" t="s">
        <v>1951</v>
      </c>
      <c r="F21" s="17" t="s">
        <v>1927</v>
      </c>
      <c r="G21" s="17" t="s">
        <v>1952</v>
      </c>
      <c r="H21" s="17" t="s">
        <v>1953</v>
      </c>
      <c r="I21" s="17" t="s">
        <v>1930</v>
      </c>
      <c r="J21" s="17" t="s">
        <v>1954</v>
      </c>
    </row>
    <row r="22" s="8" customFormat="1" ht="25" customHeight="1" spans="1:10">
      <c r="A22" s="15"/>
      <c r="B22" s="18"/>
      <c r="C22" s="17" t="s">
        <v>1924</v>
      </c>
      <c r="D22" s="17" t="s">
        <v>1924</v>
      </c>
      <c r="E22" s="17" t="s">
        <v>1955</v>
      </c>
      <c r="F22" s="17" t="s">
        <v>1956</v>
      </c>
      <c r="G22" s="17" t="s">
        <v>1957</v>
      </c>
      <c r="H22" s="17" t="s">
        <v>1958</v>
      </c>
      <c r="I22" s="17" t="s">
        <v>1930</v>
      </c>
      <c r="J22" s="17" t="s">
        <v>1959</v>
      </c>
    </row>
    <row r="23" s="8" customFormat="1" ht="25" customHeight="1" spans="1:10">
      <c r="A23" s="15"/>
      <c r="B23" s="18"/>
      <c r="C23" s="17" t="s">
        <v>1924</v>
      </c>
      <c r="D23" s="17" t="s">
        <v>1936</v>
      </c>
      <c r="E23" s="17" t="s">
        <v>1924</v>
      </c>
      <c r="F23" s="17" t="s">
        <v>1924</v>
      </c>
      <c r="G23" s="17"/>
      <c r="H23" s="17" t="s">
        <v>1924</v>
      </c>
      <c r="I23" s="17" t="s">
        <v>1924</v>
      </c>
      <c r="J23" s="17"/>
    </row>
    <row r="24" s="8" customFormat="1" ht="25" customHeight="1" spans="1:10">
      <c r="A24" s="15"/>
      <c r="B24" s="18"/>
      <c r="C24" s="17" t="s">
        <v>1924</v>
      </c>
      <c r="D24" s="17" t="s">
        <v>1924</v>
      </c>
      <c r="E24" s="17" t="s">
        <v>1960</v>
      </c>
      <c r="F24" s="17" t="s">
        <v>1956</v>
      </c>
      <c r="G24" s="17" t="s">
        <v>1961</v>
      </c>
      <c r="H24" s="17" t="s">
        <v>1934</v>
      </c>
      <c r="I24" s="17" t="s">
        <v>1930</v>
      </c>
      <c r="J24" s="17" t="s">
        <v>1962</v>
      </c>
    </row>
    <row r="25" s="8" customFormat="1" ht="25" customHeight="1" spans="1:10">
      <c r="A25" s="15"/>
      <c r="B25" s="18"/>
      <c r="C25" s="17" t="s">
        <v>1924</v>
      </c>
      <c r="D25" s="17" t="s">
        <v>1963</v>
      </c>
      <c r="E25" s="17" t="s">
        <v>1924</v>
      </c>
      <c r="F25" s="17" t="s">
        <v>1924</v>
      </c>
      <c r="G25" s="17"/>
      <c r="H25" s="17" t="s">
        <v>1924</v>
      </c>
      <c r="I25" s="17" t="s">
        <v>1924</v>
      </c>
      <c r="J25" s="17"/>
    </row>
    <row r="26" s="8" customFormat="1" ht="25" customHeight="1" spans="1:10">
      <c r="A26" s="15"/>
      <c r="B26" s="18"/>
      <c r="C26" s="17" t="s">
        <v>1924</v>
      </c>
      <c r="D26" s="17" t="s">
        <v>1924</v>
      </c>
      <c r="E26" s="17" t="s">
        <v>1964</v>
      </c>
      <c r="F26" s="17" t="s">
        <v>1956</v>
      </c>
      <c r="G26" s="17" t="s">
        <v>1961</v>
      </c>
      <c r="H26" s="17" t="s">
        <v>1934</v>
      </c>
      <c r="I26" s="17" t="s">
        <v>1930</v>
      </c>
      <c r="J26" s="17" t="s">
        <v>1965</v>
      </c>
    </row>
    <row r="27" s="8" customFormat="1" ht="25" customHeight="1" spans="1:10">
      <c r="A27" s="15"/>
      <c r="B27" s="18"/>
      <c r="C27" s="17" t="s">
        <v>1940</v>
      </c>
      <c r="D27" s="17" t="s">
        <v>1924</v>
      </c>
      <c r="E27" s="17" t="s">
        <v>1924</v>
      </c>
      <c r="F27" s="17" t="s">
        <v>1924</v>
      </c>
      <c r="G27" s="17"/>
      <c r="H27" s="17" t="s">
        <v>1924</v>
      </c>
      <c r="I27" s="17" t="s">
        <v>1924</v>
      </c>
      <c r="J27" s="17"/>
    </row>
    <row r="28" s="8" customFormat="1" ht="25" customHeight="1" spans="1:10">
      <c r="A28" s="15"/>
      <c r="B28" s="18"/>
      <c r="C28" s="17" t="s">
        <v>1924</v>
      </c>
      <c r="D28" s="17" t="s">
        <v>1966</v>
      </c>
      <c r="E28" s="17" t="s">
        <v>1924</v>
      </c>
      <c r="F28" s="17" t="s">
        <v>1924</v>
      </c>
      <c r="G28" s="17"/>
      <c r="H28" s="17" t="s">
        <v>1924</v>
      </c>
      <c r="I28" s="17" t="s">
        <v>1924</v>
      </c>
      <c r="J28" s="17"/>
    </row>
    <row r="29" s="8" customFormat="1" ht="25" customHeight="1" spans="1:10">
      <c r="A29" s="15"/>
      <c r="B29" s="18"/>
      <c r="C29" s="17" t="s">
        <v>1924</v>
      </c>
      <c r="D29" s="17" t="s">
        <v>1924</v>
      </c>
      <c r="E29" s="17" t="s">
        <v>1967</v>
      </c>
      <c r="F29" s="17" t="s">
        <v>1927</v>
      </c>
      <c r="G29" s="17" t="s">
        <v>1957</v>
      </c>
      <c r="H29" s="17" t="s">
        <v>1958</v>
      </c>
      <c r="I29" s="17" t="s">
        <v>1930</v>
      </c>
      <c r="J29" s="17" t="s">
        <v>1968</v>
      </c>
    </row>
    <row r="30" s="8" customFormat="1" ht="25" customHeight="1" spans="1:10">
      <c r="A30" s="15"/>
      <c r="B30" s="18"/>
      <c r="C30" s="17" t="s">
        <v>1944</v>
      </c>
      <c r="D30" s="17" t="s">
        <v>1924</v>
      </c>
      <c r="E30" s="17" t="s">
        <v>1924</v>
      </c>
      <c r="F30" s="17" t="s">
        <v>1924</v>
      </c>
      <c r="G30" s="17"/>
      <c r="H30" s="17" t="s">
        <v>1924</v>
      </c>
      <c r="I30" s="17" t="s">
        <v>1924</v>
      </c>
      <c r="J30" s="17"/>
    </row>
    <row r="31" s="8" customFormat="1" ht="25" customHeight="1" spans="1:10">
      <c r="A31" s="15"/>
      <c r="B31" s="18"/>
      <c r="C31" s="17" t="s">
        <v>1924</v>
      </c>
      <c r="D31" s="17" t="s">
        <v>1945</v>
      </c>
      <c r="E31" s="17" t="s">
        <v>1924</v>
      </c>
      <c r="F31" s="17" t="s">
        <v>1924</v>
      </c>
      <c r="G31" s="17"/>
      <c r="H31" s="17" t="s">
        <v>1924</v>
      </c>
      <c r="I31" s="17" t="s">
        <v>1924</v>
      </c>
      <c r="J31" s="17"/>
    </row>
    <row r="32" s="8" customFormat="1" ht="25" customHeight="1" spans="1:10">
      <c r="A32" s="15"/>
      <c r="B32" s="18"/>
      <c r="C32" s="17" t="s">
        <v>1924</v>
      </c>
      <c r="D32" s="17" t="s">
        <v>1924</v>
      </c>
      <c r="E32" s="17" t="s">
        <v>1969</v>
      </c>
      <c r="F32" s="17" t="s">
        <v>1927</v>
      </c>
      <c r="G32" s="17" t="s">
        <v>1938</v>
      </c>
      <c r="H32" s="17" t="s">
        <v>1934</v>
      </c>
      <c r="I32" s="17" t="s">
        <v>1930</v>
      </c>
      <c r="J32" s="17" t="s">
        <v>1970</v>
      </c>
    </row>
    <row r="33" s="8" customFormat="1" ht="25" customHeight="1" spans="1:10">
      <c r="A33" s="14" t="s">
        <v>1971</v>
      </c>
      <c r="B33" s="14"/>
      <c r="C33" s="14"/>
      <c r="D33" s="14"/>
      <c r="E33" s="14"/>
      <c r="F33" s="14"/>
      <c r="G33" s="14"/>
      <c r="H33" s="14"/>
      <c r="I33" s="14"/>
      <c r="J33" s="14"/>
    </row>
    <row r="34" s="8" customFormat="1" ht="25" customHeight="1" spans="1:10">
      <c r="A34" s="15" t="s">
        <v>1972</v>
      </c>
      <c r="B34" s="16" t="s">
        <v>1973</v>
      </c>
      <c r="C34" s="17" t="s">
        <v>1923</v>
      </c>
      <c r="D34" s="17" t="s">
        <v>1924</v>
      </c>
      <c r="E34" s="17" t="s">
        <v>1924</v>
      </c>
      <c r="F34" s="17" t="s">
        <v>1924</v>
      </c>
      <c r="G34" s="17"/>
      <c r="H34" s="17" t="s">
        <v>1924</v>
      </c>
      <c r="I34" s="17" t="s">
        <v>1924</v>
      </c>
      <c r="J34" s="17"/>
    </row>
    <row r="35" s="8" customFormat="1" ht="25" customHeight="1" spans="1:10">
      <c r="A35" s="15"/>
      <c r="B35" s="16"/>
      <c r="C35" s="17" t="s">
        <v>1924</v>
      </c>
      <c r="D35" s="17" t="s">
        <v>1925</v>
      </c>
      <c r="E35" s="17" t="s">
        <v>1924</v>
      </c>
      <c r="F35" s="17" t="s">
        <v>1924</v>
      </c>
      <c r="G35" s="17"/>
      <c r="H35" s="17" t="s">
        <v>1924</v>
      </c>
      <c r="I35" s="17" t="s">
        <v>1924</v>
      </c>
      <c r="J35" s="17"/>
    </row>
    <row r="36" s="8" customFormat="1" ht="25" customHeight="1" spans="1:10">
      <c r="A36" s="15"/>
      <c r="B36" s="16"/>
      <c r="C36" s="17" t="s">
        <v>1924</v>
      </c>
      <c r="D36" s="17" t="s">
        <v>1924</v>
      </c>
      <c r="E36" s="17" t="s">
        <v>1974</v>
      </c>
      <c r="F36" s="17" t="s">
        <v>1927</v>
      </c>
      <c r="G36" s="17" t="s">
        <v>1975</v>
      </c>
      <c r="H36" s="17" t="s">
        <v>1929</v>
      </c>
      <c r="I36" s="17" t="s">
        <v>1930</v>
      </c>
      <c r="J36" s="17" t="s">
        <v>1976</v>
      </c>
    </row>
    <row r="37" s="8" customFormat="1" ht="25" customHeight="1" spans="1:10">
      <c r="A37" s="15"/>
      <c r="B37" s="16"/>
      <c r="C37" s="17" t="s">
        <v>1924</v>
      </c>
      <c r="D37" s="17" t="s">
        <v>1936</v>
      </c>
      <c r="E37" s="17" t="s">
        <v>1924</v>
      </c>
      <c r="F37" s="17" t="s">
        <v>1924</v>
      </c>
      <c r="G37" s="17"/>
      <c r="H37" s="17" t="s">
        <v>1924</v>
      </c>
      <c r="I37" s="17" t="s">
        <v>1924</v>
      </c>
      <c r="J37" s="17"/>
    </row>
    <row r="38" s="8" customFormat="1" ht="25" customHeight="1" spans="1:10">
      <c r="A38" s="15"/>
      <c r="B38" s="16"/>
      <c r="C38" s="17" t="s">
        <v>1924</v>
      </c>
      <c r="D38" s="17" t="s">
        <v>1924</v>
      </c>
      <c r="E38" s="17" t="s">
        <v>1977</v>
      </c>
      <c r="F38" s="17" t="s">
        <v>1956</v>
      </c>
      <c r="G38" s="17" t="s">
        <v>1961</v>
      </c>
      <c r="H38" s="17" t="s">
        <v>1934</v>
      </c>
      <c r="I38" s="17" t="s">
        <v>1930</v>
      </c>
      <c r="J38" s="17" t="s">
        <v>1978</v>
      </c>
    </row>
    <row r="39" s="8" customFormat="1" ht="25" customHeight="1" spans="1:10">
      <c r="A39" s="15"/>
      <c r="B39" s="16"/>
      <c r="C39" s="17" t="s">
        <v>1924</v>
      </c>
      <c r="D39" s="17" t="s">
        <v>1963</v>
      </c>
      <c r="E39" s="17" t="s">
        <v>1924</v>
      </c>
      <c r="F39" s="17" t="s">
        <v>1924</v>
      </c>
      <c r="G39" s="17"/>
      <c r="H39" s="17" t="s">
        <v>1924</v>
      </c>
      <c r="I39" s="17" t="s">
        <v>1924</v>
      </c>
      <c r="J39" s="17"/>
    </row>
    <row r="40" s="8" customFormat="1" ht="25" customHeight="1" spans="1:10">
      <c r="A40" s="15"/>
      <c r="B40" s="16"/>
      <c r="C40" s="17" t="s">
        <v>1924</v>
      </c>
      <c r="D40" s="17" t="s">
        <v>1924</v>
      </c>
      <c r="E40" s="17" t="s">
        <v>1979</v>
      </c>
      <c r="F40" s="17" t="s">
        <v>1956</v>
      </c>
      <c r="G40" s="17" t="s">
        <v>1961</v>
      </c>
      <c r="H40" s="17" t="s">
        <v>1934</v>
      </c>
      <c r="I40" s="17" t="s">
        <v>1930</v>
      </c>
      <c r="J40" s="17" t="s">
        <v>1980</v>
      </c>
    </row>
    <row r="41" s="8" customFormat="1" ht="25" customHeight="1" spans="1:10">
      <c r="A41" s="15"/>
      <c r="B41" s="16"/>
      <c r="C41" s="17" t="s">
        <v>1940</v>
      </c>
      <c r="D41" s="17" t="s">
        <v>1924</v>
      </c>
      <c r="E41" s="17" t="s">
        <v>1924</v>
      </c>
      <c r="F41" s="17" t="s">
        <v>1924</v>
      </c>
      <c r="G41" s="17"/>
      <c r="H41" s="17" t="s">
        <v>1924</v>
      </c>
      <c r="I41" s="17" t="s">
        <v>1924</v>
      </c>
      <c r="J41" s="17"/>
    </row>
    <row r="42" s="8" customFormat="1" ht="25" customHeight="1" spans="1:10">
      <c r="A42" s="15"/>
      <c r="B42" s="16"/>
      <c r="C42" s="17" t="s">
        <v>1924</v>
      </c>
      <c r="D42" s="17" t="s">
        <v>1981</v>
      </c>
      <c r="E42" s="17" t="s">
        <v>1924</v>
      </c>
      <c r="F42" s="17" t="s">
        <v>1924</v>
      </c>
      <c r="G42" s="17"/>
      <c r="H42" s="17" t="s">
        <v>1924</v>
      </c>
      <c r="I42" s="17" t="s">
        <v>1924</v>
      </c>
      <c r="J42" s="17"/>
    </row>
    <row r="43" s="8" customFormat="1" ht="25" customHeight="1" spans="1:10">
      <c r="A43" s="15"/>
      <c r="B43" s="16"/>
      <c r="C43" s="17" t="s">
        <v>1924</v>
      </c>
      <c r="D43" s="17" t="s">
        <v>1924</v>
      </c>
      <c r="E43" s="17" t="s">
        <v>1942</v>
      </c>
      <c r="F43" s="17" t="s">
        <v>1927</v>
      </c>
      <c r="G43" s="17" t="s">
        <v>1933</v>
      </c>
      <c r="H43" s="17" t="s">
        <v>1934</v>
      </c>
      <c r="I43" s="17" t="s">
        <v>1930</v>
      </c>
      <c r="J43" s="17" t="s">
        <v>1982</v>
      </c>
    </row>
    <row r="44" s="8" customFormat="1" ht="25" customHeight="1" spans="1:10">
      <c r="A44" s="15"/>
      <c r="B44" s="16"/>
      <c r="C44" s="17" t="s">
        <v>1944</v>
      </c>
      <c r="D44" s="17" t="s">
        <v>1924</v>
      </c>
      <c r="E44" s="17" t="s">
        <v>1924</v>
      </c>
      <c r="F44" s="17" t="s">
        <v>1924</v>
      </c>
      <c r="G44" s="17"/>
      <c r="H44" s="17" t="s">
        <v>1924</v>
      </c>
      <c r="I44" s="17" t="s">
        <v>1924</v>
      </c>
      <c r="J44" s="17"/>
    </row>
    <row r="45" s="8" customFormat="1" ht="25" customHeight="1" spans="1:10">
      <c r="A45" s="15"/>
      <c r="B45" s="16"/>
      <c r="C45" s="17" t="s">
        <v>1924</v>
      </c>
      <c r="D45" s="17" t="s">
        <v>1983</v>
      </c>
      <c r="E45" s="17" t="s">
        <v>1924</v>
      </c>
      <c r="F45" s="17" t="s">
        <v>1924</v>
      </c>
      <c r="G45" s="17"/>
      <c r="H45" s="17" t="s">
        <v>1924</v>
      </c>
      <c r="I45" s="17" t="s">
        <v>1924</v>
      </c>
      <c r="J45" s="17"/>
    </row>
    <row r="46" s="8" customFormat="1" ht="25" customHeight="1" spans="1:10">
      <c r="A46" s="15"/>
      <c r="B46" s="16"/>
      <c r="C46" s="17" t="s">
        <v>1924</v>
      </c>
      <c r="D46" s="17" t="s">
        <v>1924</v>
      </c>
      <c r="E46" s="17" t="s">
        <v>1984</v>
      </c>
      <c r="F46" s="17" t="s">
        <v>1927</v>
      </c>
      <c r="G46" s="17" t="s">
        <v>1985</v>
      </c>
      <c r="H46" s="17" t="s">
        <v>1934</v>
      </c>
      <c r="I46" s="17" t="s">
        <v>1930</v>
      </c>
      <c r="J46" s="17" t="s">
        <v>1986</v>
      </c>
    </row>
    <row r="47" s="8" customFormat="1" ht="25" customHeight="1" spans="1:10">
      <c r="A47" s="15" t="s">
        <v>1987</v>
      </c>
      <c r="B47" s="16" t="s">
        <v>1988</v>
      </c>
      <c r="C47" s="17" t="s">
        <v>1923</v>
      </c>
      <c r="D47" s="17" t="s">
        <v>1924</v>
      </c>
      <c r="E47" s="17" t="s">
        <v>1924</v>
      </c>
      <c r="F47" s="17" t="s">
        <v>1924</v>
      </c>
      <c r="G47" s="17"/>
      <c r="H47" s="17" t="s">
        <v>1924</v>
      </c>
      <c r="I47" s="17" t="s">
        <v>1924</v>
      </c>
      <c r="J47" s="17"/>
    </row>
    <row r="48" s="8" customFormat="1" ht="25" customHeight="1" spans="1:10">
      <c r="A48" s="15"/>
      <c r="B48" s="16"/>
      <c r="C48" s="17" t="s">
        <v>1924</v>
      </c>
      <c r="D48" s="17" t="s">
        <v>1925</v>
      </c>
      <c r="E48" s="17" t="s">
        <v>1924</v>
      </c>
      <c r="F48" s="17" t="s">
        <v>1924</v>
      </c>
      <c r="G48" s="17"/>
      <c r="H48" s="17" t="s">
        <v>1924</v>
      </c>
      <c r="I48" s="17" t="s">
        <v>1924</v>
      </c>
      <c r="J48" s="17"/>
    </row>
    <row r="49" s="8" customFormat="1" ht="25" customHeight="1" spans="1:10">
      <c r="A49" s="15"/>
      <c r="B49" s="16"/>
      <c r="C49" s="17" t="s">
        <v>1924</v>
      </c>
      <c r="D49" s="17" t="s">
        <v>1924</v>
      </c>
      <c r="E49" s="17" t="s">
        <v>1989</v>
      </c>
      <c r="F49" s="17" t="s">
        <v>1956</v>
      </c>
      <c r="G49" s="17" t="s">
        <v>1990</v>
      </c>
      <c r="H49" s="17" t="s">
        <v>1953</v>
      </c>
      <c r="I49" s="17" t="s">
        <v>1930</v>
      </c>
      <c r="J49" s="17" t="s">
        <v>1991</v>
      </c>
    </row>
    <row r="50" s="8" customFormat="1" ht="25" customHeight="1" spans="1:10">
      <c r="A50" s="15"/>
      <c r="B50" s="16"/>
      <c r="C50" s="17" t="s">
        <v>1924</v>
      </c>
      <c r="D50" s="17" t="s">
        <v>1936</v>
      </c>
      <c r="E50" s="17" t="s">
        <v>1924</v>
      </c>
      <c r="F50" s="17" t="s">
        <v>1924</v>
      </c>
      <c r="G50" s="17"/>
      <c r="H50" s="17" t="s">
        <v>1924</v>
      </c>
      <c r="I50" s="17" t="s">
        <v>1924</v>
      </c>
      <c r="J50" s="17"/>
    </row>
    <row r="51" s="8" customFormat="1" ht="25" customHeight="1" spans="1:10">
      <c r="A51" s="15"/>
      <c r="B51" s="16"/>
      <c r="C51" s="17" t="s">
        <v>1924</v>
      </c>
      <c r="D51" s="17" t="s">
        <v>1924</v>
      </c>
      <c r="E51" s="17" t="s">
        <v>1992</v>
      </c>
      <c r="F51" s="17" t="s">
        <v>1927</v>
      </c>
      <c r="G51" s="17" t="s">
        <v>1947</v>
      </c>
      <c r="H51" s="17" t="s">
        <v>1934</v>
      </c>
      <c r="I51" s="17" t="s">
        <v>1930</v>
      </c>
      <c r="J51" s="17" t="s">
        <v>1993</v>
      </c>
    </row>
    <row r="52" s="8" customFormat="1" ht="25" customHeight="1" spans="1:10">
      <c r="A52" s="15"/>
      <c r="B52" s="16"/>
      <c r="C52" s="17" t="s">
        <v>1924</v>
      </c>
      <c r="D52" s="17" t="s">
        <v>1963</v>
      </c>
      <c r="E52" s="17" t="s">
        <v>1924</v>
      </c>
      <c r="F52" s="17" t="s">
        <v>1924</v>
      </c>
      <c r="G52" s="17"/>
      <c r="H52" s="17" t="s">
        <v>1924</v>
      </c>
      <c r="I52" s="17" t="s">
        <v>1924</v>
      </c>
      <c r="J52" s="17"/>
    </row>
    <row r="53" s="8" customFormat="1" ht="25" customHeight="1" spans="1:10">
      <c r="A53" s="15"/>
      <c r="B53" s="16"/>
      <c r="C53" s="17" t="s">
        <v>1924</v>
      </c>
      <c r="D53" s="17" t="s">
        <v>1924</v>
      </c>
      <c r="E53" s="17" t="s">
        <v>1994</v>
      </c>
      <c r="F53" s="17" t="s">
        <v>1927</v>
      </c>
      <c r="G53" s="17" t="s">
        <v>1947</v>
      </c>
      <c r="H53" s="17" t="s">
        <v>1934</v>
      </c>
      <c r="I53" s="17" t="s">
        <v>1930</v>
      </c>
      <c r="J53" s="17" t="s">
        <v>1995</v>
      </c>
    </row>
    <row r="54" s="8" customFormat="1" ht="25" customHeight="1" spans="1:10">
      <c r="A54" s="15"/>
      <c r="B54" s="16"/>
      <c r="C54" s="17" t="s">
        <v>1940</v>
      </c>
      <c r="D54" s="17" t="s">
        <v>1924</v>
      </c>
      <c r="E54" s="17" t="s">
        <v>1924</v>
      </c>
      <c r="F54" s="17" t="s">
        <v>1924</v>
      </c>
      <c r="G54" s="17"/>
      <c r="H54" s="17" t="s">
        <v>1924</v>
      </c>
      <c r="I54" s="17" t="s">
        <v>1924</v>
      </c>
      <c r="J54" s="17"/>
    </row>
    <row r="55" s="8" customFormat="1" ht="25" customHeight="1" spans="1:10">
      <c r="A55" s="15"/>
      <c r="B55" s="16"/>
      <c r="C55" s="17" t="s">
        <v>1924</v>
      </c>
      <c r="D55" s="17" t="s">
        <v>1981</v>
      </c>
      <c r="E55" s="17" t="s">
        <v>1924</v>
      </c>
      <c r="F55" s="17" t="s">
        <v>1924</v>
      </c>
      <c r="G55" s="17"/>
      <c r="H55" s="17" t="s">
        <v>1924</v>
      </c>
      <c r="I55" s="17" t="s">
        <v>1924</v>
      </c>
      <c r="J55" s="17"/>
    </row>
    <row r="56" s="8" customFormat="1" ht="25" customHeight="1" spans="1:10">
      <c r="A56" s="15"/>
      <c r="B56" s="16"/>
      <c r="C56" s="17" t="s">
        <v>1924</v>
      </c>
      <c r="D56" s="17" t="s">
        <v>1924</v>
      </c>
      <c r="E56" s="17" t="s">
        <v>1942</v>
      </c>
      <c r="F56" s="17" t="s">
        <v>1927</v>
      </c>
      <c r="G56" s="17" t="s">
        <v>1947</v>
      </c>
      <c r="H56" s="17" t="s">
        <v>1934</v>
      </c>
      <c r="I56" s="17" t="s">
        <v>1930</v>
      </c>
      <c r="J56" s="17" t="s">
        <v>1996</v>
      </c>
    </row>
    <row r="57" s="8" customFormat="1" ht="25" customHeight="1" spans="1:10">
      <c r="A57" s="15"/>
      <c r="B57" s="16"/>
      <c r="C57" s="17" t="s">
        <v>1944</v>
      </c>
      <c r="D57" s="17" t="s">
        <v>1924</v>
      </c>
      <c r="E57" s="17" t="s">
        <v>1924</v>
      </c>
      <c r="F57" s="17" t="s">
        <v>1924</v>
      </c>
      <c r="G57" s="17"/>
      <c r="H57" s="17" t="s">
        <v>1924</v>
      </c>
      <c r="I57" s="17" t="s">
        <v>1924</v>
      </c>
      <c r="J57" s="17"/>
    </row>
    <row r="58" s="8" customFormat="1" ht="25" customHeight="1" spans="1:10">
      <c r="A58" s="15"/>
      <c r="B58" s="16"/>
      <c r="C58" s="17" t="s">
        <v>1924</v>
      </c>
      <c r="D58" s="17" t="s">
        <v>1983</v>
      </c>
      <c r="E58" s="17" t="s">
        <v>1924</v>
      </c>
      <c r="F58" s="17" t="s">
        <v>1924</v>
      </c>
      <c r="G58" s="17"/>
      <c r="H58" s="17" t="s">
        <v>1924</v>
      </c>
      <c r="I58" s="17" t="s">
        <v>1924</v>
      </c>
      <c r="J58" s="17"/>
    </row>
    <row r="59" s="8" customFormat="1" ht="25" customHeight="1" spans="1:10">
      <c r="A59" s="15"/>
      <c r="B59" s="16"/>
      <c r="C59" s="17" t="s">
        <v>1924</v>
      </c>
      <c r="D59" s="17" t="s">
        <v>1924</v>
      </c>
      <c r="E59" s="17" t="s">
        <v>1997</v>
      </c>
      <c r="F59" s="17" t="s">
        <v>1927</v>
      </c>
      <c r="G59" s="17" t="s">
        <v>1947</v>
      </c>
      <c r="H59" s="17" t="s">
        <v>1934</v>
      </c>
      <c r="I59" s="17" t="s">
        <v>1930</v>
      </c>
      <c r="J59" s="17" t="s">
        <v>1998</v>
      </c>
    </row>
    <row r="60" s="8" customFormat="1" ht="25" customHeight="1" spans="1:10">
      <c r="A60" s="14" t="s">
        <v>1999</v>
      </c>
      <c r="B60" s="14"/>
      <c r="C60" s="14"/>
      <c r="D60" s="14"/>
      <c r="E60" s="14"/>
      <c r="F60" s="14"/>
      <c r="G60" s="14"/>
      <c r="H60" s="14"/>
      <c r="I60" s="14"/>
      <c r="J60" s="14"/>
    </row>
    <row r="61" s="8" customFormat="1" ht="25" customHeight="1" spans="1:10">
      <c r="A61" s="15" t="s">
        <v>2000</v>
      </c>
      <c r="B61" s="15" t="s">
        <v>2001</v>
      </c>
      <c r="C61" s="17" t="s">
        <v>1923</v>
      </c>
      <c r="D61" s="17" t="s">
        <v>1924</v>
      </c>
      <c r="E61" s="17" t="s">
        <v>1924</v>
      </c>
      <c r="F61" s="17" t="s">
        <v>1924</v>
      </c>
      <c r="G61" s="17"/>
      <c r="H61" s="17" t="s">
        <v>1924</v>
      </c>
      <c r="I61" s="17" t="s">
        <v>1924</v>
      </c>
      <c r="J61" s="17"/>
    </row>
    <row r="62" s="8" customFormat="1" ht="25" customHeight="1" spans="1:10">
      <c r="A62" s="15"/>
      <c r="B62" s="15"/>
      <c r="C62" s="17" t="s">
        <v>1924</v>
      </c>
      <c r="D62" s="17" t="s">
        <v>1925</v>
      </c>
      <c r="E62" s="17" t="s">
        <v>1924</v>
      </c>
      <c r="F62" s="17" t="s">
        <v>1924</v>
      </c>
      <c r="G62" s="17"/>
      <c r="H62" s="17" t="s">
        <v>1924</v>
      </c>
      <c r="I62" s="17" t="s">
        <v>1924</v>
      </c>
      <c r="J62" s="17"/>
    </row>
    <row r="63" s="8" customFormat="1" ht="25" customHeight="1" spans="1:10">
      <c r="A63" s="15"/>
      <c r="B63" s="15"/>
      <c r="C63" s="17" t="s">
        <v>1924</v>
      </c>
      <c r="D63" s="17" t="s">
        <v>1924</v>
      </c>
      <c r="E63" s="17" t="s">
        <v>2002</v>
      </c>
      <c r="F63" s="17" t="s">
        <v>1927</v>
      </c>
      <c r="G63" s="17" t="s">
        <v>1933</v>
      </c>
      <c r="H63" s="17" t="s">
        <v>1934</v>
      </c>
      <c r="I63" s="17" t="s">
        <v>1930</v>
      </c>
      <c r="J63" s="17" t="s">
        <v>2003</v>
      </c>
    </row>
    <row r="64" s="8" customFormat="1" ht="25" customHeight="1" spans="1:10">
      <c r="A64" s="15"/>
      <c r="B64" s="15"/>
      <c r="C64" s="17" t="s">
        <v>1924</v>
      </c>
      <c r="D64" s="17" t="s">
        <v>1924</v>
      </c>
      <c r="E64" s="17" t="s">
        <v>2004</v>
      </c>
      <c r="F64" s="17" t="s">
        <v>1927</v>
      </c>
      <c r="G64" s="17" t="s">
        <v>2005</v>
      </c>
      <c r="H64" s="17" t="s">
        <v>1929</v>
      </c>
      <c r="I64" s="17" t="s">
        <v>1930</v>
      </c>
      <c r="J64" s="17" t="s">
        <v>2006</v>
      </c>
    </row>
    <row r="65" s="8" customFormat="1" ht="25" customHeight="1" spans="1:10">
      <c r="A65" s="15"/>
      <c r="B65" s="15"/>
      <c r="C65" s="17" t="s">
        <v>1924</v>
      </c>
      <c r="D65" s="17" t="s">
        <v>1924</v>
      </c>
      <c r="E65" s="17" t="s">
        <v>2007</v>
      </c>
      <c r="F65" s="17" t="s">
        <v>1927</v>
      </c>
      <c r="G65" s="17" t="s">
        <v>2008</v>
      </c>
      <c r="H65" s="17" t="s">
        <v>2009</v>
      </c>
      <c r="I65" s="17" t="s">
        <v>1930</v>
      </c>
      <c r="J65" s="17" t="s">
        <v>2010</v>
      </c>
    </row>
    <row r="66" s="8" customFormat="1" ht="25" customHeight="1" spans="1:10">
      <c r="A66" s="15"/>
      <c r="B66" s="15"/>
      <c r="C66" s="17" t="s">
        <v>1924</v>
      </c>
      <c r="D66" s="17" t="s">
        <v>1936</v>
      </c>
      <c r="E66" s="17" t="s">
        <v>1924</v>
      </c>
      <c r="F66" s="17" t="s">
        <v>1924</v>
      </c>
      <c r="G66" s="17"/>
      <c r="H66" s="17" t="s">
        <v>1924</v>
      </c>
      <c r="I66" s="17" t="s">
        <v>1924</v>
      </c>
      <c r="J66" s="17"/>
    </row>
    <row r="67" s="8" customFormat="1" ht="25" customHeight="1" spans="1:10">
      <c r="A67" s="15"/>
      <c r="B67" s="15"/>
      <c r="C67" s="17" t="s">
        <v>1924</v>
      </c>
      <c r="D67" s="17" t="s">
        <v>1924</v>
      </c>
      <c r="E67" s="17" t="s">
        <v>2011</v>
      </c>
      <c r="F67" s="17" t="s">
        <v>1927</v>
      </c>
      <c r="G67" s="17" t="s">
        <v>1938</v>
      </c>
      <c r="H67" s="17" t="s">
        <v>1934</v>
      </c>
      <c r="I67" s="17" t="s">
        <v>1930</v>
      </c>
      <c r="J67" s="17" t="s">
        <v>2012</v>
      </c>
    </row>
    <row r="68" s="8" customFormat="1" ht="25" customHeight="1" spans="1:10">
      <c r="A68" s="15"/>
      <c r="B68" s="15"/>
      <c r="C68" s="17" t="s">
        <v>1924</v>
      </c>
      <c r="D68" s="17" t="s">
        <v>1924</v>
      </c>
      <c r="E68" s="17" t="s">
        <v>2013</v>
      </c>
      <c r="F68" s="17" t="s">
        <v>1927</v>
      </c>
      <c r="G68" s="17" t="s">
        <v>2014</v>
      </c>
      <c r="H68" s="17" t="s">
        <v>1934</v>
      </c>
      <c r="I68" s="17" t="s">
        <v>1930</v>
      </c>
      <c r="J68" s="17" t="s">
        <v>2015</v>
      </c>
    </row>
    <row r="69" s="8" customFormat="1" ht="25" customHeight="1" spans="1:10">
      <c r="A69" s="15"/>
      <c r="B69" s="15"/>
      <c r="C69" s="17" t="s">
        <v>1924</v>
      </c>
      <c r="D69" s="17" t="s">
        <v>1924</v>
      </c>
      <c r="E69" s="17" t="s">
        <v>2016</v>
      </c>
      <c r="F69" s="17" t="s">
        <v>1927</v>
      </c>
      <c r="G69" s="17" t="s">
        <v>1933</v>
      </c>
      <c r="H69" s="17" t="s">
        <v>1934</v>
      </c>
      <c r="I69" s="17" t="s">
        <v>1930</v>
      </c>
      <c r="J69" s="17" t="s">
        <v>2017</v>
      </c>
    </row>
    <row r="70" s="8" customFormat="1" ht="25" customHeight="1" spans="1:10">
      <c r="A70" s="15"/>
      <c r="B70" s="15"/>
      <c r="C70" s="17" t="s">
        <v>1924</v>
      </c>
      <c r="D70" s="17" t="s">
        <v>1963</v>
      </c>
      <c r="E70" s="17" t="s">
        <v>1924</v>
      </c>
      <c r="F70" s="17" t="s">
        <v>1924</v>
      </c>
      <c r="G70" s="17"/>
      <c r="H70" s="17" t="s">
        <v>1924</v>
      </c>
      <c r="I70" s="17" t="s">
        <v>1924</v>
      </c>
      <c r="J70" s="17"/>
    </row>
    <row r="71" s="8" customFormat="1" ht="25" customHeight="1" spans="1:10">
      <c r="A71" s="15"/>
      <c r="B71" s="15"/>
      <c r="C71" s="17" t="s">
        <v>1924</v>
      </c>
      <c r="D71" s="17" t="s">
        <v>1924</v>
      </c>
      <c r="E71" s="17" t="s">
        <v>2018</v>
      </c>
      <c r="F71" s="17" t="s">
        <v>1927</v>
      </c>
      <c r="G71" s="17" t="s">
        <v>1938</v>
      </c>
      <c r="H71" s="17" t="s">
        <v>1934</v>
      </c>
      <c r="I71" s="17" t="s">
        <v>1930</v>
      </c>
      <c r="J71" s="17" t="s">
        <v>2019</v>
      </c>
    </row>
    <row r="72" s="8" customFormat="1" ht="25" customHeight="1" spans="1:10">
      <c r="A72" s="15"/>
      <c r="B72" s="15"/>
      <c r="C72" s="17" t="s">
        <v>1924</v>
      </c>
      <c r="D72" s="17" t="s">
        <v>1924</v>
      </c>
      <c r="E72" s="17" t="s">
        <v>2020</v>
      </c>
      <c r="F72" s="17" t="s">
        <v>1927</v>
      </c>
      <c r="G72" s="17" t="s">
        <v>2021</v>
      </c>
      <c r="H72" s="17" t="s">
        <v>1934</v>
      </c>
      <c r="I72" s="17" t="s">
        <v>1930</v>
      </c>
      <c r="J72" s="17" t="s">
        <v>2022</v>
      </c>
    </row>
    <row r="73" s="8" customFormat="1" ht="25" customHeight="1" spans="1:10">
      <c r="A73" s="15"/>
      <c r="B73" s="15"/>
      <c r="C73" s="17" t="s">
        <v>1924</v>
      </c>
      <c r="D73" s="17" t="s">
        <v>1924</v>
      </c>
      <c r="E73" s="17" t="s">
        <v>2023</v>
      </c>
      <c r="F73" s="17" t="s">
        <v>1927</v>
      </c>
      <c r="G73" s="17" t="s">
        <v>1938</v>
      </c>
      <c r="H73" s="17" t="s">
        <v>1934</v>
      </c>
      <c r="I73" s="17" t="s">
        <v>1930</v>
      </c>
      <c r="J73" s="17" t="s">
        <v>2024</v>
      </c>
    </row>
    <row r="74" s="8" customFormat="1" ht="25" customHeight="1" spans="1:10">
      <c r="A74" s="15"/>
      <c r="B74" s="15"/>
      <c r="C74" s="17" t="s">
        <v>1924</v>
      </c>
      <c r="D74" s="17" t="s">
        <v>1924</v>
      </c>
      <c r="E74" s="17" t="s">
        <v>2025</v>
      </c>
      <c r="F74" s="17" t="s">
        <v>1927</v>
      </c>
      <c r="G74" s="17" t="s">
        <v>1938</v>
      </c>
      <c r="H74" s="17" t="s">
        <v>1934</v>
      </c>
      <c r="I74" s="17" t="s">
        <v>1930</v>
      </c>
      <c r="J74" s="17" t="s">
        <v>2026</v>
      </c>
    </row>
    <row r="75" s="8" customFormat="1" ht="25" customHeight="1" spans="1:10">
      <c r="A75" s="15"/>
      <c r="B75" s="15"/>
      <c r="C75" s="17" t="s">
        <v>1940</v>
      </c>
      <c r="D75" s="17" t="s">
        <v>1924</v>
      </c>
      <c r="E75" s="17" t="s">
        <v>1924</v>
      </c>
      <c r="F75" s="17" t="s">
        <v>1924</v>
      </c>
      <c r="G75" s="17"/>
      <c r="H75" s="17" t="s">
        <v>1924</v>
      </c>
      <c r="I75" s="17" t="s">
        <v>1924</v>
      </c>
      <c r="J75" s="17"/>
    </row>
    <row r="76" s="8" customFormat="1" ht="25" customHeight="1" spans="1:10">
      <c r="A76" s="15"/>
      <c r="B76" s="15"/>
      <c r="C76" s="17" t="s">
        <v>1924</v>
      </c>
      <c r="D76" s="17" t="s">
        <v>1941</v>
      </c>
      <c r="E76" s="17" t="s">
        <v>1924</v>
      </c>
      <c r="F76" s="17" t="s">
        <v>1924</v>
      </c>
      <c r="G76" s="17"/>
      <c r="H76" s="17" t="s">
        <v>1924</v>
      </c>
      <c r="I76" s="17" t="s">
        <v>1924</v>
      </c>
      <c r="J76" s="17"/>
    </row>
    <row r="77" s="8" customFormat="1" ht="25" customHeight="1" spans="1:10">
      <c r="A77" s="15"/>
      <c r="B77" s="15"/>
      <c r="C77" s="17" t="s">
        <v>1924</v>
      </c>
      <c r="D77" s="17" t="s">
        <v>1924</v>
      </c>
      <c r="E77" s="17" t="s">
        <v>2027</v>
      </c>
      <c r="F77" s="17" t="s">
        <v>1927</v>
      </c>
      <c r="G77" s="17" t="s">
        <v>1938</v>
      </c>
      <c r="H77" s="17" t="s">
        <v>1934</v>
      </c>
      <c r="I77" s="17" t="s">
        <v>1930</v>
      </c>
      <c r="J77" s="17" t="s">
        <v>2028</v>
      </c>
    </row>
    <row r="78" s="8" customFormat="1" ht="25" customHeight="1" spans="1:10">
      <c r="A78" s="15"/>
      <c r="B78" s="15"/>
      <c r="C78" s="17" t="s">
        <v>1924</v>
      </c>
      <c r="D78" s="17" t="s">
        <v>1924</v>
      </c>
      <c r="E78" s="17" t="s">
        <v>2029</v>
      </c>
      <c r="F78" s="17" t="s">
        <v>1927</v>
      </c>
      <c r="G78" s="17" t="s">
        <v>1933</v>
      </c>
      <c r="H78" s="17" t="s">
        <v>1934</v>
      </c>
      <c r="I78" s="17" t="s">
        <v>1930</v>
      </c>
      <c r="J78" s="17" t="s">
        <v>2030</v>
      </c>
    </row>
    <row r="79" s="8" customFormat="1" ht="25" customHeight="1" spans="1:10">
      <c r="A79" s="15"/>
      <c r="B79" s="15"/>
      <c r="C79" s="17" t="s">
        <v>1924</v>
      </c>
      <c r="D79" s="17" t="s">
        <v>1924</v>
      </c>
      <c r="E79" s="17" t="s">
        <v>2031</v>
      </c>
      <c r="F79" s="17" t="s">
        <v>1927</v>
      </c>
      <c r="G79" s="17" t="s">
        <v>1947</v>
      </c>
      <c r="H79" s="17" t="s">
        <v>1934</v>
      </c>
      <c r="I79" s="17" t="s">
        <v>1930</v>
      </c>
      <c r="J79" s="17" t="s">
        <v>2032</v>
      </c>
    </row>
    <row r="80" s="8" customFormat="1" ht="25" customHeight="1" spans="1:10">
      <c r="A80" s="15"/>
      <c r="B80" s="15"/>
      <c r="C80" s="17" t="s">
        <v>1944</v>
      </c>
      <c r="D80" s="17" t="s">
        <v>1924</v>
      </c>
      <c r="E80" s="17" t="s">
        <v>1924</v>
      </c>
      <c r="F80" s="17" t="s">
        <v>1924</v>
      </c>
      <c r="G80" s="17"/>
      <c r="H80" s="17" t="s">
        <v>1924</v>
      </c>
      <c r="I80" s="17" t="s">
        <v>1924</v>
      </c>
      <c r="J80" s="17"/>
    </row>
    <row r="81" s="8" customFormat="1" ht="25" customHeight="1" spans="1:10">
      <c r="A81" s="15"/>
      <c r="B81" s="15"/>
      <c r="C81" s="17" t="s">
        <v>1924</v>
      </c>
      <c r="D81" s="17" t="s">
        <v>1945</v>
      </c>
      <c r="E81" s="17" t="s">
        <v>1924</v>
      </c>
      <c r="F81" s="17" t="s">
        <v>1924</v>
      </c>
      <c r="G81" s="17"/>
      <c r="H81" s="17" t="s">
        <v>1924</v>
      </c>
      <c r="I81" s="17" t="s">
        <v>1924</v>
      </c>
      <c r="J81" s="17"/>
    </row>
    <row r="82" s="8" customFormat="1" ht="25" customHeight="1" spans="1:10">
      <c r="A82" s="15"/>
      <c r="B82" s="15"/>
      <c r="C82" s="17" t="s">
        <v>1924</v>
      </c>
      <c r="D82" s="17" t="s">
        <v>1924</v>
      </c>
      <c r="E82" s="17" t="s">
        <v>2033</v>
      </c>
      <c r="F82" s="17" t="s">
        <v>1927</v>
      </c>
      <c r="G82" s="17" t="s">
        <v>1933</v>
      </c>
      <c r="H82" s="17" t="s">
        <v>1934</v>
      </c>
      <c r="I82" s="17" t="s">
        <v>1930</v>
      </c>
      <c r="J82" s="17" t="s">
        <v>2034</v>
      </c>
    </row>
    <row r="83" s="8" customFormat="1" ht="25" customHeight="1" spans="1:10">
      <c r="A83" s="15" t="s">
        <v>2035</v>
      </c>
      <c r="B83" s="15" t="s">
        <v>2036</v>
      </c>
      <c r="C83" s="17" t="s">
        <v>1923</v>
      </c>
      <c r="D83" s="17" t="s">
        <v>1924</v>
      </c>
      <c r="E83" s="17" t="s">
        <v>1924</v>
      </c>
      <c r="F83" s="17" t="s">
        <v>1924</v>
      </c>
      <c r="G83" s="17"/>
      <c r="H83" s="17" t="s">
        <v>1924</v>
      </c>
      <c r="I83" s="17" t="s">
        <v>1924</v>
      </c>
      <c r="J83" s="17"/>
    </row>
    <row r="84" s="8" customFormat="1" ht="25" customHeight="1" spans="1:10">
      <c r="A84" s="15"/>
      <c r="B84" s="15"/>
      <c r="C84" s="17" t="s">
        <v>1924</v>
      </c>
      <c r="D84" s="17" t="s">
        <v>1925</v>
      </c>
      <c r="E84" s="17" t="s">
        <v>1924</v>
      </c>
      <c r="F84" s="17" t="s">
        <v>1927</v>
      </c>
      <c r="G84" s="17"/>
      <c r="H84" s="17" t="s">
        <v>1924</v>
      </c>
      <c r="I84" s="17" t="s">
        <v>1930</v>
      </c>
      <c r="J84" s="17"/>
    </row>
    <row r="85" s="8" customFormat="1" ht="25" customHeight="1" spans="1:10">
      <c r="A85" s="15"/>
      <c r="B85" s="15"/>
      <c r="C85" s="17" t="s">
        <v>1924</v>
      </c>
      <c r="D85" s="17" t="s">
        <v>1924</v>
      </c>
      <c r="E85" s="17" t="s">
        <v>2037</v>
      </c>
      <c r="F85" s="17" t="s">
        <v>1927</v>
      </c>
      <c r="G85" s="17" t="s">
        <v>2005</v>
      </c>
      <c r="H85" s="17" t="s">
        <v>1929</v>
      </c>
      <c r="I85" s="17" t="s">
        <v>1930</v>
      </c>
      <c r="J85" s="17" t="s">
        <v>2038</v>
      </c>
    </row>
    <row r="86" s="8" customFormat="1" ht="25" customHeight="1" spans="1:10">
      <c r="A86" s="15"/>
      <c r="B86" s="15"/>
      <c r="C86" s="17" t="s">
        <v>1924</v>
      </c>
      <c r="D86" s="17" t="s">
        <v>1924</v>
      </c>
      <c r="E86" s="17" t="s">
        <v>2039</v>
      </c>
      <c r="F86" s="17" t="s">
        <v>2040</v>
      </c>
      <c r="G86" s="17" t="s">
        <v>2041</v>
      </c>
      <c r="H86" s="17" t="s">
        <v>2042</v>
      </c>
      <c r="I86" s="17" t="s">
        <v>1930</v>
      </c>
      <c r="J86" s="17" t="s">
        <v>2043</v>
      </c>
    </row>
    <row r="87" s="8" customFormat="1" ht="25" customHeight="1" spans="1:10">
      <c r="A87" s="15"/>
      <c r="B87" s="15"/>
      <c r="C87" s="17" t="s">
        <v>1924</v>
      </c>
      <c r="D87" s="17" t="s">
        <v>1936</v>
      </c>
      <c r="E87" s="17" t="s">
        <v>1924</v>
      </c>
      <c r="F87" s="17" t="s">
        <v>1924</v>
      </c>
      <c r="G87" s="17"/>
      <c r="H87" s="17" t="s">
        <v>1924</v>
      </c>
      <c r="I87" s="17" t="s">
        <v>1924</v>
      </c>
      <c r="J87" s="17"/>
    </row>
    <row r="88" s="8" customFormat="1" ht="25" customHeight="1" spans="1:10">
      <c r="A88" s="15"/>
      <c r="B88" s="15"/>
      <c r="C88" s="17" t="s">
        <v>1924</v>
      </c>
      <c r="D88" s="17" t="s">
        <v>1924</v>
      </c>
      <c r="E88" s="17" t="s">
        <v>2044</v>
      </c>
      <c r="F88" s="17" t="s">
        <v>2045</v>
      </c>
      <c r="G88" s="17" t="s">
        <v>2046</v>
      </c>
      <c r="H88" s="17" t="s">
        <v>2042</v>
      </c>
      <c r="I88" s="17" t="s">
        <v>1930</v>
      </c>
      <c r="J88" s="17" t="s">
        <v>2047</v>
      </c>
    </row>
    <row r="89" s="8" customFormat="1" ht="25" customHeight="1" spans="1:10">
      <c r="A89" s="15"/>
      <c r="B89" s="15"/>
      <c r="C89" s="17" t="s">
        <v>1924</v>
      </c>
      <c r="D89" s="17" t="s">
        <v>1924</v>
      </c>
      <c r="E89" s="17" t="s">
        <v>2048</v>
      </c>
      <c r="F89" s="17" t="s">
        <v>1927</v>
      </c>
      <c r="G89" s="17" t="s">
        <v>2021</v>
      </c>
      <c r="H89" s="17" t="s">
        <v>1934</v>
      </c>
      <c r="I89" s="17" t="s">
        <v>1930</v>
      </c>
      <c r="J89" s="17" t="s">
        <v>2049</v>
      </c>
    </row>
    <row r="90" s="8" customFormat="1" ht="25" customHeight="1" spans="1:10">
      <c r="A90" s="15"/>
      <c r="B90" s="15"/>
      <c r="C90" s="17" t="s">
        <v>1924</v>
      </c>
      <c r="D90" s="17" t="s">
        <v>1924</v>
      </c>
      <c r="E90" s="17" t="s">
        <v>2050</v>
      </c>
      <c r="F90" s="17" t="s">
        <v>1956</v>
      </c>
      <c r="G90" s="17" t="s">
        <v>1961</v>
      </c>
      <c r="H90" s="17" t="s">
        <v>1934</v>
      </c>
      <c r="I90" s="17" t="s">
        <v>1930</v>
      </c>
      <c r="J90" s="17" t="s">
        <v>2051</v>
      </c>
    </row>
    <row r="91" s="8" customFormat="1" ht="25" customHeight="1" spans="1:10">
      <c r="A91" s="15"/>
      <c r="B91" s="15"/>
      <c r="C91" s="17" t="s">
        <v>1924</v>
      </c>
      <c r="D91" s="17" t="s">
        <v>1963</v>
      </c>
      <c r="E91" s="17" t="s">
        <v>1924</v>
      </c>
      <c r="F91" s="17" t="s">
        <v>1924</v>
      </c>
      <c r="G91" s="17"/>
      <c r="H91" s="17" t="s">
        <v>1924</v>
      </c>
      <c r="I91" s="17" t="s">
        <v>1924</v>
      </c>
      <c r="J91" s="17"/>
    </row>
    <row r="92" s="8" customFormat="1" ht="25" customHeight="1" spans="1:10">
      <c r="A92" s="15"/>
      <c r="B92" s="15"/>
      <c r="C92" s="17" t="s">
        <v>1924</v>
      </c>
      <c r="D92" s="17" t="s">
        <v>1924</v>
      </c>
      <c r="E92" s="17" t="s">
        <v>2052</v>
      </c>
      <c r="F92" s="17" t="s">
        <v>1927</v>
      </c>
      <c r="G92" s="17" t="s">
        <v>1938</v>
      </c>
      <c r="H92" s="17" t="s">
        <v>1934</v>
      </c>
      <c r="I92" s="17" t="s">
        <v>1930</v>
      </c>
      <c r="J92" s="17" t="s">
        <v>2053</v>
      </c>
    </row>
    <row r="93" s="8" customFormat="1" ht="25" customHeight="1" spans="1:10">
      <c r="A93" s="15"/>
      <c r="B93" s="15"/>
      <c r="C93" s="17" t="s">
        <v>1924</v>
      </c>
      <c r="D93" s="17" t="s">
        <v>1924</v>
      </c>
      <c r="E93" s="17" t="s">
        <v>2054</v>
      </c>
      <c r="F93" s="17" t="s">
        <v>1927</v>
      </c>
      <c r="G93" s="17" t="s">
        <v>2021</v>
      </c>
      <c r="H93" s="17" t="s">
        <v>1934</v>
      </c>
      <c r="I93" s="17" t="s">
        <v>1930</v>
      </c>
      <c r="J93" s="17" t="s">
        <v>2055</v>
      </c>
    </row>
    <row r="94" s="8" customFormat="1" ht="25" customHeight="1" spans="1:10">
      <c r="A94" s="15"/>
      <c r="B94" s="15"/>
      <c r="C94" s="17" t="s">
        <v>1940</v>
      </c>
      <c r="D94" s="17" t="s">
        <v>1924</v>
      </c>
      <c r="E94" s="17" t="s">
        <v>1924</v>
      </c>
      <c r="F94" s="17" t="s">
        <v>1924</v>
      </c>
      <c r="G94" s="17"/>
      <c r="H94" s="17" t="s">
        <v>1924</v>
      </c>
      <c r="I94" s="17" t="s">
        <v>1924</v>
      </c>
      <c r="J94" s="17"/>
    </row>
    <row r="95" s="8" customFormat="1" ht="25" customHeight="1" spans="1:10">
      <c r="A95" s="15"/>
      <c r="B95" s="15"/>
      <c r="C95" s="17" t="s">
        <v>1924</v>
      </c>
      <c r="D95" s="17" t="s">
        <v>2056</v>
      </c>
      <c r="E95" s="17" t="s">
        <v>1924</v>
      </c>
      <c r="F95" s="17" t="s">
        <v>1924</v>
      </c>
      <c r="G95" s="17"/>
      <c r="H95" s="17" t="s">
        <v>1924</v>
      </c>
      <c r="I95" s="17" t="s">
        <v>1924</v>
      </c>
      <c r="J95" s="17"/>
    </row>
    <row r="96" s="8" customFormat="1" ht="25" customHeight="1" spans="1:10">
      <c r="A96" s="15"/>
      <c r="B96" s="15"/>
      <c r="C96" s="17" t="s">
        <v>1924</v>
      </c>
      <c r="D96" s="17" t="s">
        <v>1924</v>
      </c>
      <c r="E96" s="17" t="s">
        <v>2057</v>
      </c>
      <c r="F96" s="17" t="s">
        <v>1927</v>
      </c>
      <c r="G96" s="17" t="s">
        <v>1938</v>
      </c>
      <c r="H96" s="17" t="s">
        <v>1934</v>
      </c>
      <c r="I96" s="17" t="s">
        <v>1930</v>
      </c>
      <c r="J96" s="17" t="s">
        <v>2058</v>
      </c>
    </row>
    <row r="97" s="8" customFormat="1" ht="25" customHeight="1" spans="1:10">
      <c r="A97" s="15"/>
      <c r="B97" s="15"/>
      <c r="C97" s="17" t="s">
        <v>1924</v>
      </c>
      <c r="D97" s="17" t="s">
        <v>1924</v>
      </c>
      <c r="E97" s="17" t="s">
        <v>2059</v>
      </c>
      <c r="F97" s="17" t="s">
        <v>1927</v>
      </c>
      <c r="G97" s="17" t="s">
        <v>1933</v>
      </c>
      <c r="H97" s="17" t="s">
        <v>1934</v>
      </c>
      <c r="I97" s="17" t="s">
        <v>1930</v>
      </c>
      <c r="J97" s="17" t="s">
        <v>2060</v>
      </c>
    </row>
    <row r="98" s="8" customFormat="1" ht="25" customHeight="1" spans="1:10">
      <c r="A98" s="15"/>
      <c r="B98" s="15"/>
      <c r="C98" s="17" t="s">
        <v>1924</v>
      </c>
      <c r="D98" s="17" t="s">
        <v>1941</v>
      </c>
      <c r="E98" s="17" t="s">
        <v>1924</v>
      </c>
      <c r="F98" s="17" t="s">
        <v>1924</v>
      </c>
      <c r="G98" s="17"/>
      <c r="H98" s="17" t="s">
        <v>1924</v>
      </c>
      <c r="I98" s="17" t="s">
        <v>1924</v>
      </c>
      <c r="J98" s="17"/>
    </row>
    <row r="99" s="8" customFormat="1" ht="25" customHeight="1" spans="1:10">
      <c r="A99" s="15"/>
      <c r="B99" s="15"/>
      <c r="C99" s="17" t="s">
        <v>1924</v>
      </c>
      <c r="D99" s="17" t="s">
        <v>1924</v>
      </c>
      <c r="E99" s="17" t="s">
        <v>2061</v>
      </c>
      <c r="F99" s="17" t="s">
        <v>1927</v>
      </c>
      <c r="G99" s="17" t="s">
        <v>2021</v>
      </c>
      <c r="H99" s="17" t="s">
        <v>1934</v>
      </c>
      <c r="I99" s="17" t="s">
        <v>1930</v>
      </c>
      <c r="J99" s="17" t="s">
        <v>2062</v>
      </c>
    </row>
    <row r="100" s="8" customFormat="1" ht="25" customHeight="1" spans="1:10">
      <c r="A100" s="15"/>
      <c r="B100" s="15"/>
      <c r="C100" s="17" t="s">
        <v>1924</v>
      </c>
      <c r="D100" s="17" t="s">
        <v>1924</v>
      </c>
      <c r="E100" s="17" t="s">
        <v>2063</v>
      </c>
      <c r="F100" s="17" t="s">
        <v>1927</v>
      </c>
      <c r="G100" s="17" t="s">
        <v>2021</v>
      </c>
      <c r="H100" s="17" t="s">
        <v>1934</v>
      </c>
      <c r="I100" s="17" t="s">
        <v>1930</v>
      </c>
      <c r="J100" s="17" t="s">
        <v>2064</v>
      </c>
    </row>
    <row r="101" s="8" customFormat="1" ht="25" customHeight="1" spans="1:10">
      <c r="A101" s="15"/>
      <c r="B101" s="15"/>
      <c r="C101" s="17" t="s">
        <v>1924</v>
      </c>
      <c r="D101" s="17" t="s">
        <v>2065</v>
      </c>
      <c r="E101" s="17" t="s">
        <v>1924</v>
      </c>
      <c r="F101" s="17" t="s">
        <v>1924</v>
      </c>
      <c r="G101" s="17"/>
      <c r="H101" s="17" t="s">
        <v>1924</v>
      </c>
      <c r="I101" s="17" t="s">
        <v>1924</v>
      </c>
      <c r="J101" s="17"/>
    </row>
    <row r="102" s="8" customFormat="1" ht="25" customHeight="1" spans="1:10">
      <c r="A102" s="15"/>
      <c r="B102" s="15"/>
      <c r="C102" s="17" t="s">
        <v>1924</v>
      </c>
      <c r="D102" s="17" t="s">
        <v>1924</v>
      </c>
      <c r="E102" s="17" t="s">
        <v>2066</v>
      </c>
      <c r="F102" s="17" t="s">
        <v>2040</v>
      </c>
      <c r="G102" s="17" t="s">
        <v>1975</v>
      </c>
      <c r="H102" s="17" t="s">
        <v>1934</v>
      </c>
      <c r="I102" s="17" t="s">
        <v>1930</v>
      </c>
      <c r="J102" s="17" t="s">
        <v>2067</v>
      </c>
    </row>
    <row r="103" s="8" customFormat="1" ht="25" customHeight="1" spans="1:10">
      <c r="A103" s="15"/>
      <c r="B103" s="15"/>
      <c r="C103" s="17" t="s">
        <v>1924</v>
      </c>
      <c r="D103" s="17" t="s">
        <v>1924</v>
      </c>
      <c r="E103" s="17" t="s">
        <v>2068</v>
      </c>
      <c r="F103" s="17" t="s">
        <v>2045</v>
      </c>
      <c r="G103" s="17" t="s">
        <v>2069</v>
      </c>
      <c r="H103" s="17" t="s">
        <v>1934</v>
      </c>
      <c r="I103" s="17" t="s">
        <v>1930</v>
      </c>
      <c r="J103" s="17" t="s">
        <v>2070</v>
      </c>
    </row>
    <row r="104" s="8" customFormat="1" ht="25" customHeight="1" spans="1:10">
      <c r="A104" s="15"/>
      <c r="B104" s="15"/>
      <c r="C104" s="17" t="s">
        <v>1944</v>
      </c>
      <c r="D104" s="17" t="s">
        <v>1924</v>
      </c>
      <c r="E104" s="17" t="s">
        <v>1924</v>
      </c>
      <c r="F104" s="17" t="s">
        <v>1924</v>
      </c>
      <c r="G104" s="17"/>
      <c r="H104" s="17" t="s">
        <v>1924</v>
      </c>
      <c r="I104" s="17" t="s">
        <v>1924</v>
      </c>
      <c r="J104" s="17"/>
    </row>
    <row r="105" s="8" customFormat="1" ht="25" customHeight="1" spans="1:10">
      <c r="A105" s="15"/>
      <c r="B105" s="15"/>
      <c r="C105" s="17" t="s">
        <v>1924</v>
      </c>
      <c r="D105" s="17" t="s">
        <v>1945</v>
      </c>
      <c r="E105" s="17" t="s">
        <v>1924</v>
      </c>
      <c r="F105" s="17" t="s">
        <v>1924</v>
      </c>
      <c r="G105" s="17"/>
      <c r="H105" s="17" t="s">
        <v>1924</v>
      </c>
      <c r="I105" s="17" t="s">
        <v>1924</v>
      </c>
      <c r="J105" s="17"/>
    </row>
    <row r="106" s="8" customFormat="1" ht="25" customHeight="1" spans="1:10">
      <c r="A106" s="15"/>
      <c r="B106" s="15"/>
      <c r="C106" s="17" t="s">
        <v>1924</v>
      </c>
      <c r="D106" s="17" t="s">
        <v>1924</v>
      </c>
      <c r="E106" s="17" t="s">
        <v>1945</v>
      </c>
      <c r="F106" s="17" t="s">
        <v>1927</v>
      </c>
      <c r="G106" s="17" t="s">
        <v>1933</v>
      </c>
      <c r="H106" s="17" t="s">
        <v>1934</v>
      </c>
      <c r="I106" s="17" t="s">
        <v>1930</v>
      </c>
      <c r="J106" s="17" t="s">
        <v>2071</v>
      </c>
    </row>
    <row r="107" s="8" customFormat="1" ht="25" customHeight="1" spans="1:10">
      <c r="A107" s="15"/>
      <c r="B107" s="15"/>
      <c r="C107" s="17" t="s">
        <v>2072</v>
      </c>
      <c r="D107" s="17" t="s">
        <v>1924</v>
      </c>
      <c r="E107" s="17" t="s">
        <v>1924</v>
      </c>
      <c r="F107" s="17" t="s">
        <v>1924</v>
      </c>
      <c r="G107" s="17"/>
      <c r="H107" s="17" t="s">
        <v>1924</v>
      </c>
      <c r="I107" s="17" t="s">
        <v>1924</v>
      </c>
      <c r="J107" s="17"/>
    </row>
    <row r="108" s="8" customFormat="1" ht="25" customHeight="1" spans="1:10">
      <c r="A108" s="15"/>
      <c r="B108" s="15"/>
      <c r="C108" s="17" t="s">
        <v>1924</v>
      </c>
      <c r="D108" s="17" t="s">
        <v>2073</v>
      </c>
      <c r="E108" s="17" t="s">
        <v>1924</v>
      </c>
      <c r="F108" s="17" t="s">
        <v>1924</v>
      </c>
      <c r="G108" s="17"/>
      <c r="H108" s="17" t="s">
        <v>1924</v>
      </c>
      <c r="I108" s="17" t="s">
        <v>1924</v>
      </c>
      <c r="J108" s="17"/>
    </row>
    <row r="109" s="8" customFormat="1" ht="25" customHeight="1" spans="1:10">
      <c r="A109" s="15"/>
      <c r="B109" s="15"/>
      <c r="C109" s="17" t="s">
        <v>1924</v>
      </c>
      <c r="D109" s="17" t="s">
        <v>1924</v>
      </c>
      <c r="E109" s="17" t="s">
        <v>2074</v>
      </c>
      <c r="F109" s="17" t="s">
        <v>2045</v>
      </c>
      <c r="G109" s="17" t="s">
        <v>1933</v>
      </c>
      <c r="H109" s="17" t="s">
        <v>1934</v>
      </c>
      <c r="I109" s="17" t="s">
        <v>1930</v>
      </c>
      <c r="J109" s="17" t="s">
        <v>2075</v>
      </c>
    </row>
    <row r="110" s="8" customFormat="1" ht="25" customHeight="1" spans="1:10">
      <c r="A110" s="14" t="s">
        <v>2076</v>
      </c>
      <c r="B110" s="14"/>
      <c r="C110" s="14"/>
      <c r="D110" s="14"/>
      <c r="E110" s="14"/>
      <c r="F110" s="14"/>
      <c r="G110" s="14"/>
      <c r="H110" s="14"/>
      <c r="I110" s="14"/>
      <c r="J110" s="14"/>
    </row>
    <row r="111" s="8" customFormat="1" ht="25" customHeight="1" spans="1:10">
      <c r="A111" s="15" t="s">
        <v>2077</v>
      </c>
      <c r="B111" s="15" t="s">
        <v>2078</v>
      </c>
      <c r="C111" s="17" t="s">
        <v>1923</v>
      </c>
      <c r="D111" s="17" t="s">
        <v>1924</v>
      </c>
      <c r="E111" s="17" t="s">
        <v>1924</v>
      </c>
      <c r="F111" s="17" t="s">
        <v>1924</v>
      </c>
      <c r="G111" s="17"/>
      <c r="H111" s="17" t="s">
        <v>1924</v>
      </c>
      <c r="I111" s="17" t="s">
        <v>1924</v>
      </c>
      <c r="J111" s="17"/>
    </row>
    <row r="112" s="8" customFormat="1" ht="25" customHeight="1" spans="1:10">
      <c r="A112" s="15"/>
      <c r="B112" s="15"/>
      <c r="C112" s="17" t="s">
        <v>1924</v>
      </c>
      <c r="D112" s="17" t="s">
        <v>1925</v>
      </c>
      <c r="E112" s="17" t="s">
        <v>1924</v>
      </c>
      <c r="F112" s="17" t="s">
        <v>1924</v>
      </c>
      <c r="G112" s="17"/>
      <c r="H112" s="17" t="s">
        <v>1924</v>
      </c>
      <c r="I112" s="17" t="s">
        <v>1924</v>
      </c>
      <c r="J112" s="17"/>
    </row>
    <row r="113" s="8" customFormat="1" ht="25" customHeight="1" spans="1:10">
      <c r="A113" s="15"/>
      <c r="B113" s="15"/>
      <c r="C113" s="17" t="s">
        <v>1924</v>
      </c>
      <c r="D113" s="17" t="s">
        <v>1924</v>
      </c>
      <c r="E113" s="17" t="s">
        <v>2079</v>
      </c>
      <c r="F113" s="17" t="s">
        <v>1956</v>
      </c>
      <c r="G113" s="17" t="s">
        <v>2080</v>
      </c>
      <c r="H113" s="17" t="s">
        <v>2081</v>
      </c>
      <c r="I113" s="17" t="s">
        <v>1930</v>
      </c>
      <c r="J113" s="17" t="s">
        <v>2082</v>
      </c>
    </row>
    <row r="114" s="8" customFormat="1" ht="25" customHeight="1" spans="1:10">
      <c r="A114" s="15"/>
      <c r="B114" s="15"/>
      <c r="C114" s="17" t="s">
        <v>1924</v>
      </c>
      <c r="D114" s="17" t="s">
        <v>1924</v>
      </c>
      <c r="E114" s="17" t="s">
        <v>2083</v>
      </c>
      <c r="F114" s="17" t="s">
        <v>1956</v>
      </c>
      <c r="G114" s="17" t="s">
        <v>1961</v>
      </c>
      <c r="H114" s="17" t="s">
        <v>1934</v>
      </c>
      <c r="I114" s="17" t="s">
        <v>1930</v>
      </c>
      <c r="J114" s="17" t="s">
        <v>2084</v>
      </c>
    </row>
    <row r="115" s="8" customFormat="1" ht="25" customHeight="1" spans="1:10">
      <c r="A115" s="15"/>
      <c r="B115" s="15"/>
      <c r="C115" s="17" t="s">
        <v>1924</v>
      </c>
      <c r="D115" s="17" t="s">
        <v>1924</v>
      </c>
      <c r="E115" s="17" t="s">
        <v>2085</v>
      </c>
      <c r="F115" s="17" t="s">
        <v>1927</v>
      </c>
      <c r="G115" s="17" t="s">
        <v>2086</v>
      </c>
      <c r="H115" s="17" t="s">
        <v>2087</v>
      </c>
      <c r="I115" s="17" t="s">
        <v>1930</v>
      </c>
      <c r="J115" s="17" t="s">
        <v>2088</v>
      </c>
    </row>
    <row r="116" s="8" customFormat="1" ht="25" customHeight="1" spans="1:10">
      <c r="A116" s="15"/>
      <c r="B116" s="15"/>
      <c r="C116" s="17" t="s">
        <v>1924</v>
      </c>
      <c r="D116" s="17" t="s">
        <v>1924</v>
      </c>
      <c r="E116" s="17" t="s">
        <v>2089</v>
      </c>
      <c r="F116" s="17" t="s">
        <v>1927</v>
      </c>
      <c r="G116" s="17" t="s">
        <v>2090</v>
      </c>
      <c r="H116" s="17" t="s">
        <v>2087</v>
      </c>
      <c r="I116" s="17" t="s">
        <v>1930</v>
      </c>
      <c r="J116" s="17" t="s">
        <v>2091</v>
      </c>
    </row>
    <row r="117" s="8" customFormat="1" ht="25" customHeight="1" spans="1:10">
      <c r="A117" s="15"/>
      <c r="B117" s="15"/>
      <c r="C117" s="17" t="s">
        <v>1924</v>
      </c>
      <c r="D117" s="17" t="s">
        <v>1936</v>
      </c>
      <c r="E117" s="17" t="s">
        <v>1924</v>
      </c>
      <c r="F117" s="17" t="s">
        <v>1924</v>
      </c>
      <c r="G117" s="17"/>
      <c r="H117" s="17" t="s">
        <v>1924</v>
      </c>
      <c r="I117" s="17" t="s">
        <v>1924</v>
      </c>
      <c r="J117" s="17"/>
    </row>
    <row r="118" s="8" customFormat="1" ht="25" customHeight="1" spans="1:10">
      <c r="A118" s="15"/>
      <c r="B118" s="15"/>
      <c r="C118" s="17" t="s">
        <v>1924</v>
      </c>
      <c r="D118" s="17" t="s">
        <v>1924</v>
      </c>
      <c r="E118" s="17" t="s">
        <v>2092</v>
      </c>
      <c r="F118" s="17" t="s">
        <v>1956</v>
      </c>
      <c r="G118" s="17" t="s">
        <v>1961</v>
      </c>
      <c r="H118" s="17" t="s">
        <v>1934</v>
      </c>
      <c r="I118" s="17" t="s">
        <v>1930</v>
      </c>
      <c r="J118" s="17" t="s">
        <v>2093</v>
      </c>
    </row>
    <row r="119" s="8" customFormat="1" ht="25" customHeight="1" spans="1:10">
      <c r="A119" s="15"/>
      <c r="B119" s="15"/>
      <c r="C119" s="17" t="s">
        <v>1924</v>
      </c>
      <c r="D119" s="17" t="s">
        <v>1924</v>
      </c>
      <c r="E119" s="17" t="s">
        <v>2094</v>
      </c>
      <c r="F119" s="17" t="s">
        <v>1956</v>
      </c>
      <c r="G119" s="17" t="s">
        <v>1961</v>
      </c>
      <c r="H119" s="17" t="s">
        <v>1934</v>
      </c>
      <c r="I119" s="17" t="s">
        <v>1930</v>
      </c>
      <c r="J119" s="17" t="s">
        <v>2095</v>
      </c>
    </row>
    <row r="120" s="8" customFormat="1" ht="25" customHeight="1" spans="1:10">
      <c r="A120" s="15"/>
      <c r="B120" s="15"/>
      <c r="C120" s="17" t="s">
        <v>1924</v>
      </c>
      <c r="D120" s="17" t="s">
        <v>1963</v>
      </c>
      <c r="E120" s="17" t="s">
        <v>1924</v>
      </c>
      <c r="F120" s="17" t="s">
        <v>1924</v>
      </c>
      <c r="G120" s="17"/>
      <c r="H120" s="17" t="s">
        <v>1924</v>
      </c>
      <c r="I120" s="17" t="s">
        <v>1924</v>
      </c>
      <c r="J120" s="17"/>
    </row>
    <row r="121" s="8" customFormat="1" ht="25" customHeight="1" spans="1:10">
      <c r="A121" s="15"/>
      <c r="B121" s="15"/>
      <c r="C121" s="17" t="s">
        <v>1924</v>
      </c>
      <c r="D121" s="17" t="s">
        <v>1924</v>
      </c>
      <c r="E121" s="17" t="s">
        <v>2096</v>
      </c>
      <c r="F121" s="17" t="s">
        <v>1956</v>
      </c>
      <c r="G121" s="17" t="s">
        <v>1933</v>
      </c>
      <c r="H121" s="17" t="s">
        <v>1934</v>
      </c>
      <c r="I121" s="17" t="s">
        <v>1930</v>
      </c>
      <c r="J121" s="17" t="s">
        <v>2097</v>
      </c>
    </row>
    <row r="122" s="8" customFormat="1" ht="25" customHeight="1" spans="1:10">
      <c r="A122" s="15"/>
      <c r="B122" s="15"/>
      <c r="C122" s="17" t="s">
        <v>1940</v>
      </c>
      <c r="D122" s="17" t="s">
        <v>1924</v>
      </c>
      <c r="E122" s="17" t="s">
        <v>1924</v>
      </c>
      <c r="F122" s="17" t="s">
        <v>1924</v>
      </c>
      <c r="G122" s="17"/>
      <c r="H122" s="17" t="s">
        <v>1924</v>
      </c>
      <c r="I122" s="17" t="s">
        <v>1924</v>
      </c>
      <c r="J122" s="17"/>
    </row>
    <row r="123" s="8" customFormat="1" ht="25" customHeight="1" spans="1:10">
      <c r="A123" s="15"/>
      <c r="B123" s="15"/>
      <c r="C123" s="17" t="s">
        <v>1924</v>
      </c>
      <c r="D123" s="17" t="s">
        <v>2098</v>
      </c>
      <c r="E123" s="17" t="s">
        <v>1924</v>
      </c>
      <c r="F123" s="17" t="s">
        <v>1924</v>
      </c>
      <c r="G123" s="17"/>
      <c r="H123" s="17" t="s">
        <v>1924</v>
      </c>
      <c r="I123" s="17" t="s">
        <v>1924</v>
      </c>
      <c r="J123" s="17"/>
    </row>
    <row r="124" s="8" customFormat="1" ht="25" customHeight="1" spans="1:10">
      <c r="A124" s="15"/>
      <c r="B124" s="15"/>
      <c r="C124" s="17" t="s">
        <v>1924</v>
      </c>
      <c r="D124" s="17" t="s">
        <v>1924</v>
      </c>
      <c r="E124" s="17" t="s">
        <v>2099</v>
      </c>
      <c r="F124" s="17" t="s">
        <v>1927</v>
      </c>
      <c r="G124" s="17" t="s">
        <v>2100</v>
      </c>
      <c r="H124" s="17" t="s">
        <v>2101</v>
      </c>
      <c r="I124" s="17" t="s">
        <v>1930</v>
      </c>
      <c r="J124" s="17" t="s">
        <v>2102</v>
      </c>
    </row>
    <row r="125" s="8" customFormat="1" ht="25" customHeight="1" spans="1:10">
      <c r="A125" s="15"/>
      <c r="B125" s="15"/>
      <c r="C125" s="17" t="s">
        <v>1924</v>
      </c>
      <c r="D125" s="17" t="s">
        <v>1924</v>
      </c>
      <c r="E125" s="17" t="s">
        <v>2103</v>
      </c>
      <c r="F125" s="17" t="s">
        <v>1956</v>
      </c>
      <c r="G125" s="17" t="s">
        <v>1961</v>
      </c>
      <c r="H125" s="17" t="s">
        <v>1934</v>
      </c>
      <c r="I125" s="17" t="s">
        <v>1930</v>
      </c>
      <c r="J125" s="17" t="s">
        <v>2103</v>
      </c>
    </row>
    <row r="126" s="8" customFormat="1" ht="25" customHeight="1" spans="1:10">
      <c r="A126" s="15"/>
      <c r="B126" s="15"/>
      <c r="C126" s="17" t="s">
        <v>1924</v>
      </c>
      <c r="D126" s="17" t="s">
        <v>1981</v>
      </c>
      <c r="E126" s="17" t="s">
        <v>1924</v>
      </c>
      <c r="F126" s="17" t="s">
        <v>1924</v>
      </c>
      <c r="G126" s="17"/>
      <c r="H126" s="17" t="s">
        <v>1924</v>
      </c>
      <c r="I126" s="17" t="s">
        <v>1924</v>
      </c>
      <c r="J126" s="17"/>
    </row>
    <row r="127" s="8" customFormat="1" ht="25" customHeight="1" spans="1:10">
      <c r="A127" s="15"/>
      <c r="B127" s="15"/>
      <c r="C127" s="17" t="s">
        <v>1924</v>
      </c>
      <c r="D127" s="17" t="s">
        <v>1924</v>
      </c>
      <c r="E127" s="17" t="s">
        <v>2104</v>
      </c>
      <c r="F127" s="17" t="s">
        <v>1956</v>
      </c>
      <c r="G127" s="17" t="s">
        <v>1961</v>
      </c>
      <c r="H127" s="17" t="s">
        <v>1934</v>
      </c>
      <c r="I127" s="17" t="s">
        <v>1930</v>
      </c>
      <c r="J127" s="17" t="s">
        <v>2104</v>
      </c>
    </row>
    <row r="128" s="8" customFormat="1" ht="25" customHeight="1" spans="1:10">
      <c r="A128" s="15"/>
      <c r="B128" s="15"/>
      <c r="C128" s="17" t="s">
        <v>1924</v>
      </c>
      <c r="D128" s="17" t="s">
        <v>1924</v>
      </c>
      <c r="E128" s="17" t="s">
        <v>2105</v>
      </c>
      <c r="F128" s="17" t="s">
        <v>1927</v>
      </c>
      <c r="G128" s="17" t="s">
        <v>2106</v>
      </c>
      <c r="H128" s="17" t="s">
        <v>1934</v>
      </c>
      <c r="I128" s="17" t="s">
        <v>1930</v>
      </c>
      <c r="J128" s="17" t="s">
        <v>2107</v>
      </c>
    </row>
    <row r="129" s="8" customFormat="1" ht="25" customHeight="1" spans="1:10">
      <c r="A129" s="15"/>
      <c r="B129" s="15"/>
      <c r="C129" s="17" t="s">
        <v>1924</v>
      </c>
      <c r="D129" s="17" t="s">
        <v>2108</v>
      </c>
      <c r="E129" s="17" t="s">
        <v>1924</v>
      </c>
      <c r="F129" s="17" t="s">
        <v>1924</v>
      </c>
      <c r="G129" s="17"/>
      <c r="H129" s="17" t="s">
        <v>1924</v>
      </c>
      <c r="I129" s="17" t="s">
        <v>1924</v>
      </c>
      <c r="J129" s="17"/>
    </row>
    <row r="130" s="8" customFormat="1" ht="25" customHeight="1" spans="1:10">
      <c r="A130" s="15"/>
      <c r="B130" s="15"/>
      <c r="C130" s="17" t="s">
        <v>1924</v>
      </c>
      <c r="D130" s="17" t="s">
        <v>1924</v>
      </c>
      <c r="E130" s="17" t="s">
        <v>2109</v>
      </c>
      <c r="F130" s="17" t="s">
        <v>2110</v>
      </c>
      <c r="G130" s="17" t="s">
        <v>2111</v>
      </c>
      <c r="H130" s="17" t="s">
        <v>2087</v>
      </c>
      <c r="I130" s="17" t="s">
        <v>1930</v>
      </c>
      <c r="J130" s="17" t="s">
        <v>2112</v>
      </c>
    </row>
    <row r="131" s="8" customFormat="1" ht="25" customHeight="1" spans="1:10">
      <c r="A131" s="15"/>
      <c r="B131" s="15"/>
      <c r="C131" s="17" t="s">
        <v>1944</v>
      </c>
      <c r="D131" s="17" t="s">
        <v>1924</v>
      </c>
      <c r="E131" s="17" t="s">
        <v>1924</v>
      </c>
      <c r="F131" s="17" t="s">
        <v>1924</v>
      </c>
      <c r="G131" s="17"/>
      <c r="H131" s="17" t="s">
        <v>1924</v>
      </c>
      <c r="I131" s="17" t="s">
        <v>1924</v>
      </c>
      <c r="J131" s="17"/>
    </row>
    <row r="132" s="8" customFormat="1" ht="25" customHeight="1" spans="1:10">
      <c r="A132" s="15"/>
      <c r="B132" s="15"/>
      <c r="C132" s="17" t="s">
        <v>1924</v>
      </c>
      <c r="D132" s="17" t="s">
        <v>1983</v>
      </c>
      <c r="E132" s="17" t="s">
        <v>1924</v>
      </c>
      <c r="F132" s="17" t="s">
        <v>1924</v>
      </c>
      <c r="G132" s="17"/>
      <c r="H132" s="17" t="s">
        <v>1924</v>
      </c>
      <c r="I132" s="17" t="s">
        <v>1924</v>
      </c>
      <c r="J132" s="17"/>
    </row>
    <row r="133" s="8" customFormat="1" ht="25" customHeight="1" spans="1:10">
      <c r="A133" s="15"/>
      <c r="B133" s="15"/>
      <c r="C133" s="17" t="s">
        <v>1924</v>
      </c>
      <c r="D133" s="17" t="s">
        <v>1924</v>
      </c>
      <c r="E133" s="17" t="s">
        <v>2113</v>
      </c>
      <c r="F133" s="17" t="s">
        <v>1927</v>
      </c>
      <c r="G133" s="17" t="s">
        <v>1947</v>
      </c>
      <c r="H133" s="17" t="s">
        <v>1934</v>
      </c>
      <c r="I133" s="17" t="s">
        <v>1930</v>
      </c>
      <c r="J133" s="17" t="s">
        <v>2114</v>
      </c>
    </row>
    <row r="134" s="8" customFormat="1" ht="25" customHeight="1" spans="1:10">
      <c r="A134" s="15"/>
      <c r="B134" s="15"/>
      <c r="C134" s="17" t="s">
        <v>1924</v>
      </c>
      <c r="D134" s="17" t="s">
        <v>1924</v>
      </c>
      <c r="E134" s="17" t="s">
        <v>2115</v>
      </c>
      <c r="F134" s="17" t="s">
        <v>1927</v>
      </c>
      <c r="G134" s="17" t="s">
        <v>1947</v>
      </c>
      <c r="H134" s="17" t="s">
        <v>1934</v>
      </c>
      <c r="I134" s="17" t="s">
        <v>1930</v>
      </c>
      <c r="J134" s="17" t="s">
        <v>2114</v>
      </c>
    </row>
    <row r="135" s="8" customFormat="1" ht="25" customHeight="1" spans="1:10">
      <c r="A135" s="15"/>
      <c r="B135" s="15"/>
      <c r="C135" s="17" t="s">
        <v>2072</v>
      </c>
      <c r="D135" s="17" t="s">
        <v>1924</v>
      </c>
      <c r="E135" s="17" t="s">
        <v>1924</v>
      </c>
      <c r="F135" s="17" t="s">
        <v>1924</v>
      </c>
      <c r="G135" s="17"/>
      <c r="H135" s="17" t="s">
        <v>1924</v>
      </c>
      <c r="I135" s="17" t="s">
        <v>1924</v>
      </c>
      <c r="J135" s="17"/>
    </row>
    <row r="136" s="8" customFormat="1" ht="25" customHeight="1" spans="1:10">
      <c r="A136" s="15"/>
      <c r="B136" s="15"/>
      <c r="C136" s="17" t="s">
        <v>1924</v>
      </c>
      <c r="D136" s="17" t="s">
        <v>2073</v>
      </c>
      <c r="E136" s="17" t="s">
        <v>1924</v>
      </c>
      <c r="F136" s="17" t="s">
        <v>1924</v>
      </c>
      <c r="G136" s="17"/>
      <c r="H136" s="17" t="s">
        <v>1924</v>
      </c>
      <c r="I136" s="17" t="s">
        <v>1924</v>
      </c>
      <c r="J136" s="17"/>
    </row>
    <row r="137" s="8" customFormat="1" ht="25" customHeight="1" spans="1:10">
      <c r="A137" s="15"/>
      <c r="B137" s="15"/>
      <c r="C137" s="17" t="s">
        <v>1924</v>
      </c>
      <c r="D137" s="17" t="s">
        <v>1924</v>
      </c>
      <c r="E137" s="17" t="s">
        <v>2116</v>
      </c>
      <c r="F137" s="17" t="s">
        <v>2045</v>
      </c>
      <c r="G137" s="17" t="s">
        <v>2069</v>
      </c>
      <c r="H137" s="17" t="s">
        <v>1934</v>
      </c>
      <c r="I137" s="17" t="s">
        <v>1930</v>
      </c>
      <c r="J137" s="17" t="s">
        <v>2117</v>
      </c>
    </row>
    <row r="138" s="8" customFormat="1" ht="25" customHeight="1" spans="1:10">
      <c r="A138" s="14" t="s">
        <v>2118</v>
      </c>
      <c r="B138" s="14"/>
      <c r="C138" s="14"/>
      <c r="D138" s="14"/>
      <c r="E138" s="14"/>
      <c r="F138" s="14"/>
      <c r="G138" s="14"/>
      <c r="H138" s="14"/>
      <c r="I138" s="14"/>
      <c r="J138" s="14"/>
    </row>
    <row r="139" s="8" customFormat="1" ht="25" customHeight="1" spans="1:10">
      <c r="A139" s="15" t="s">
        <v>2119</v>
      </c>
      <c r="B139" s="15" t="s">
        <v>2120</v>
      </c>
      <c r="C139" s="17" t="s">
        <v>1923</v>
      </c>
      <c r="D139" s="17" t="s">
        <v>1924</v>
      </c>
      <c r="E139" s="17" t="s">
        <v>1924</v>
      </c>
      <c r="F139" s="17" t="s">
        <v>1924</v>
      </c>
      <c r="G139" s="17"/>
      <c r="H139" s="17" t="s">
        <v>1924</v>
      </c>
      <c r="I139" s="17" t="s">
        <v>1924</v>
      </c>
      <c r="J139" s="17"/>
    </row>
    <row r="140" s="8" customFormat="1" ht="25" customHeight="1" spans="1:10">
      <c r="A140" s="15"/>
      <c r="B140" s="15"/>
      <c r="C140" s="17" t="s">
        <v>1924</v>
      </c>
      <c r="D140" s="17" t="s">
        <v>1925</v>
      </c>
      <c r="E140" s="17" t="s">
        <v>1924</v>
      </c>
      <c r="F140" s="17" t="s">
        <v>1927</v>
      </c>
      <c r="G140" s="17"/>
      <c r="H140" s="17" t="s">
        <v>1924</v>
      </c>
      <c r="I140" s="17" t="s">
        <v>1930</v>
      </c>
      <c r="J140" s="17"/>
    </row>
    <row r="141" s="8" customFormat="1" ht="25" customHeight="1" spans="1:10">
      <c r="A141" s="15"/>
      <c r="B141" s="15"/>
      <c r="C141" s="17" t="s">
        <v>1924</v>
      </c>
      <c r="D141" s="17" t="s">
        <v>1924</v>
      </c>
      <c r="E141" s="17" t="s">
        <v>2121</v>
      </c>
      <c r="F141" s="17" t="s">
        <v>1927</v>
      </c>
      <c r="G141" s="17" t="s">
        <v>2069</v>
      </c>
      <c r="H141" s="17" t="s">
        <v>2122</v>
      </c>
      <c r="I141" s="17" t="s">
        <v>1930</v>
      </c>
      <c r="J141" s="17" t="s">
        <v>2123</v>
      </c>
    </row>
    <row r="142" s="8" customFormat="1" ht="25" customHeight="1" spans="1:10">
      <c r="A142" s="15"/>
      <c r="B142" s="15"/>
      <c r="C142" s="17" t="s">
        <v>1924</v>
      </c>
      <c r="D142" s="17" t="s">
        <v>1924</v>
      </c>
      <c r="E142" s="17" t="s">
        <v>2124</v>
      </c>
      <c r="F142" s="17" t="s">
        <v>1927</v>
      </c>
      <c r="G142" s="17" t="s">
        <v>1975</v>
      </c>
      <c r="H142" s="17" t="s">
        <v>2122</v>
      </c>
      <c r="I142" s="17" t="s">
        <v>1930</v>
      </c>
      <c r="J142" s="17" t="s">
        <v>2125</v>
      </c>
    </row>
    <row r="143" s="8" customFormat="1" ht="25" customHeight="1" spans="1:10">
      <c r="A143" s="15"/>
      <c r="B143" s="15"/>
      <c r="C143" s="17" t="s">
        <v>1924</v>
      </c>
      <c r="D143" s="17" t="s">
        <v>1924</v>
      </c>
      <c r="E143" s="17" t="s">
        <v>2126</v>
      </c>
      <c r="F143" s="17" t="s">
        <v>1956</v>
      </c>
      <c r="G143" s="17" t="s">
        <v>2127</v>
      </c>
      <c r="H143" s="17" t="s">
        <v>2122</v>
      </c>
      <c r="I143" s="17" t="s">
        <v>1930</v>
      </c>
      <c r="J143" s="17" t="s">
        <v>2126</v>
      </c>
    </row>
    <row r="144" s="8" customFormat="1" ht="25" customHeight="1" spans="1:10">
      <c r="A144" s="15"/>
      <c r="B144" s="15"/>
      <c r="C144" s="17" t="s">
        <v>1924</v>
      </c>
      <c r="D144" s="17" t="s">
        <v>1924</v>
      </c>
      <c r="E144" s="17" t="s">
        <v>2128</v>
      </c>
      <c r="F144" s="17" t="s">
        <v>1927</v>
      </c>
      <c r="G144" s="17" t="s">
        <v>2129</v>
      </c>
      <c r="H144" s="17" t="s">
        <v>2130</v>
      </c>
      <c r="I144" s="17" t="s">
        <v>1930</v>
      </c>
      <c r="J144" s="17" t="s">
        <v>2128</v>
      </c>
    </row>
    <row r="145" s="8" customFormat="1" ht="25" customHeight="1" spans="1:10">
      <c r="A145" s="15"/>
      <c r="B145" s="15"/>
      <c r="C145" s="17" t="s">
        <v>1924</v>
      </c>
      <c r="D145" s="17" t="s">
        <v>1936</v>
      </c>
      <c r="E145" s="17" t="s">
        <v>1924</v>
      </c>
      <c r="F145" s="17" t="s">
        <v>1924</v>
      </c>
      <c r="G145" s="17"/>
      <c r="H145" s="17" t="s">
        <v>1924</v>
      </c>
      <c r="I145" s="17" t="s">
        <v>1924</v>
      </c>
      <c r="J145" s="17"/>
    </row>
    <row r="146" s="8" customFormat="1" ht="25" customHeight="1" spans="1:10">
      <c r="A146" s="15"/>
      <c r="B146" s="15"/>
      <c r="C146" s="17" t="s">
        <v>1924</v>
      </c>
      <c r="D146" s="17" t="s">
        <v>1924</v>
      </c>
      <c r="E146" s="17" t="s">
        <v>2131</v>
      </c>
      <c r="F146" s="17" t="s">
        <v>1927</v>
      </c>
      <c r="G146" s="17" t="s">
        <v>2132</v>
      </c>
      <c r="H146" s="17" t="s">
        <v>2122</v>
      </c>
      <c r="I146" s="17" t="s">
        <v>1930</v>
      </c>
      <c r="J146" s="17" t="s">
        <v>2133</v>
      </c>
    </row>
    <row r="147" s="8" customFormat="1" ht="25" customHeight="1" spans="1:10">
      <c r="A147" s="15"/>
      <c r="B147" s="15"/>
      <c r="C147" s="17" t="s">
        <v>1924</v>
      </c>
      <c r="D147" s="17" t="s">
        <v>1963</v>
      </c>
      <c r="E147" s="17" t="s">
        <v>1924</v>
      </c>
      <c r="F147" s="17" t="s">
        <v>1924</v>
      </c>
      <c r="G147" s="17"/>
      <c r="H147" s="17" t="s">
        <v>1924</v>
      </c>
      <c r="I147" s="17" t="s">
        <v>1924</v>
      </c>
      <c r="J147" s="17"/>
    </row>
    <row r="148" s="8" customFormat="1" ht="25" customHeight="1" spans="1:10">
      <c r="A148" s="15"/>
      <c r="B148" s="15"/>
      <c r="C148" s="17" t="s">
        <v>1924</v>
      </c>
      <c r="D148" s="17" t="s">
        <v>1924</v>
      </c>
      <c r="E148" s="17" t="s">
        <v>2134</v>
      </c>
      <c r="F148" s="17" t="s">
        <v>1956</v>
      </c>
      <c r="G148" s="17" t="s">
        <v>2135</v>
      </c>
      <c r="H148" s="17" t="s">
        <v>1924</v>
      </c>
      <c r="I148" s="17" t="s">
        <v>2136</v>
      </c>
      <c r="J148" s="17" t="s">
        <v>2134</v>
      </c>
    </row>
    <row r="149" s="8" customFormat="1" ht="25" customHeight="1" spans="1:10">
      <c r="A149" s="15"/>
      <c r="B149" s="15"/>
      <c r="C149" s="17" t="s">
        <v>1940</v>
      </c>
      <c r="D149" s="17" t="s">
        <v>1924</v>
      </c>
      <c r="E149" s="17" t="s">
        <v>1924</v>
      </c>
      <c r="F149" s="17" t="s">
        <v>1924</v>
      </c>
      <c r="G149" s="17"/>
      <c r="H149" s="17" t="s">
        <v>1924</v>
      </c>
      <c r="I149" s="17" t="s">
        <v>1924</v>
      </c>
      <c r="J149" s="17"/>
    </row>
    <row r="150" s="8" customFormat="1" ht="25" customHeight="1" spans="1:10">
      <c r="A150" s="15"/>
      <c r="B150" s="15"/>
      <c r="C150" s="17" t="s">
        <v>1924</v>
      </c>
      <c r="D150" s="17" t="s">
        <v>2056</v>
      </c>
      <c r="E150" s="17" t="s">
        <v>1924</v>
      </c>
      <c r="F150" s="17" t="s">
        <v>1924</v>
      </c>
      <c r="G150" s="17"/>
      <c r="H150" s="17" t="s">
        <v>1924</v>
      </c>
      <c r="I150" s="17" t="s">
        <v>1924</v>
      </c>
      <c r="J150" s="17"/>
    </row>
    <row r="151" s="8" customFormat="1" ht="25" customHeight="1" spans="1:10">
      <c r="A151" s="15"/>
      <c r="B151" s="15"/>
      <c r="C151" s="17" t="s">
        <v>1924</v>
      </c>
      <c r="D151" s="17" t="s">
        <v>1924</v>
      </c>
      <c r="E151" s="17" t="s">
        <v>2137</v>
      </c>
      <c r="F151" s="17" t="s">
        <v>1927</v>
      </c>
      <c r="G151" s="17" t="s">
        <v>1928</v>
      </c>
      <c r="H151" s="17" t="s">
        <v>2138</v>
      </c>
      <c r="I151" s="17" t="s">
        <v>1930</v>
      </c>
      <c r="J151" s="17" t="s">
        <v>2137</v>
      </c>
    </row>
    <row r="152" s="8" customFormat="1" ht="25" customHeight="1" spans="1:10">
      <c r="A152" s="15"/>
      <c r="B152" s="15"/>
      <c r="C152" s="17" t="s">
        <v>1924</v>
      </c>
      <c r="D152" s="17" t="s">
        <v>1924</v>
      </c>
      <c r="E152" s="17" t="s">
        <v>2139</v>
      </c>
      <c r="F152" s="17" t="s">
        <v>1927</v>
      </c>
      <c r="G152" s="17" t="s">
        <v>2132</v>
      </c>
      <c r="H152" s="17" t="s">
        <v>2138</v>
      </c>
      <c r="I152" s="17" t="s">
        <v>1930</v>
      </c>
      <c r="J152" s="17" t="s">
        <v>2139</v>
      </c>
    </row>
    <row r="153" s="8" customFormat="1" ht="25" customHeight="1" spans="1:10">
      <c r="A153" s="15"/>
      <c r="B153" s="15"/>
      <c r="C153" s="17" t="s">
        <v>1924</v>
      </c>
      <c r="D153" s="17" t="s">
        <v>1941</v>
      </c>
      <c r="E153" s="17" t="s">
        <v>1924</v>
      </c>
      <c r="F153" s="17" t="s">
        <v>1924</v>
      </c>
      <c r="G153" s="17"/>
      <c r="H153" s="17" t="s">
        <v>1924</v>
      </c>
      <c r="I153" s="17" t="s">
        <v>1924</v>
      </c>
      <c r="J153" s="17"/>
    </row>
    <row r="154" s="8" customFormat="1" ht="25" customHeight="1" spans="1:10">
      <c r="A154" s="15"/>
      <c r="B154" s="15"/>
      <c r="C154" s="17" t="s">
        <v>1924</v>
      </c>
      <c r="D154" s="17" t="s">
        <v>1924</v>
      </c>
      <c r="E154" s="17" t="s">
        <v>2140</v>
      </c>
      <c r="F154" s="17" t="s">
        <v>1927</v>
      </c>
      <c r="G154" s="17" t="s">
        <v>1947</v>
      </c>
      <c r="H154" s="17" t="s">
        <v>2101</v>
      </c>
      <c r="I154" s="17" t="s">
        <v>1930</v>
      </c>
      <c r="J154" s="17" t="s">
        <v>2141</v>
      </c>
    </row>
    <row r="155" s="8" customFormat="1" ht="25" customHeight="1" spans="1:10">
      <c r="A155" s="15"/>
      <c r="B155" s="15"/>
      <c r="C155" s="17" t="s">
        <v>1924</v>
      </c>
      <c r="D155" s="17" t="s">
        <v>2065</v>
      </c>
      <c r="E155" s="17" t="s">
        <v>1924</v>
      </c>
      <c r="F155" s="17" t="s">
        <v>1924</v>
      </c>
      <c r="G155" s="17"/>
      <c r="H155" s="17" t="s">
        <v>1924</v>
      </c>
      <c r="I155" s="17" t="s">
        <v>1924</v>
      </c>
      <c r="J155" s="17"/>
    </row>
    <row r="156" s="8" customFormat="1" ht="25" customHeight="1" spans="1:10">
      <c r="A156" s="15"/>
      <c r="B156" s="15"/>
      <c r="C156" s="17" t="s">
        <v>1924</v>
      </c>
      <c r="D156" s="17" t="s">
        <v>1924</v>
      </c>
      <c r="E156" s="17" t="s">
        <v>2142</v>
      </c>
      <c r="F156" s="17" t="s">
        <v>2040</v>
      </c>
      <c r="G156" s="17" t="s">
        <v>2143</v>
      </c>
      <c r="H156" s="17" t="s">
        <v>1934</v>
      </c>
      <c r="I156" s="17" t="s">
        <v>1930</v>
      </c>
      <c r="J156" s="17" t="s">
        <v>2142</v>
      </c>
    </row>
    <row r="157" s="8" customFormat="1" ht="25" customHeight="1" spans="1:10">
      <c r="A157" s="15"/>
      <c r="B157" s="15"/>
      <c r="C157" s="17" t="s">
        <v>1944</v>
      </c>
      <c r="D157" s="17" t="s">
        <v>1924</v>
      </c>
      <c r="E157" s="17" t="s">
        <v>1924</v>
      </c>
      <c r="F157" s="17" t="s">
        <v>1924</v>
      </c>
      <c r="G157" s="17"/>
      <c r="H157" s="17" t="s">
        <v>1924</v>
      </c>
      <c r="I157" s="17" t="s">
        <v>1924</v>
      </c>
      <c r="J157" s="17"/>
    </row>
    <row r="158" s="8" customFormat="1" ht="25" customHeight="1" spans="1:10">
      <c r="A158" s="15"/>
      <c r="B158" s="15"/>
      <c r="C158" s="17" t="s">
        <v>1924</v>
      </c>
      <c r="D158" s="17" t="s">
        <v>1945</v>
      </c>
      <c r="E158" s="17" t="s">
        <v>1924</v>
      </c>
      <c r="F158" s="17" t="s">
        <v>1924</v>
      </c>
      <c r="G158" s="17"/>
      <c r="H158" s="17" t="s">
        <v>1924</v>
      </c>
      <c r="I158" s="17" t="s">
        <v>1924</v>
      </c>
      <c r="J158" s="17"/>
    </row>
    <row r="159" s="8" customFormat="1" ht="25" customHeight="1" spans="1:10">
      <c r="A159" s="15"/>
      <c r="B159" s="15"/>
      <c r="C159" s="17" t="s">
        <v>1924</v>
      </c>
      <c r="D159" s="17" t="s">
        <v>1924</v>
      </c>
      <c r="E159" s="17" t="s">
        <v>1997</v>
      </c>
      <c r="F159" s="17" t="s">
        <v>1927</v>
      </c>
      <c r="G159" s="17" t="s">
        <v>1933</v>
      </c>
      <c r="H159" s="17" t="s">
        <v>1934</v>
      </c>
      <c r="I159" s="17" t="s">
        <v>1930</v>
      </c>
      <c r="J159" s="17" t="s">
        <v>1997</v>
      </c>
    </row>
    <row r="160" s="8" customFormat="1" ht="25" customHeight="1" spans="1:10">
      <c r="A160" s="18" t="s">
        <v>2144</v>
      </c>
      <c r="B160" s="19" t="s">
        <v>2145</v>
      </c>
      <c r="C160" s="17" t="s">
        <v>1923</v>
      </c>
      <c r="D160" s="17" t="s">
        <v>1924</v>
      </c>
      <c r="E160" s="17" t="s">
        <v>1924</v>
      </c>
      <c r="F160" s="17" t="s">
        <v>1924</v>
      </c>
      <c r="G160" s="17"/>
      <c r="H160" s="17" t="s">
        <v>1924</v>
      </c>
      <c r="I160" s="17" t="s">
        <v>1924</v>
      </c>
      <c r="J160" s="17"/>
    </row>
    <row r="161" s="8" customFormat="1" ht="25" customHeight="1" spans="1:10">
      <c r="A161" s="18"/>
      <c r="B161" s="19"/>
      <c r="C161" s="17" t="s">
        <v>1924</v>
      </c>
      <c r="D161" s="17" t="s">
        <v>1925</v>
      </c>
      <c r="E161" s="17" t="s">
        <v>1924</v>
      </c>
      <c r="F161" s="17" t="s">
        <v>1924</v>
      </c>
      <c r="G161" s="17"/>
      <c r="H161" s="17" t="s">
        <v>1924</v>
      </c>
      <c r="I161" s="17" t="s">
        <v>1924</v>
      </c>
      <c r="J161" s="17"/>
    </row>
    <row r="162" s="8" customFormat="1" ht="25" customHeight="1" spans="1:10">
      <c r="A162" s="18"/>
      <c r="B162" s="19"/>
      <c r="C162" s="17" t="s">
        <v>1924</v>
      </c>
      <c r="D162" s="17" t="s">
        <v>1924</v>
      </c>
      <c r="E162" s="17" t="s">
        <v>2146</v>
      </c>
      <c r="F162" s="17" t="s">
        <v>1956</v>
      </c>
      <c r="G162" s="17" t="s">
        <v>2069</v>
      </c>
      <c r="H162" s="17" t="s">
        <v>2122</v>
      </c>
      <c r="I162" s="17" t="s">
        <v>1930</v>
      </c>
      <c r="J162" s="17" t="s">
        <v>2147</v>
      </c>
    </row>
    <row r="163" s="8" customFormat="1" ht="25" customHeight="1" spans="1:10">
      <c r="A163" s="18"/>
      <c r="B163" s="19"/>
      <c r="C163" s="17" t="s">
        <v>1924</v>
      </c>
      <c r="D163" s="17" t="s">
        <v>1924</v>
      </c>
      <c r="E163" s="17" t="s">
        <v>2148</v>
      </c>
      <c r="F163" s="17" t="s">
        <v>1927</v>
      </c>
      <c r="G163" s="17" t="s">
        <v>2041</v>
      </c>
      <c r="H163" s="17" t="s">
        <v>2081</v>
      </c>
      <c r="I163" s="17" t="s">
        <v>1930</v>
      </c>
      <c r="J163" s="17" t="s">
        <v>2149</v>
      </c>
    </row>
    <row r="164" s="8" customFormat="1" ht="25" customHeight="1" spans="1:10">
      <c r="A164" s="18"/>
      <c r="B164" s="19"/>
      <c r="C164" s="17" t="s">
        <v>1924</v>
      </c>
      <c r="D164" s="17" t="s">
        <v>1924</v>
      </c>
      <c r="E164" s="17" t="s">
        <v>2150</v>
      </c>
      <c r="F164" s="17" t="s">
        <v>1927</v>
      </c>
      <c r="G164" s="17" t="s">
        <v>2151</v>
      </c>
      <c r="H164" s="17" t="s">
        <v>2081</v>
      </c>
      <c r="I164" s="17" t="s">
        <v>1930</v>
      </c>
      <c r="J164" s="17" t="s">
        <v>2152</v>
      </c>
    </row>
    <row r="165" s="8" customFormat="1" ht="25" customHeight="1" spans="1:10">
      <c r="A165" s="18"/>
      <c r="B165" s="19"/>
      <c r="C165" s="17" t="s">
        <v>1924</v>
      </c>
      <c r="D165" s="17" t="s">
        <v>1924</v>
      </c>
      <c r="E165" s="17" t="s">
        <v>2153</v>
      </c>
      <c r="F165" s="17" t="s">
        <v>1927</v>
      </c>
      <c r="G165" s="17" t="s">
        <v>2154</v>
      </c>
      <c r="H165" s="17" t="s">
        <v>2081</v>
      </c>
      <c r="I165" s="17" t="s">
        <v>1930</v>
      </c>
      <c r="J165" s="17" t="s">
        <v>2155</v>
      </c>
    </row>
    <row r="166" s="8" customFormat="1" ht="25" customHeight="1" spans="1:10">
      <c r="A166" s="18"/>
      <c r="B166" s="19"/>
      <c r="C166" s="17" t="s">
        <v>1924</v>
      </c>
      <c r="D166" s="17" t="s">
        <v>1936</v>
      </c>
      <c r="E166" s="17" t="s">
        <v>1924</v>
      </c>
      <c r="F166" s="17" t="s">
        <v>1924</v>
      </c>
      <c r="G166" s="17"/>
      <c r="H166" s="17" t="s">
        <v>1924</v>
      </c>
      <c r="I166" s="17" t="s">
        <v>1924</v>
      </c>
      <c r="J166" s="17"/>
    </row>
    <row r="167" s="8" customFormat="1" ht="25" customHeight="1" spans="1:10">
      <c r="A167" s="18"/>
      <c r="B167" s="19"/>
      <c r="C167" s="17" t="s">
        <v>1924</v>
      </c>
      <c r="D167" s="17" t="s">
        <v>1924</v>
      </c>
      <c r="E167" s="17" t="s">
        <v>2156</v>
      </c>
      <c r="F167" s="17" t="s">
        <v>1956</v>
      </c>
      <c r="G167" s="17" t="s">
        <v>1961</v>
      </c>
      <c r="H167" s="17" t="s">
        <v>1934</v>
      </c>
      <c r="I167" s="17" t="s">
        <v>1930</v>
      </c>
      <c r="J167" s="17" t="s">
        <v>2157</v>
      </c>
    </row>
    <row r="168" s="8" customFormat="1" ht="25" customHeight="1" spans="1:10">
      <c r="A168" s="18"/>
      <c r="B168" s="19"/>
      <c r="C168" s="17" t="s">
        <v>1940</v>
      </c>
      <c r="D168" s="17" t="s">
        <v>1924</v>
      </c>
      <c r="E168" s="17" t="s">
        <v>1924</v>
      </c>
      <c r="F168" s="17" t="s">
        <v>1924</v>
      </c>
      <c r="G168" s="17"/>
      <c r="H168" s="17" t="s">
        <v>1924</v>
      </c>
      <c r="I168" s="17" t="s">
        <v>1924</v>
      </c>
      <c r="J168" s="17"/>
    </row>
    <row r="169" s="8" customFormat="1" ht="25" customHeight="1" spans="1:10">
      <c r="A169" s="18"/>
      <c r="B169" s="19"/>
      <c r="C169" s="17" t="s">
        <v>1924</v>
      </c>
      <c r="D169" s="17" t="s">
        <v>2158</v>
      </c>
      <c r="E169" s="17" t="s">
        <v>1924</v>
      </c>
      <c r="F169" s="17" t="s">
        <v>1924</v>
      </c>
      <c r="G169" s="17"/>
      <c r="H169" s="17" t="s">
        <v>1924</v>
      </c>
      <c r="I169" s="17" t="s">
        <v>1924</v>
      </c>
      <c r="J169" s="17"/>
    </row>
    <row r="170" s="8" customFormat="1" ht="25" customHeight="1" spans="1:10">
      <c r="A170" s="18"/>
      <c r="B170" s="19"/>
      <c r="C170" s="17" t="s">
        <v>1924</v>
      </c>
      <c r="D170" s="17" t="s">
        <v>1924</v>
      </c>
      <c r="E170" s="17" t="s">
        <v>2159</v>
      </c>
      <c r="F170" s="17" t="s">
        <v>1956</v>
      </c>
      <c r="G170" s="17" t="s">
        <v>2160</v>
      </c>
      <c r="H170" s="17" t="s">
        <v>1924</v>
      </c>
      <c r="I170" s="17" t="s">
        <v>2136</v>
      </c>
      <c r="J170" s="17" t="s">
        <v>2161</v>
      </c>
    </row>
    <row r="171" s="8" customFormat="1" ht="25" customHeight="1" spans="1:10">
      <c r="A171" s="18"/>
      <c r="B171" s="19"/>
      <c r="C171" s="17" t="s">
        <v>1944</v>
      </c>
      <c r="D171" s="17" t="s">
        <v>1924</v>
      </c>
      <c r="E171" s="17" t="s">
        <v>1924</v>
      </c>
      <c r="F171" s="17" t="s">
        <v>1924</v>
      </c>
      <c r="G171" s="17"/>
      <c r="H171" s="17" t="s">
        <v>1924</v>
      </c>
      <c r="I171" s="17" t="s">
        <v>1924</v>
      </c>
      <c r="J171" s="17"/>
    </row>
    <row r="172" s="8" customFormat="1" ht="25" customHeight="1" spans="1:10">
      <c r="A172" s="18"/>
      <c r="B172" s="19"/>
      <c r="C172" s="17" t="s">
        <v>1924</v>
      </c>
      <c r="D172" s="17" t="s">
        <v>1983</v>
      </c>
      <c r="E172" s="17" t="s">
        <v>1924</v>
      </c>
      <c r="F172" s="17" t="s">
        <v>1924</v>
      </c>
      <c r="G172" s="17"/>
      <c r="H172" s="17" t="s">
        <v>1924</v>
      </c>
      <c r="I172" s="17" t="s">
        <v>1924</v>
      </c>
      <c r="J172" s="17"/>
    </row>
    <row r="173" s="8" customFormat="1" ht="25" customHeight="1" spans="1:10">
      <c r="A173" s="18"/>
      <c r="B173" s="19"/>
      <c r="C173" s="17" t="s">
        <v>1924</v>
      </c>
      <c r="D173" s="17" t="s">
        <v>1924</v>
      </c>
      <c r="E173" s="17" t="s">
        <v>1997</v>
      </c>
      <c r="F173" s="17" t="s">
        <v>1927</v>
      </c>
      <c r="G173" s="17" t="s">
        <v>1933</v>
      </c>
      <c r="H173" s="17" t="s">
        <v>1934</v>
      </c>
      <c r="I173" s="17" t="s">
        <v>1930</v>
      </c>
      <c r="J173" s="17" t="s">
        <v>2162</v>
      </c>
    </row>
    <row r="174" s="8" customFormat="1" ht="25" customHeight="1" spans="1:10">
      <c r="A174" s="18"/>
      <c r="B174" s="19"/>
      <c r="C174" s="17" t="s">
        <v>2072</v>
      </c>
      <c r="D174" s="17" t="s">
        <v>1924</v>
      </c>
      <c r="E174" s="17" t="s">
        <v>1924</v>
      </c>
      <c r="F174" s="17" t="s">
        <v>1924</v>
      </c>
      <c r="G174" s="17"/>
      <c r="H174" s="17" t="s">
        <v>1924</v>
      </c>
      <c r="I174" s="17" t="s">
        <v>1924</v>
      </c>
      <c r="J174" s="17"/>
    </row>
    <row r="175" s="8" customFormat="1" ht="25" customHeight="1" spans="1:10">
      <c r="A175" s="18"/>
      <c r="B175" s="19"/>
      <c r="C175" s="17" t="s">
        <v>1924</v>
      </c>
      <c r="D175" s="17" t="s">
        <v>2073</v>
      </c>
      <c r="E175" s="17" t="s">
        <v>1924</v>
      </c>
      <c r="F175" s="17" t="s">
        <v>1924</v>
      </c>
      <c r="G175" s="17"/>
      <c r="H175" s="17" t="s">
        <v>1924</v>
      </c>
      <c r="I175" s="17" t="s">
        <v>1924</v>
      </c>
      <c r="J175" s="17"/>
    </row>
    <row r="176" s="8" customFormat="1" ht="25" customHeight="1" spans="1:10">
      <c r="A176" s="18"/>
      <c r="B176" s="19"/>
      <c r="C176" s="17" t="s">
        <v>1924</v>
      </c>
      <c r="D176" s="17" t="s">
        <v>1924</v>
      </c>
      <c r="E176" s="17" t="s">
        <v>2163</v>
      </c>
      <c r="F176" s="17" t="s">
        <v>2045</v>
      </c>
      <c r="G176" s="17" t="s">
        <v>1933</v>
      </c>
      <c r="H176" s="17" t="s">
        <v>1934</v>
      </c>
      <c r="I176" s="17" t="s">
        <v>1930</v>
      </c>
      <c r="J176" s="17" t="s">
        <v>2164</v>
      </c>
    </row>
    <row r="177" s="8" customFormat="1" ht="25" customHeight="1" spans="1:10">
      <c r="A177" s="14" t="s">
        <v>2165</v>
      </c>
      <c r="B177" s="14"/>
      <c r="C177" s="14"/>
      <c r="D177" s="14"/>
      <c r="E177" s="14"/>
      <c r="F177" s="14"/>
      <c r="G177" s="14"/>
      <c r="H177" s="14"/>
      <c r="I177" s="14"/>
      <c r="J177" s="14"/>
    </row>
    <row r="178" s="8" customFormat="1" ht="25" customHeight="1" spans="1:10">
      <c r="A178" s="15" t="s">
        <v>2166</v>
      </c>
      <c r="B178" s="16" t="s">
        <v>2167</v>
      </c>
      <c r="C178" s="17" t="s">
        <v>1923</v>
      </c>
      <c r="D178" s="17" t="s">
        <v>1924</v>
      </c>
      <c r="E178" s="17" t="s">
        <v>1924</v>
      </c>
      <c r="F178" s="17" t="s">
        <v>1924</v>
      </c>
      <c r="G178" s="17"/>
      <c r="H178" s="17" t="s">
        <v>1924</v>
      </c>
      <c r="I178" s="17" t="s">
        <v>1924</v>
      </c>
      <c r="J178" s="17"/>
    </row>
    <row r="179" s="8" customFormat="1" ht="25" customHeight="1" spans="1:10">
      <c r="A179" s="15"/>
      <c r="B179" s="16"/>
      <c r="C179" s="17" t="s">
        <v>1924</v>
      </c>
      <c r="D179" s="17" t="s">
        <v>1925</v>
      </c>
      <c r="E179" s="17" t="s">
        <v>1924</v>
      </c>
      <c r="F179" s="17" t="s">
        <v>1924</v>
      </c>
      <c r="G179" s="17"/>
      <c r="H179" s="17" t="s">
        <v>1924</v>
      </c>
      <c r="I179" s="17" t="s">
        <v>1924</v>
      </c>
      <c r="J179" s="17"/>
    </row>
    <row r="180" s="8" customFormat="1" ht="25" customHeight="1" spans="1:10">
      <c r="A180" s="15"/>
      <c r="B180" s="16"/>
      <c r="C180" s="17" t="s">
        <v>1924</v>
      </c>
      <c r="D180" s="17" t="s">
        <v>1924</v>
      </c>
      <c r="E180" s="17" t="s">
        <v>2168</v>
      </c>
      <c r="F180" s="17" t="s">
        <v>1927</v>
      </c>
      <c r="G180" s="17" t="s">
        <v>2169</v>
      </c>
      <c r="H180" s="17" t="s">
        <v>2081</v>
      </c>
      <c r="I180" s="17" t="s">
        <v>1930</v>
      </c>
      <c r="J180" s="17" t="s">
        <v>2170</v>
      </c>
    </row>
    <row r="181" s="8" customFormat="1" ht="25" customHeight="1" spans="1:10">
      <c r="A181" s="15"/>
      <c r="B181" s="16"/>
      <c r="C181" s="17" t="s">
        <v>1924</v>
      </c>
      <c r="D181" s="17" t="s">
        <v>1936</v>
      </c>
      <c r="E181" s="17" t="s">
        <v>1924</v>
      </c>
      <c r="F181" s="17" t="s">
        <v>1924</v>
      </c>
      <c r="G181" s="17"/>
      <c r="H181" s="17" t="s">
        <v>1924</v>
      </c>
      <c r="I181" s="17" t="s">
        <v>1924</v>
      </c>
      <c r="J181" s="17"/>
    </row>
    <row r="182" s="8" customFormat="1" ht="25" customHeight="1" spans="1:10">
      <c r="A182" s="15"/>
      <c r="B182" s="16"/>
      <c r="C182" s="17" t="s">
        <v>1924</v>
      </c>
      <c r="D182" s="17" t="s">
        <v>1924</v>
      </c>
      <c r="E182" s="17" t="s">
        <v>2171</v>
      </c>
      <c r="F182" s="17" t="s">
        <v>1956</v>
      </c>
      <c r="G182" s="17" t="s">
        <v>1961</v>
      </c>
      <c r="H182" s="17" t="s">
        <v>1934</v>
      </c>
      <c r="I182" s="17" t="s">
        <v>1930</v>
      </c>
      <c r="J182" s="17" t="s">
        <v>2172</v>
      </c>
    </row>
    <row r="183" s="8" customFormat="1" ht="25" customHeight="1" spans="1:10">
      <c r="A183" s="15"/>
      <c r="B183" s="16"/>
      <c r="C183" s="17" t="s">
        <v>1940</v>
      </c>
      <c r="D183" s="17" t="s">
        <v>1924</v>
      </c>
      <c r="E183" s="17" t="s">
        <v>1924</v>
      </c>
      <c r="F183" s="17" t="s">
        <v>1924</v>
      </c>
      <c r="G183" s="17"/>
      <c r="H183" s="17" t="s">
        <v>1924</v>
      </c>
      <c r="I183" s="17" t="s">
        <v>1924</v>
      </c>
      <c r="J183" s="17"/>
    </row>
    <row r="184" s="8" customFormat="1" ht="25" customHeight="1" spans="1:10">
      <c r="A184" s="15"/>
      <c r="B184" s="16"/>
      <c r="C184" s="17" t="s">
        <v>1924</v>
      </c>
      <c r="D184" s="17" t="s">
        <v>1981</v>
      </c>
      <c r="E184" s="17" t="s">
        <v>1924</v>
      </c>
      <c r="F184" s="17" t="s">
        <v>1924</v>
      </c>
      <c r="G184" s="17"/>
      <c r="H184" s="17" t="s">
        <v>1924</v>
      </c>
      <c r="I184" s="17" t="s">
        <v>1924</v>
      </c>
      <c r="J184" s="17"/>
    </row>
    <row r="185" s="8" customFormat="1" ht="25" customHeight="1" spans="1:10">
      <c r="A185" s="15"/>
      <c r="B185" s="16"/>
      <c r="C185" s="17" t="s">
        <v>1924</v>
      </c>
      <c r="D185" s="17" t="s">
        <v>1924</v>
      </c>
      <c r="E185" s="17" t="s">
        <v>1942</v>
      </c>
      <c r="F185" s="17" t="s">
        <v>1927</v>
      </c>
      <c r="G185" s="17" t="s">
        <v>1938</v>
      </c>
      <c r="H185" s="17" t="s">
        <v>1934</v>
      </c>
      <c r="I185" s="17" t="s">
        <v>1930</v>
      </c>
      <c r="J185" s="17" t="s">
        <v>2173</v>
      </c>
    </row>
    <row r="186" s="8" customFormat="1" ht="25" customHeight="1" spans="1:10">
      <c r="A186" s="15"/>
      <c r="B186" s="16"/>
      <c r="C186" s="17" t="s">
        <v>1924</v>
      </c>
      <c r="D186" s="17" t="s">
        <v>1924</v>
      </c>
      <c r="E186" s="17" t="s">
        <v>2174</v>
      </c>
      <c r="F186" s="17" t="s">
        <v>1927</v>
      </c>
      <c r="G186" s="17" t="s">
        <v>2175</v>
      </c>
      <c r="H186" s="17" t="s">
        <v>2176</v>
      </c>
      <c r="I186" s="17" t="s">
        <v>1930</v>
      </c>
      <c r="J186" s="17" t="s">
        <v>2177</v>
      </c>
    </row>
    <row r="187" s="8" customFormat="1" ht="25" customHeight="1" spans="1:10">
      <c r="A187" s="15"/>
      <c r="B187" s="16"/>
      <c r="C187" s="17" t="s">
        <v>1944</v>
      </c>
      <c r="D187" s="17" t="s">
        <v>1924</v>
      </c>
      <c r="E187" s="17" t="s">
        <v>1924</v>
      </c>
      <c r="F187" s="17" t="s">
        <v>1924</v>
      </c>
      <c r="G187" s="17"/>
      <c r="H187" s="17" t="s">
        <v>1924</v>
      </c>
      <c r="I187" s="17" t="s">
        <v>1924</v>
      </c>
      <c r="J187" s="17"/>
    </row>
    <row r="188" s="8" customFormat="1" ht="25" customHeight="1" spans="1:10">
      <c r="A188" s="15"/>
      <c r="B188" s="16"/>
      <c r="C188" s="17" t="s">
        <v>1924</v>
      </c>
      <c r="D188" s="17" t="s">
        <v>1983</v>
      </c>
      <c r="E188" s="17" t="s">
        <v>1924</v>
      </c>
      <c r="F188" s="17" t="s">
        <v>1924</v>
      </c>
      <c r="G188" s="17"/>
      <c r="H188" s="17" t="s">
        <v>1924</v>
      </c>
      <c r="I188" s="17" t="s">
        <v>1924</v>
      </c>
      <c r="J188" s="17"/>
    </row>
    <row r="189" s="8" customFormat="1" ht="25" customHeight="1" spans="1:10">
      <c r="A189" s="15"/>
      <c r="B189" s="16"/>
      <c r="C189" s="17" t="s">
        <v>1924</v>
      </c>
      <c r="D189" s="17" t="s">
        <v>1924</v>
      </c>
      <c r="E189" s="17" t="s">
        <v>1997</v>
      </c>
      <c r="F189" s="17" t="s">
        <v>1927</v>
      </c>
      <c r="G189" s="17" t="s">
        <v>1938</v>
      </c>
      <c r="H189" s="17" t="s">
        <v>1934</v>
      </c>
      <c r="I189" s="17" t="s">
        <v>1930</v>
      </c>
      <c r="J189" s="17" t="s">
        <v>1998</v>
      </c>
    </row>
    <row r="190" s="8" customFormat="1" ht="25" customHeight="1" spans="1:10">
      <c r="A190" s="14" t="s">
        <v>2178</v>
      </c>
      <c r="B190" s="14"/>
      <c r="C190" s="14"/>
      <c r="D190" s="14"/>
      <c r="E190" s="14"/>
      <c r="F190" s="14"/>
      <c r="G190" s="14"/>
      <c r="H190" s="14"/>
      <c r="I190" s="14"/>
      <c r="J190" s="14"/>
    </row>
    <row r="191" ht="25" customHeight="1" spans="1:10">
      <c r="A191" s="20" t="s">
        <v>2179</v>
      </c>
      <c r="B191" s="19" t="s">
        <v>2180</v>
      </c>
      <c r="C191" s="17" t="s">
        <v>1923</v>
      </c>
      <c r="D191" s="17" t="s">
        <v>1924</v>
      </c>
      <c r="E191" s="17" t="s">
        <v>1924</v>
      </c>
      <c r="F191" s="17" t="s">
        <v>1924</v>
      </c>
      <c r="G191" s="17"/>
      <c r="H191" s="17" t="s">
        <v>1924</v>
      </c>
      <c r="I191" s="17" t="s">
        <v>1924</v>
      </c>
      <c r="J191" s="17"/>
    </row>
    <row r="192" ht="25" customHeight="1" spans="1:10">
      <c r="A192" s="20"/>
      <c r="B192" s="19"/>
      <c r="C192" s="17" t="s">
        <v>1924</v>
      </c>
      <c r="D192" s="17" t="s">
        <v>1925</v>
      </c>
      <c r="E192" s="17" t="s">
        <v>1924</v>
      </c>
      <c r="F192" s="17" t="s">
        <v>1927</v>
      </c>
      <c r="G192" s="17"/>
      <c r="H192" s="17" t="s">
        <v>1924</v>
      </c>
      <c r="I192" s="17" t="s">
        <v>1930</v>
      </c>
      <c r="J192" s="17"/>
    </row>
    <row r="193" ht="25" customHeight="1" spans="1:10">
      <c r="A193" s="20"/>
      <c r="B193" s="19"/>
      <c r="C193" s="17" t="s">
        <v>1924</v>
      </c>
      <c r="D193" s="17" t="s">
        <v>1924</v>
      </c>
      <c r="E193" s="17" t="s">
        <v>2181</v>
      </c>
      <c r="F193" s="17" t="s">
        <v>1956</v>
      </c>
      <c r="G193" s="17" t="s">
        <v>2182</v>
      </c>
      <c r="H193" s="17" t="s">
        <v>2183</v>
      </c>
      <c r="I193" s="17" t="s">
        <v>1930</v>
      </c>
      <c r="J193" s="17" t="s">
        <v>2184</v>
      </c>
    </row>
    <row r="194" ht="25" customHeight="1" spans="1:10">
      <c r="A194" s="20"/>
      <c r="B194" s="19"/>
      <c r="C194" s="17" t="s">
        <v>1924</v>
      </c>
      <c r="D194" s="17" t="s">
        <v>1936</v>
      </c>
      <c r="E194" s="17" t="s">
        <v>1924</v>
      </c>
      <c r="F194" s="17" t="s">
        <v>1924</v>
      </c>
      <c r="G194" s="17"/>
      <c r="H194" s="17" t="s">
        <v>1924</v>
      </c>
      <c r="I194" s="17" t="s">
        <v>1924</v>
      </c>
      <c r="J194" s="17"/>
    </row>
    <row r="195" ht="25" customHeight="1" spans="1:10">
      <c r="A195" s="20"/>
      <c r="B195" s="19"/>
      <c r="C195" s="17" t="s">
        <v>1924</v>
      </c>
      <c r="D195" s="17" t="s">
        <v>1924</v>
      </c>
      <c r="E195" s="17" t="s">
        <v>2185</v>
      </c>
      <c r="F195" s="17" t="s">
        <v>1927</v>
      </c>
      <c r="G195" s="17" t="s">
        <v>1938</v>
      </c>
      <c r="H195" s="17" t="s">
        <v>1934</v>
      </c>
      <c r="I195" s="17" t="s">
        <v>1930</v>
      </c>
      <c r="J195" s="17" t="s">
        <v>2184</v>
      </c>
    </row>
    <row r="196" ht="25" customHeight="1" spans="1:10">
      <c r="A196" s="20"/>
      <c r="B196" s="19"/>
      <c r="C196" s="17" t="s">
        <v>1924</v>
      </c>
      <c r="D196" s="17" t="s">
        <v>1963</v>
      </c>
      <c r="E196" s="17" t="s">
        <v>1924</v>
      </c>
      <c r="F196" s="17" t="s">
        <v>1924</v>
      </c>
      <c r="G196" s="17"/>
      <c r="H196" s="17" t="s">
        <v>1924</v>
      </c>
      <c r="I196" s="17" t="s">
        <v>1924</v>
      </c>
      <c r="J196" s="17"/>
    </row>
    <row r="197" ht="25" customHeight="1" spans="1:10">
      <c r="A197" s="20"/>
      <c r="B197" s="19"/>
      <c r="C197" s="17" t="s">
        <v>1924</v>
      </c>
      <c r="D197" s="17" t="s">
        <v>1924</v>
      </c>
      <c r="E197" s="17" t="s">
        <v>2186</v>
      </c>
      <c r="F197" s="17" t="s">
        <v>2110</v>
      </c>
      <c r="G197" s="17" t="s">
        <v>1938</v>
      </c>
      <c r="H197" s="17" t="s">
        <v>1934</v>
      </c>
      <c r="I197" s="17" t="s">
        <v>1930</v>
      </c>
      <c r="J197" s="17" t="s">
        <v>2184</v>
      </c>
    </row>
    <row r="198" ht="25" customHeight="1" spans="1:10">
      <c r="A198" s="20"/>
      <c r="B198" s="19"/>
      <c r="C198" s="17" t="s">
        <v>1940</v>
      </c>
      <c r="D198" s="17" t="s">
        <v>1924</v>
      </c>
      <c r="E198" s="17" t="s">
        <v>1924</v>
      </c>
      <c r="F198" s="17" t="s">
        <v>1924</v>
      </c>
      <c r="G198" s="17"/>
      <c r="H198" s="17" t="s">
        <v>1924</v>
      </c>
      <c r="I198" s="17" t="s">
        <v>1924</v>
      </c>
      <c r="J198" s="17"/>
    </row>
    <row r="199" ht="25" customHeight="1" spans="1:10">
      <c r="A199" s="20"/>
      <c r="B199" s="19"/>
      <c r="C199" s="17" t="s">
        <v>1924</v>
      </c>
      <c r="D199" s="17" t="s">
        <v>1941</v>
      </c>
      <c r="E199" s="17" t="s">
        <v>1924</v>
      </c>
      <c r="F199" s="17" t="s">
        <v>1924</v>
      </c>
      <c r="G199" s="17"/>
      <c r="H199" s="17" t="s">
        <v>1924</v>
      </c>
      <c r="I199" s="17" t="s">
        <v>1924</v>
      </c>
      <c r="J199" s="17"/>
    </row>
    <row r="200" ht="25" customHeight="1" spans="1:10">
      <c r="A200" s="20"/>
      <c r="B200" s="19"/>
      <c r="C200" s="17" t="s">
        <v>1924</v>
      </c>
      <c r="D200" s="17" t="s">
        <v>1924</v>
      </c>
      <c r="E200" s="17" t="s">
        <v>2187</v>
      </c>
      <c r="F200" s="17" t="s">
        <v>2110</v>
      </c>
      <c r="G200" s="17" t="s">
        <v>1933</v>
      </c>
      <c r="H200" s="17" t="s">
        <v>1934</v>
      </c>
      <c r="I200" s="17" t="s">
        <v>1930</v>
      </c>
      <c r="J200" s="17" t="s">
        <v>2184</v>
      </c>
    </row>
    <row r="201" ht="25" customHeight="1" spans="1:10">
      <c r="A201" s="20"/>
      <c r="B201" s="19"/>
      <c r="C201" s="17" t="s">
        <v>1924</v>
      </c>
      <c r="D201" s="17" t="s">
        <v>1966</v>
      </c>
      <c r="E201" s="17" t="s">
        <v>1924</v>
      </c>
      <c r="F201" s="17" t="s">
        <v>1924</v>
      </c>
      <c r="G201" s="17"/>
      <c r="H201" s="17" t="s">
        <v>1924</v>
      </c>
      <c r="I201" s="17" t="s">
        <v>1924</v>
      </c>
      <c r="J201" s="17"/>
    </row>
    <row r="202" ht="25" customHeight="1" spans="1:10">
      <c r="A202" s="20"/>
      <c r="B202" s="19"/>
      <c r="C202" s="17" t="s">
        <v>1924</v>
      </c>
      <c r="D202" s="17" t="s">
        <v>1924</v>
      </c>
      <c r="E202" s="17" t="s">
        <v>2188</v>
      </c>
      <c r="F202" s="17" t="s">
        <v>2110</v>
      </c>
      <c r="G202" s="17" t="s">
        <v>1933</v>
      </c>
      <c r="H202" s="17" t="s">
        <v>1934</v>
      </c>
      <c r="I202" s="17" t="s">
        <v>1930</v>
      </c>
      <c r="J202" s="17" t="s">
        <v>2184</v>
      </c>
    </row>
    <row r="203" ht="25" customHeight="1" spans="1:10">
      <c r="A203" s="20"/>
      <c r="B203" s="19"/>
      <c r="C203" s="17" t="s">
        <v>1944</v>
      </c>
      <c r="D203" s="17" t="s">
        <v>1924</v>
      </c>
      <c r="E203" s="17" t="s">
        <v>1924</v>
      </c>
      <c r="F203" s="17" t="s">
        <v>1924</v>
      </c>
      <c r="G203" s="17"/>
      <c r="H203" s="17" t="s">
        <v>1924</v>
      </c>
      <c r="I203" s="17" t="s">
        <v>1924</v>
      </c>
      <c r="J203" s="17"/>
    </row>
    <row r="204" ht="25" customHeight="1" spans="1:10">
      <c r="A204" s="20"/>
      <c r="B204" s="19"/>
      <c r="C204" s="17" t="s">
        <v>1924</v>
      </c>
      <c r="D204" s="17" t="s">
        <v>1945</v>
      </c>
      <c r="E204" s="17" t="s">
        <v>1924</v>
      </c>
      <c r="F204" s="17" t="s">
        <v>1924</v>
      </c>
      <c r="G204" s="17"/>
      <c r="H204" s="17" t="s">
        <v>1924</v>
      </c>
      <c r="I204" s="17" t="s">
        <v>1924</v>
      </c>
      <c r="J204" s="17"/>
    </row>
    <row r="205" ht="25" customHeight="1" spans="1:10">
      <c r="A205" s="20"/>
      <c r="B205" s="19"/>
      <c r="C205" s="17" t="s">
        <v>1924</v>
      </c>
      <c r="D205" s="17" t="s">
        <v>1924</v>
      </c>
      <c r="E205" s="17" t="s">
        <v>1945</v>
      </c>
      <c r="F205" s="17" t="s">
        <v>1927</v>
      </c>
      <c r="G205" s="17" t="s">
        <v>1933</v>
      </c>
      <c r="H205" s="17" t="s">
        <v>1934</v>
      </c>
      <c r="I205" s="17" t="s">
        <v>1930</v>
      </c>
      <c r="J205" s="17" t="s">
        <v>2184</v>
      </c>
    </row>
    <row r="206" s="8" customFormat="1" ht="25" customHeight="1" spans="1:10">
      <c r="A206" s="14" t="s">
        <v>2189</v>
      </c>
      <c r="B206" s="14"/>
      <c r="C206" s="14"/>
      <c r="D206" s="14"/>
      <c r="E206" s="14"/>
      <c r="F206" s="14"/>
      <c r="G206" s="14"/>
      <c r="H206" s="14"/>
      <c r="I206" s="14"/>
      <c r="J206" s="14"/>
    </row>
    <row r="207" ht="25" customHeight="1" spans="1:10">
      <c r="A207" s="21" t="s">
        <v>2190</v>
      </c>
      <c r="B207" s="19" t="s">
        <v>2191</v>
      </c>
      <c r="C207" s="17" t="s">
        <v>1923</v>
      </c>
      <c r="D207" s="17" t="s">
        <v>1924</v>
      </c>
      <c r="E207" s="17" t="s">
        <v>1924</v>
      </c>
      <c r="F207" s="17" t="s">
        <v>1924</v>
      </c>
      <c r="G207" s="17"/>
      <c r="H207" s="17" t="s">
        <v>1924</v>
      </c>
      <c r="I207" s="17" t="s">
        <v>1924</v>
      </c>
      <c r="J207" s="17"/>
    </row>
    <row r="208" ht="25" customHeight="1" spans="1:10">
      <c r="A208" s="21"/>
      <c r="B208" s="19"/>
      <c r="C208" s="17" t="s">
        <v>1924</v>
      </c>
      <c r="D208" s="17" t="s">
        <v>1925</v>
      </c>
      <c r="E208" s="17" t="s">
        <v>1924</v>
      </c>
      <c r="F208" s="17" t="s">
        <v>1927</v>
      </c>
      <c r="G208" s="17"/>
      <c r="H208" s="17" t="s">
        <v>1924</v>
      </c>
      <c r="I208" s="17" t="s">
        <v>1930</v>
      </c>
      <c r="J208" s="17"/>
    </row>
    <row r="209" ht="25" customHeight="1" spans="1:10">
      <c r="A209" s="21"/>
      <c r="B209" s="19"/>
      <c r="C209" s="17" t="s">
        <v>1924</v>
      </c>
      <c r="D209" s="17" t="s">
        <v>1924</v>
      </c>
      <c r="E209" s="17" t="s">
        <v>2192</v>
      </c>
      <c r="F209" s="17" t="s">
        <v>1927</v>
      </c>
      <c r="G209" s="17" t="s">
        <v>2193</v>
      </c>
      <c r="H209" s="17" t="s">
        <v>1929</v>
      </c>
      <c r="I209" s="17" t="s">
        <v>1930</v>
      </c>
      <c r="J209" s="17" t="s">
        <v>2194</v>
      </c>
    </row>
    <row r="210" ht="25" customHeight="1" spans="1:10">
      <c r="A210" s="21"/>
      <c r="B210" s="19"/>
      <c r="C210" s="17" t="s">
        <v>1924</v>
      </c>
      <c r="D210" s="17" t="s">
        <v>1936</v>
      </c>
      <c r="E210" s="17" t="s">
        <v>1924</v>
      </c>
      <c r="F210" s="17" t="s">
        <v>1924</v>
      </c>
      <c r="G210" s="17"/>
      <c r="H210" s="17" t="s">
        <v>1924</v>
      </c>
      <c r="I210" s="17" t="s">
        <v>1924</v>
      </c>
      <c r="J210" s="17"/>
    </row>
    <row r="211" ht="25" customHeight="1" spans="1:10">
      <c r="A211" s="21"/>
      <c r="B211" s="19"/>
      <c r="C211" s="17" t="s">
        <v>1924</v>
      </c>
      <c r="D211" s="17" t="s">
        <v>1924</v>
      </c>
      <c r="E211" s="17" t="s">
        <v>2195</v>
      </c>
      <c r="F211" s="17" t="s">
        <v>1927</v>
      </c>
      <c r="G211" s="17" t="s">
        <v>1933</v>
      </c>
      <c r="H211" s="17" t="s">
        <v>1934</v>
      </c>
      <c r="I211" s="17" t="s">
        <v>1930</v>
      </c>
      <c r="J211" s="17" t="s">
        <v>2196</v>
      </c>
    </row>
    <row r="212" ht="25" customHeight="1" spans="1:10">
      <c r="A212" s="21"/>
      <c r="B212" s="19"/>
      <c r="C212" s="17" t="s">
        <v>1924</v>
      </c>
      <c r="D212" s="17" t="s">
        <v>1924</v>
      </c>
      <c r="E212" s="17" t="s">
        <v>2197</v>
      </c>
      <c r="F212" s="17" t="s">
        <v>1927</v>
      </c>
      <c r="G212" s="17" t="s">
        <v>1938</v>
      </c>
      <c r="H212" s="17" t="s">
        <v>1934</v>
      </c>
      <c r="I212" s="17" t="s">
        <v>1930</v>
      </c>
      <c r="J212" s="17" t="s">
        <v>2198</v>
      </c>
    </row>
    <row r="213" ht="25" customHeight="1" spans="1:10">
      <c r="A213" s="21"/>
      <c r="B213" s="19"/>
      <c r="C213" s="17" t="s">
        <v>1924</v>
      </c>
      <c r="D213" s="17" t="s">
        <v>1963</v>
      </c>
      <c r="E213" s="17" t="s">
        <v>1924</v>
      </c>
      <c r="F213" s="17" t="s">
        <v>1924</v>
      </c>
      <c r="G213" s="17"/>
      <c r="H213" s="17" t="s">
        <v>1924</v>
      </c>
      <c r="I213" s="17" t="s">
        <v>1924</v>
      </c>
      <c r="J213" s="17"/>
    </row>
    <row r="214" ht="25" customHeight="1" spans="1:10">
      <c r="A214" s="21"/>
      <c r="B214" s="19"/>
      <c r="C214" s="17" t="s">
        <v>1924</v>
      </c>
      <c r="D214" s="17" t="s">
        <v>1924</v>
      </c>
      <c r="E214" s="17" t="s">
        <v>2199</v>
      </c>
      <c r="F214" s="17" t="s">
        <v>1927</v>
      </c>
      <c r="G214" s="17" t="s">
        <v>1938</v>
      </c>
      <c r="H214" s="17" t="s">
        <v>1934</v>
      </c>
      <c r="I214" s="17" t="s">
        <v>1930</v>
      </c>
      <c r="J214" s="17" t="s">
        <v>2196</v>
      </c>
    </row>
    <row r="215" ht="25" customHeight="1" spans="1:10">
      <c r="A215" s="21"/>
      <c r="B215" s="19"/>
      <c r="C215" s="17" t="s">
        <v>1940</v>
      </c>
      <c r="D215" s="17" t="s">
        <v>1924</v>
      </c>
      <c r="E215" s="17" t="s">
        <v>1924</v>
      </c>
      <c r="F215" s="17" t="s">
        <v>1924</v>
      </c>
      <c r="G215" s="17"/>
      <c r="H215" s="17" t="s">
        <v>1924</v>
      </c>
      <c r="I215" s="17" t="s">
        <v>1924</v>
      </c>
      <c r="J215" s="17"/>
    </row>
    <row r="216" ht="25" customHeight="1" spans="1:10">
      <c r="A216" s="21"/>
      <c r="B216" s="19"/>
      <c r="C216" s="17" t="s">
        <v>1924</v>
      </c>
      <c r="D216" s="17" t="s">
        <v>1941</v>
      </c>
      <c r="E216" s="17" t="s">
        <v>1924</v>
      </c>
      <c r="F216" s="17" t="s">
        <v>1924</v>
      </c>
      <c r="G216" s="17"/>
      <c r="H216" s="17" t="s">
        <v>1924</v>
      </c>
      <c r="I216" s="17" t="s">
        <v>1924</v>
      </c>
      <c r="J216" s="17"/>
    </row>
    <row r="217" ht="25" customHeight="1" spans="1:10">
      <c r="A217" s="21"/>
      <c r="B217" s="19"/>
      <c r="C217" s="17" t="s">
        <v>1924</v>
      </c>
      <c r="D217" s="17" t="s">
        <v>1924</v>
      </c>
      <c r="E217" s="17" t="s">
        <v>2200</v>
      </c>
      <c r="F217" s="17" t="s">
        <v>1927</v>
      </c>
      <c r="G217" s="17" t="s">
        <v>1938</v>
      </c>
      <c r="H217" s="17" t="s">
        <v>1934</v>
      </c>
      <c r="I217" s="17" t="s">
        <v>1930</v>
      </c>
      <c r="J217" s="17" t="s">
        <v>2196</v>
      </c>
    </row>
    <row r="218" ht="25" customHeight="1" spans="1:10">
      <c r="A218" s="21"/>
      <c r="B218" s="19"/>
      <c r="C218" s="17" t="s">
        <v>1924</v>
      </c>
      <c r="D218" s="17" t="s">
        <v>2065</v>
      </c>
      <c r="E218" s="17" t="s">
        <v>1924</v>
      </c>
      <c r="F218" s="17" t="s">
        <v>1924</v>
      </c>
      <c r="G218" s="17"/>
      <c r="H218" s="17" t="s">
        <v>1924</v>
      </c>
      <c r="I218" s="17" t="s">
        <v>1924</v>
      </c>
      <c r="J218" s="17"/>
    </row>
    <row r="219" ht="25" customHeight="1" spans="1:10">
      <c r="A219" s="21"/>
      <c r="B219" s="19"/>
      <c r="C219" s="17" t="s">
        <v>1924</v>
      </c>
      <c r="D219" s="17" t="s">
        <v>1924</v>
      </c>
      <c r="E219" s="17" t="s">
        <v>2201</v>
      </c>
      <c r="F219" s="17" t="s">
        <v>1927</v>
      </c>
      <c r="G219" s="17" t="s">
        <v>1938</v>
      </c>
      <c r="H219" s="17" t="s">
        <v>1934</v>
      </c>
      <c r="I219" s="17" t="s">
        <v>1930</v>
      </c>
      <c r="J219" s="17" t="s">
        <v>2196</v>
      </c>
    </row>
    <row r="220" ht="25" customHeight="1" spans="1:10">
      <c r="A220" s="21"/>
      <c r="B220" s="19"/>
      <c r="C220" s="17" t="s">
        <v>1944</v>
      </c>
      <c r="D220" s="17" t="s">
        <v>1924</v>
      </c>
      <c r="E220" s="17" t="s">
        <v>1924</v>
      </c>
      <c r="F220" s="17" t="s">
        <v>1924</v>
      </c>
      <c r="G220" s="17"/>
      <c r="H220" s="17" t="s">
        <v>1924</v>
      </c>
      <c r="I220" s="17" t="s">
        <v>1924</v>
      </c>
      <c r="J220" s="17"/>
    </row>
    <row r="221" ht="25" customHeight="1" spans="1:10">
      <c r="A221" s="21"/>
      <c r="B221" s="19"/>
      <c r="C221" s="17" t="s">
        <v>1924</v>
      </c>
      <c r="D221" s="17" t="s">
        <v>1945</v>
      </c>
      <c r="E221" s="17" t="s">
        <v>1924</v>
      </c>
      <c r="F221" s="17" t="s">
        <v>1924</v>
      </c>
      <c r="G221" s="17"/>
      <c r="H221" s="17" t="s">
        <v>1924</v>
      </c>
      <c r="I221" s="17" t="s">
        <v>1924</v>
      </c>
      <c r="J221" s="17"/>
    </row>
    <row r="222" ht="25" customHeight="1" spans="1:10">
      <c r="A222" s="21"/>
      <c r="B222" s="19"/>
      <c r="C222" s="17" t="s">
        <v>1924</v>
      </c>
      <c r="D222" s="17" t="s">
        <v>1924</v>
      </c>
      <c r="E222" s="17" t="s">
        <v>2202</v>
      </c>
      <c r="F222" s="17" t="s">
        <v>1927</v>
      </c>
      <c r="G222" s="17" t="s">
        <v>1933</v>
      </c>
      <c r="H222" s="17" t="s">
        <v>1934</v>
      </c>
      <c r="I222" s="17" t="s">
        <v>1930</v>
      </c>
      <c r="J222" s="17" t="s">
        <v>2196</v>
      </c>
    </row>
  </sheetData>
  <autoFilter ref="A4:J222">
    <extLst/>
  </autoFilter>
  <mergeCells count="33">
    <mergeCell ref="A2:J2"/>
    <mergeCell ref="A6:J6"/>
    <mergeCell ref="A33:J33"/>
    <mergeCell ref="A60:J60"/>
    <mergeCell ref="A110:J110"/>
    <mergeCell ref="A138:J138"/>
    <mergeCell ref="A177:J177"/>
    <mergeCell ref="A190:J190"/>
    <mergeCell ref="A206:J206"/>
    <mergeCell ref="A7:A18"/>
    <mergeCell ref="A19:A32"/>
    <mergeCell ref="A34:A46"/>
    <mergeCell ref="A47:A59"/>
    <mergeCell ref="A61:A82"/>
    <mergeCell ref="A83:A109"/>
    <mergeCell ref="A111:A137"/>
    <mergeCell ref="A139:A159"/>
    <mergeCell ref="A160:A176"/>
    <mergeCell ref="A178:A189"/>
    <mergeCell ref="A191:A205"/>
    <mergeCell ref="A207:A222"/>
    <mergeCell ref="B7:B18"/>
    <mergeCell ref="B19:B32"/>
    <mergeCell ref="B34:B46"/>
    <mergeCell ref="B47:B59"/>
    <mergeCell ref="B61:B82"/>
    <mergeCell ref="B83:B109"/>
    <mergeCell ref="B111:B137"/>
    <mergeCell ref="B139:B159"/>
    <mergeCell ref="B160:B176"/>
    <mergeCell ref="B178:B189"/>
    <mergeCell ref="B191:B205"/>
    <mergeCell ref="B207:B222"/>
  </mergeCells>
  <pageMargins left="0.751388888888889" right="0.751388888888889" top="0.314583333333333" bottom="0.275" header="0.275" footer="0.275"/>
  <pageSetup paperSize="9" scale="65" fitToHeight="0" orientation="landscape" horizontalDpi="600"/>
  <headerFooter>
    <oddFooter>&amp;C&amp;16- &amp;P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6"/>
  <sheetViews>
    <sheetView zoomScale="80" zoomScaleNormal="80" workbookViewId="0">
      <selection activeCell="E6" sqref="E6"/>
    </sheetView>
  </sheetViews>
  <sheetFormatPr defaultColWidth="9" defaultRowHeight="13.5" outlineLevelRow="5" outlineLevelCol="1"/>
  <cols>
    <col min="1" max="1" width="20.25" style="1" customWidth="1"/>
    <col min="2" max="2" width="110.308333333333" style="1" customWidth="1"/>
    <col min="3" max="16384" width="9" style="1"/>
  </cols>
  <sheetData>
    <row r="1" s="1" customFormat="1" ht="32.1" customHeight="1" spans="1:2">
      <c r="A1" s="2" t="s">
        <v>2203</v>
      </c>
      <c r="B1" s="2"/>
    </row>
    <row r="3" s="1" customFormat="1" ht="39.95" customHeight="1" spans="1:2">
      <c r="A3" s="3" t="s">
        <v>2204</v>
      </c>
      <c r="B3" s="4" t="s">
        <v>2205</v>
      </c>
    </row>
    <row r="4" s="1" customFormat="1" ht="76" customHeight="1" spans="1:2">
      <c r="A4" s="5" t="s">
        <v>2206</v>
      </c>
      <c r="B4" s="6" t="s">
        <v>2207</v>
      </c>
    </row>
    <row r="5" s="1" customFormat="1" ht="299" customHeight="1" spans="1:2">
      <c r="A5" s="5" t="s">
        <v>2208</v>
      </c>
      <c r="B5" s="7" t="s">
        <v>2209</v>
      </c>
    </row>
    <row r="6" s="1" customFormat="1" ht="98" customHeight="1" spans="1:2">
      <c r="A6" s="5" t="s">
        <v>2210</v>
      </c>
      <c r="B6" s="7" t="s">
        <v>2211</v>
      </c>
    </row>
  </sheetData>
  <mergeCells count="1">
    <mergeCell ref="A1:B1"/>
  </mergeCells>
  <conditionalFormatting sqref="A6">
    <cfRule type="expression" dxfId="1" priority="1" stopIfTrue="1">
      <formula>"len($A:$A)=3"</formula>
    </cfRule>
  </conditionalFormatting>
  <conditionalFormatting sqref="A4:A5">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1377"/>
  <sheetViews>
    <sheetView showGridLines="0" showZeros="0" tabSelected="1" view="pageBreakPreview" zoomScale="70" zoomScaleNormal="100" workbookViewId="0">
      <pane xSplit="2" ySplit="3" topLeftCell="C899" activePane="bottomRight" state="frozen"/>
      <selection/>
      <selection pane="topRight"/>
      <selection pane="bottomLeft"/>
      <selection pane="bottomRight" activeCell="C914" sqref="C914"/>
    </sheetView>
  </sheetViews>
  <sheetFormatPr defaultColWidth="9" defaultRowHeight="14.25" outlineLevelCol="5"/>
  <cols>
    <col min="1" max="1" width="9" style="122" hidden="1" customWidth="1"/>
    <col min="2" max="2" width="10.375" style="122" hidden="1" customWidth="1"/>
    <col min="3" max="3" width="50.6333333333333" style="122" customWidth="1"/>
    <col min="4" max="5" width="20.6333333333333" style="122" customWidth="1"/>
    <col min="6" max="6" width="20.6333333333333" style="253" customWidth="1"/>
    <col min="7" max="31" width="9" style="122"/>
    <col min="32" max="16383" width="8.625" style="122"/>
    <col min="16384" max="16384" width="9" style="122"/>
  </cols>
  <sheetData>
    <row r="1" s="343" customFormat="1" ht="45" customHeight="1" spans="2:6">
      <c r="B1" s="347"/>
      <c r="C1" s="347" t="s">
        <v>133</v>
      </c>
      <c r="D1" s="347"/>
      <c r="E1" s="347"/>
      <c r="F1" s="347"/>
    </row>
    <row r="2" s="156" customFormat="1" ht="20.1" customHeight="1" spans="2:6">
      <c r="B2" s="249"/>
      <c r="C2" s="348"/>
      <c r="D2" s="255"/>
      <c r="E2" s="354"/>
      <c r="F2" s="354" t="s">
        <v>1</v>
      </c>
    </row>
    <row r="3" s="344" customFormat="1" ht="45" customHeight="1" spans="2:6">
      <c r="B3" s="74" t="s">
        <v>2</v>
      </c>
      <c r="C3" s="349" t="s">
        <v>3</v>
      </c>
      <c r="D3" s="74" t="s">
        <v>4</v>
      </c>
      <c r="E3" s="74" t="s">
        <v>5</v>
      </c>
      <c r="F3" s="74" t="s">
        <v>129</v>
      </c>
    </row>
    <row r="4" ht="36" customHeight="1" spans="1:6">
      <c r="A4" s="122">
        <f t="shared" ref="A4:A32" si="0">LEN(B4)</f>
        <v>3</v>
      </c>
      <c r="B4" s="350">
        <v>201</v>
      </c>
      <c r="C4" s="212" t="s">
        <v>134</v>
      </c>
      <c r="D4" s="283">
        <v>13837</v>
      </c>
      <c r="E4" s="283">
        <v>32343</v>
      </c>
      <c r="F4" s="224">
        <f t="shared" ref="F4:F67" si="1">IF(D4&lt;&gt;0,E4/D4-1,"")</f>
        <v>1.337</v>
      </c>
    </row>
    <row r="5" ht="36" customHeight="1" spans="1:6">
      <c r="A5" s="122">
        <f t="shared" si="0"/>
        <v>5</v>
      </c>
      <c r="B5" s="350">
        <v>20101</v>
      </c>
      <c r="C5" s="214" t="s">
        <v>135</v>
      </c>
      <c r="D5" s="147">
        <v>584</v>
      </c>
      <c r="E5" s="147">
        <v>979</v>
      </c>
      <c r="F5" s="225">
        <f t="shared" si="1"/>
        <v>0.676</v>
      </c>
    </row>
    <row r="6" ht="36" customHeight="1" spans="1:6">
      <c r="A6" s="122">
        <f t="shared" si="0"/>
        <v>7</v>
      </c>
      <c r="B6" s="351">
        <v>2010101</v>
      </c>
      <c r="C6" s="352" t="s">
        <v>136</v>
      </c>
      <c r="D6" s="147">
        <v>442</v>
      </c>
      <c r="E6" s="147">
        <v>395</v>
      </c>
      <c r="F6" s="225">
        <f t="shared" si="1"/>
        <v>-0.106</v>
      </c>
    </row>
    <row r="7" ht="36" customHeight="1" spans="1:6">
      <c r="A7" s="122">
        <f t="shared" si="0"/>
        <v>7</v>
      </c>
      <c r="B7" s="351">
        <v>2010102</v>
      </c>
      <c r="C7" s="352" t="s">
        <v>137</v>
      </c>
      <c r="D7" s="147">
        <v>18</v>
      </c>
      <c r="E7" s="147">
        <v>14</v>
      </c>
      <c r="F7" s="225">
        <f t="shared" si="1"/>
        <v>-0.222</v>
      </c>
    </row>
    <row r="8" ht="36" customHeight="1" spans="1:6">
      <c r="A8" s="122">
        <f t="shared" si="0"/>
        <v>7</v>
      </c>
      <c r="B8" s="351">
        <v>2010103</v>
      </c>
      <c r="C8" s="352" t="s">
        <v>138</v>
      </c>
      <c r="D8" s="147">
        <v>0</v>
      </c>
      <c r="E8" s="147">
        <v>0</v>
      </c>
      <c r="F8" s="225" t="str">
        <f t="shared" si="1"/>
        <v/>
      </c>
    </row>
    <row r="9" ht="36" customHeight="1" spans="1:6">
      <c r="A9" s="122">
        <f t="shared" si="0"/>
        <v>7</v>
      </c>
      <c r="B9" s="351">
        <v>2010104</v>
      </c>
      <c r="C9" s="352" t="s">
        <v>139</v>
      </c>
      <c r="D9" s="147">
        <v>19</v>
      </c>
      <c r="E9" s="147">
        <v>35</v>
      </c>
      <c r="F9" s="225">
        <f t="shared" si="1"/>
        <v>0.842</v>
      </c>
    </row>
    <row r="10" ht="36" customHeight="1" spans="1:6">
      <c r="A10" s="122">
        <f t="shared" si="0"/>
        <v>7</v>
      </c>
      <c r="B10" s="351">
        <v>2010105</v>
      </c>
      <c r="C10" s="352" t="s">
        <v>140</v>
      </c>
      <c r="D10" s="147">
        <v>0</v>
      </c>
      <c r="E10" s="147">
        <v>10</v>
      </c>
      <c r="F10" s="225" t="str">
        <f t="shared" si="1"/>
        <v/>
      </c>
    </row>
    <row r="11" ht="36" customHeight="1" spans="1:6">
      <c r="A11" s="122">
        <f t="shared" si="0"/>
        <v>7</v>
      </c>
      <c r="B11" s="351">
        <v>2010106</v>
      </c>
      <c r="C11" s="352" t="s">
        <v>141</v>
      </c>
      <c r="D11" s="147">
        <v>0</v>
      </c>
      <c r="E11" s="147">
        <v>0</v>
      </c>
      <c r="F11" s="225" t="str">
        <f t="shared" si="1"/>
        <v/>
      </c>
    </row>
    <row r="12" ht="36" customHeight="1" spans="1:6">
      <c r="A12" s="122">
        <f t="shared" si="0"/>
        <v>7</v>
      </c>
      <c r="B12" s="351">
        <v>2010107</v>
      </c>
      <c r="C12" s="352" t="s">
        <v>142</v>
      </c>
      <c r="D12" s="147">
        <v>2</v>
      </c>
      <c r="E12" s="147">
        <v>11</v>
      </c>
      <c r="F12" s="225">
        <f t="shared" si="1"/>
        <v>4.5</v>
      </c>
    </row>
    <row r="13" ht="36" customHeight="1" spans="1:6">
      <c r="A13" s="122">
        <f t="shared" si="0"/>
        <v>7</v>
      </c>
      <c r="B13" s="351">
        <v>2010108</v>
      </c>
      <c r="C13" s="352" t="s">
        <v>143</v>
      </c>
      <c r="D13" s="147">
        <v>46</v>
      </c>
      <c r="E13" s="147">
        <v>338</v>
      </c>
      <c r="F13" s="225">
        <f t="shared" si="1"/>
        <v>6.348</v>
      </c>
    </row>
    <row r="14" ht="36" customHeight="1" spans="1:6">
      <c r="A14" s="122">
        <f t="shared" si="0"/>
        <v>7</v>
      </c>
      <c r="B14" s="351">
        <v>2010109</v>
      </c>
      <c r="C14" s="352" t="s">
        <v>144</v>
      </c>
      <c r="D14" s="147">
        <v>0</v>
      </c>
      <c r="E14" s="147">
        <v>0</v>
      </c>
      <c r="F14" s="225" t="str">
        <f t="shared" si="1"/>
        <v/>
      </c>
    </row>
    <row r="15" ht="36" customHeight="1" spans="1:6">
      <c r="A15" s="122">
        <f t="shared" si="0"/>
        <v>7</v>
      </c>
      <c r="B15" s="351">
        <v>2010150</v>
      </c>
      <c r="C15" s="352" t="s">
        <v>145</v>
      </c>
      <c r="D15" s="147">
        <v>57</v>
      </c>
      <c r="E15" s="147">
        <v>171</v>
      </c>
      <c r="F15" s="225">
        <f t="shared" si="1"/>
        <v>2</v>
      </c>
    </row>
    <row r="16" ht="36" customHeight="1" spans="1:6">
      <c r="A16" s="122">
        <f t="shared" si="0"/>
        <v>7</v>
      </c>
      <c r="B16" s="351">
        <v>2010199</v>
      </c>
      <c r="C16" s="352" t="s">
        <v>146</v>
      </c>
      <c r="D16" s="147">
        <v>0</v>
      </c>
      <c r="E16" s="147">
        <v>5</v>
      </c>
      <c r="F16" s="225" t="str">
        <f t="shared" si="1"/>
        <v/>
      </c>
    </row>
    <row r="17" ht="36" customHeight="1" spans="1:6">
      <c r="A17" s="122">
        <f t="shared" si="0"/>
        <v>5</v>
      </c>
      <c r="B17" s="350">
        <v>20102</v>
      </c>
      <c r="C17" s="214" t="s">
        <v>147</v>
      </c>
      <c r="D17" s="147">
        <v>601</v>
      </c>
      <c r="E17" s="147">
        <v>640</v>
      </c>
      <c r="F17" s="225">
        <f t="shared" si="1"/>
        <v>0.065</v>
      </c>
    </row>
    <row r="18" ht="36" customHeight="1" spans="1:6">
      <c r="A18" s="122">
        <f t="shared" si="0"/>
        <v>7</v>
      </c>
      <c r="B18" s="351">
        <v>2010201</v>
      </c>
      <c r="C18" s="352" t="s">
        <v>136</v>
      </c>
      <c r="D18" s="147">
        <v>523</v>
      </c>
      <c r="E18" s="147">
        <v>462</v>
      </c>
      <c r="F18" s="225">
        <f t="shared" si="1"/>
        <v>-0.117</v>
      </c>
    </row>
    <row r="19" ht="36" customHeight="1" spans="1:6">
      <c r="A19" s="122">
        <f t="shared" si="0"/>
        <v>7</v>
      </c>
      <c r="B19" s="351">
        <v>2010202</v>
      </c>
      <c r="C19" s="352" t="s">
        <v>137</v>
      </c>
      <c r="D19" s="147">
        <v>13</v>
      </c>
      <c r="E19" s="147">
        <v>10</v>
      </c>
      <c r="F19" s="225">
        <f t="shared" si="1"/>
        <v>-0.231</v>
      </c>
    </row>
    <row r="20" ht="36" customHeight="1" spans="1:6">
      <c r="A20" s="122">
        <f t="shared" si="0"/>
        <v>7</v>
      </c>
      <c r="B20" s="351">
        <v>2010203</v>
      </c>
      <c r="C20" s="352" t="s">
        <v>138</v>
      </c>
      <c r="D20" s="147">
        <v>0</v>
      </c>
      <c r="E20" s="147">
        <v>0</v>
      </c>
      <c r="F20" s="225" t="str">
        <f t="shared" si="1"/>
        <v/>
      </c>
    </row>
    <row r="21" ht="36" customHeight="1" spans="1:6">
      <c r="A21" s="122">
        <f t="shared" si="0"/>
        <v>7</v>
      </c>
      <c r="B21" s="351">
        <v>2010204</v>
      </c>
      <c r="C21" s="352" t="s">
        <v>148</v>
      </c>
      <c r="D21" s="147">
        <v>5</v>
      </c>
      <c r="E21" s="147">
        <v>50</v>
      </c>
      <c r="F21" s="225">
        <f t="shared" si="1"/>
        <v>9</v>
      </c>
    </row>
    <row r="22" ht="36" customHeight="1" spans="1:6">
      <c r="A22" s="122">
        <f t="shared" si="0"/>
        <v>7</v>
      </c>
      <c r="B22" s="351">
        <v>2010205</v>
      </c>
      <c r="C22" s="352" t="s">
        <v>149</v>
      </c>
      <c r="D22" s="147">
        <v>0</v>
      </c>
      <c r="E22" s="147">
        <v>0</v>
      </c>
      <c r="F22" s="225" t="str">
        <f t="shared" si="1"/>
        <v/>
      </c>
    </row>
    <row r="23" ht="36" customHeight="1" spans="1:6">
      <c r="A23" s="122">
        <f t="shared" si="0"/>
        <v>7</v>
      </c>
      <c r="B23" s="351">
        <v>2010206</v>
      </c>
      <c r="C23" s="352" t="s">
        <v>150</v>
      </c>
      <c r="D23" s="147">
        <v>0</v>
      </c>
      <c r="E23" s="147">
        <v>40</v>
      </c>
      <c r="F23" s="225" t="str">
        <f t="shared" si="1"/>
        <v/>
      </c>
    </row>
    <row r="24" ht="36" customHeight="1" spans="1:6">
      <c r="A24" s="122">
        <f t="shared" si="0"/>
        <v>7</v>
      </c>
      <c r="B24" s="351">
        <v>2010250</v>
      </c>
      <c r="C24" s="352" t="s">
        <v>145</v>
      </c>
      <c r="D24" s="147">
        <v>60</v>
      </c>
      <c r="E24" s="147">
        <v>58</v>
      </c>
      <c r="F24" s="225">
        <f t="shared" si="1"/>
        <v>-0.033</v>
      </c>
    </row>
    <row r="25" ht="36" customHeight="1" spans="1:6">
      <c r="A25" s="122">
        <f t="shared" si="0"/>
        <v>7</v>
      </c>
      <c r="B25" s="351">
        <v>2010299</v>
      </c>
      <c r="C25" s="352" t="s">
        <v>151</v>
      </c>
      <c r="D25" s="147">
        <v>0</v>
      </c>
      <c r="E25" s="147">
        <v>20</v>
      </c>
      <c r="F25" s="225" t="str">
        <f t="shared" si="1"/>
        <v/>
      </c>
    </row>
    <row r="26" ht="36" customHeight="1" spans="1:6">
      <c r="A26" s="122">
        <f t="shared" si="0"/>
        <v>5</v>
      </c>
      <c r="B26" s="350">
        <v>20103</v>
      </c>
      <c r="C26" s="214" t="s">
        <v>152</v>
      </c>
      <c r="D26" s="147">
        <v>3457</v>
      </c>
      <c r="E26" s="147">
        <v>5431</v>
      </c>
      <c r="F26" s="225">
        <f t="shared" si="1"/>
        <v>0.571</v>
      </c>
    </row>
    <row r="27" ht="36" customHeight="1" spans="1:6">
      <c r="A27" s="122">
        <f t="shared" si="0"/>
        <v>7</v>
      </c>
      <c r="B27" s="351">
        <v>2010301</v>
      </c>
      <c r="C27" s="352" t="s">
        <v>136</v>
      </c>
      <c r="D27" s="147">
        <v>2116</v>
      </c>
      <c r="E27" s="147">
        <v>2299</v>
      </c>
      <c r="F27" s="225">
        <f t="shared" si="1"/>
        <v>0.086</v>
      </c>
    </row>
    <row r="28" ht="36" customHeight="1" spans="1:6">
      <c r="A28" s="122">
        <f t="shared" si="0"/>
        <v>7</v>
      </c>
      <c r="B28" s="351">
        <v>2010302</v>
      </c>
      <c r="C28" s="352" t="s">
        <v>137</v>
      </c>
      <c r="D28" s="147">
        <v>113</v>
      </c>
      <c r="E28" s="147">
        <v>132</v>
      </c>
      <c r="F28" s="225">
        <f t="shared" si="1"/>
        <v>0.168</v>
      </c>
    </row>
    <row r="29" ht="36" customHeight="1" spans="1:6">
      <c r="A29" s="122">
        <f t="shared" si="0"/>
        <v>7</v>
      </c>
      <c r="B29" s="351">
        <v>2010303</v>
      </c>
      <c r="C29" s="352" t="s">
        <v>138</v>
      </c>
      <c r="D29" s="147">
        <v>11</v>
      </c>
      <c r="E29" s="147">
        <v>0</v>
      </c>
      <c r="F29" s="225">
        <f t="shared" si="1"/>
        <v>-1</v>
      </c>
    </row>
    <row r="30" ht="36" customHeight="1" spans="1:6">
      <c r="A30" s="122">
        <f t="shared" si="0"/>
        <v>7</v>
      </c>
      <c r="B30" s="351">
        <v>2010304</v>
      </c>
      <c r="C30" s="352" t="s">
        <v>153</v>
      </c>
      <c r="D30" s="147">
        <v>0</v>
      </c>
      <c r="E30" s="147">
        <v>0</v>
      </c>
      <c r="F30" s="225" t="str">
        <f t="shared" si="1"/>
        <v/>
      </c>
    </row>
    <row r="31" ht="36" customHeight="1" spans="1:6">
      <c r="A31" s="122">
        <f t="shared" si="0"/>
        <v>7</v>
      </c>
      <c r="B31" s="351">
        <v>2010305</v>
      </c>
      <c r="C31" s="352" t="s">
        <v>154</v>
      </c>
      <c r="D31" s="147">
        <v>630</v>
      </c>
      <c r="E31" s="147">
        <v>1038</v>
      </c>
      <c r="F31" s="225">
        <f t="shared" si="1"/>
        <v>0.648</v>
      </c>
    </row>
    <row r="32" ht="36" customHeight="1" spans="1:6">
      <c r="A32" s="122">
        <f t="shared" si="0"/>
        <v>7</v>
      </c>
      <c r="B32" s="351">
        <v>2010306</v>
      </c>
      <c r="C32" s="352" t="s">
        <v>155</v>
      </c>
      <c r="D32" s="147">
        <v>0</v>
      </c>
      <c r="E32" s="147">
        <v>0</v>
      </c>
      <c r="F32" s="225" t="str">
        <f t="shared" si="1"/>
        <v/>
      </c>
    </row>
    <row r="33" ht="36" customHeight="1" spans="1:6">
      <c r="A33" s="122">
        <f t="shared" ref="A33:A72" si="2">LEN(B33)</f>
        <v>7</v>
      </c>
      <c r="B33" s="351">
        <v>2010309</v>
      </c>
      <c r="C33" s="352" t="s">
        <v>156</v>
      </c>
      <c r="D33" s="147">
        <v>0</v>
      </c>
      <c r="E33" s="147">
        <v>0</v>
      </c>
      <c r="F33" s="225" t="str">
        <f t="shared" si="1"/>
        <v/>
      </c>
    </row>
    <row r="34" ht="36" customHeight="1" spans="1:6">
      <c r="A34" s="122">
        <f t="shared" si="2"/>
        <v>7</v>
      </c>
      <c r="B34" s="351">
        <v>2010350</v>
      </c>
      <c r="C34" s="352" t="s">
        <v>145</v>
      </c>
      <c r="D34" s="147">
        <v>529</v>
      </c>
      <c r="E34" s="147">
        <v>1871</v>
      </c>
      <c r="F34" s="225">
        <f t="shared" si="1"/>
        <v>2.537</v>
      </c>
    </row>
    <row r="35" ht="36" customHeight="1" spans="1:6">
      <c r="A35" s="122">
        <f t="shared" si="2"/>
        <v>7</v>
      </c>
      <c r="B35" s="353">
        <v>2010399</v>
      </c>
      <c r="C35" s="352" t="s">
        <v>157</v>
      </c>
      <c r="D35" s="147">
        <v>58</v>
      </c>
      <c r="E35" s="147">
        <v>91</v>
      </c>
      <c r="F35" s="225">
        <f t="shared" si="1"/>
        <v>0.569</v>
      </c>
    </row>
    <row r="36" ht="36" customHeight="1" spans="1:6">
      <c r="A36" s="122">
        <f t="shared" si="2"/>
        <v>5</v>
      </c>
      <c r="B36" s="350">
        <v>20104</v>
      </c>
      <c r="C36" s="214" t="s">
        <v>158</v>
      </c>
      <c r="D36" s="147">
        <v>574</v>
      </c>
      <c r="E36" s="147">
        <v>600</v>
      </c>
      <c r="F36" s="225">
        <f t="shared" si="1"/>
        <v>0.045</v>
      </c>
    </row>
    <row r="37" ht="36" customHeight="1" spans="1:6">
      <c r="A37" s="122">
        <f t="shared" si="2"/>
        <v>7</v>
      </c>
      <c r="B37" s="351">
        <v>2010401</v>
      </c>
      <c r="C37" s="352" t="s">
        <v>136</v>
      </c>
      <c r="D37" s="147">
        <v>345</v>
      </c>
      <c r="E37" s="147">
        <v>335</v>
      </c>
      <c r="F37" s="225">
        <f t="shared" si="1"/>
        <v>-0.029</v>
      </c>
    </row>
    <row r="38" ht="36" customHeight="1" spans="1:6">
      <c r="A38" s="122">
        <f t="shared" si="2"/>
        <v>7</v>
      </c>
      <c r="B38" s="351">
        <v>2010402</v>
      </c>
      <c r="C38" s="352" t="s">
        <v>137</v>
      </c>
      <c r="D38" s="147">
        <v>0</v>
      </c>
      <c r="E38" s="147">
        <v>0</v>
      </c>
      <c r="F38" s="225" t="str">
        <f t="shared" si="1"/>
        <v/>
      </c>
    </row>
    <row r="39" ht="36" customHeight="1" spans="1:6">
      <c r="A39" s="122">
        <f t="shared" si="2"/>
        <v>7</v>
      </c>
      <c r="B39" s="351">
        <v>2010403</v>
      </c>
      <c r="C39" s="352" t="s">
        <v>138</v>
      </c>
      <c r="D39" s="147">
        <v>0</v>
      </c>
      <c r="E39" s="147">
        <v>0</v>
      </c>
      <c r="F39" s="225" t="str">
        <f t="shared" si="1"/>
        <v/>
      </c>
    </row>
    <row r="40" ht="36" customHeight="1" spans="1:6">
      <c r="A40" s="122">
        <f t="shared" si="2"/>
        <v>7</v>
      </c>
      <c r="B40" s="351">
        <v>2010404</v>
      </c>
      <c r="C40" s="352" t="s">
        <v>159</v>
      </c>
      <c r="D40" s="147">
        <v>0</v>
      </c>
      <c r="E40" s="147">
        <v>0</v>
      </c>
      <c r="F40" s="225" t="str">
        <f t="shared" si="1"/>
        <v/>
      </c>
    </row>
    <row r="41" ht="36" customHeight="1" spans="1:6">
      <c r="A41" s="122">
        <f t="shared" si="2"/>
        <v>7</v>
      </c>
      <c r="B41" s="351">
        <v>2010405</v>
      </c>
      <c r="C41" s="352" t="s">
        <v>160</v>
      </c>
      <c r="D41" s="147">
        <v>0</v>
      </c>
      <c r="E41" s="147">
        <v>0</v>
      </c>
      <c r="F41" s="225" t="str">
        <f t="shared" si="1"/>
        <v/>
      </c>
    </row>
    <row r="42" ht="36" customHeight="1" spans="1:6">
      <c r="A42" s="122">
        <f t="shared" si="2"/>
        <v>7</v>
      </c>
      <c r="B42" s="351">
        <v>2010406</v>
      </c>
      <c r="C42" s="352" t="s">
        <v>161</v>
      </c>
      <c r="D42" s="147">
        <v>0</v>
      </c>
      <c r="E42" s="147">
        <v>0</v>
      </c>
      <c r="F42" s="225" t="str">
        <f t="shared" si="1"/>
        <v/>
      </c>
    </row>
    <row r="43" ht="36" customHeight="1" spans="1:6">
      <c r="A43" s="122">
        <f t="shared" si="2"/>
        <v>7</v>
      </c>
      <c r="B43" s="351">
        <v>2010407</v>
      </c>
      <c r="C43" s="352" t="s">
        <v>162</v>
      </c>
      <c r="D43" s="147">
        <v>0</v>
      </c>
      <c r="E43" s="147">
        <v>0</v>
      </c>
      <c r="F43" s="225" t="str">
        <f t="shared" si="1"/>
        <v/>
      </c>
    </row>
    <row r="44" ht="36" customHeight="1" spans="1:6">
      <c r="A44" s="122">
        <f t="shared" si="2"/>
        <v>7</v>
      </c>
      <c r="B44" s="351">
        <v>2010408</v>
      </c>
      <c r="C44" s="352" t="s">
        <v>163</v>
      </c>
      <c r="D44" s="147">
        <v>0</v>
      </c>
      <c r="E44" s="147">
        <v>0</v>
      </c>
      <c r="F44" s="225" t="str">
        <f t="shared" si="1"/>
        <v/>
      </c>
    </row>
    <row r="45" ht="36" customHeight="1" spans="1:6">
      <c r="A45" s="122">
        <f t="shared" si="2"/>
        <v>7</v>
      </c>
      <c r="B45" s="351">
        <v>2010450</v>
      </c>
      <c r="C45" s="352" t="s">
        <v>145</v>
      </c>
      <c r="D45" s="147">
        <v>229</v>
      </c>
      <c r="E45" s="147">
        <v>245</v>
      </c>
      <c r="F45" s="225">
        <f t="shared" si="1"/>
        <v>0.07</v>
      </c>
    </row>
    <row r="46" ht="36" customHeight="1" spans="1:6">
      <c r="A46" s="122">
        <f t="shared" si="2"/>
        <v>7</v>
      </c>
      <c r="B46" s="351">
        <v>2010499</v>
      </c>
      <c r="C46" s="352" t="s">
        <v>164</v>
      </c>
      <c r="D46" s="147">
        <v>0</v>
      </c>
      <c r="E46" s="147">
        <v>20</v>
      </c>
      <c r="F46" s="225"/>
    </row>
    <row r="47" ht="36" customHeight="1" spans="1:6">
      <c r="A47" s="122">
        <f t="shared" si="2"/>
        <v>5</v>
      </c>
      <c r="B47" s="350">
        <v>20105</v>
      </c>
      <c r="C47" s="214" t="s">
        <v>165</v>
      </c>
      <c r="D47" s="147">
        <v>505</v>
      </c>
      <c r="E47" s="147">
        <v>566</v>
      </c>
      <c r="F47" s="225">
        <f t="shared" si="1"/>
        <v>0.121</v>
      </c>
    </row>
    <row r="48" ht="36" customHeight="1" spans="1:6">
      <c r="A48" s="122">
        <f t="shared" si="2"/>
        <v>7</v>
      </c>
      <c r="B48" s="351">
        <v>2010501</v>
      </c>
      <c r="C48" s="352" t="s">
        <v>136</v>
      </c>
      <c r="D48" s="147">
        <v>180</v>
      </c>
      <c r="E48" s="147">
        <v>182</v>
      </c>
      <c r="F48" s="225">
        <f t="shared" si="1"/>
        <v>0.011</v>
      </c>
    </row>
    <row r="49" ht="36" customHeight="1" spans="1:6">
      <c r="A49" s="122">
        <f t="shared" si="2"/>
        <v>7</v>
      </c>
      <c r="B49" s="351">
        <v>2010502</v>
      </c>
      <c r="C49" s="352" t="s">
        <v>137</v>
      </c>
      <c r="D49" s="147">
        <v>0</v>
      </c>
      <c r="E49" s="147">
        <v>0</v>
      </c>
      <c r="F49" s="225" t="str">
        <f t="shared" si="1"/>
        <v/>
      </c>
    </row>
    <row r="50" ht="36" customHeight="1" spans="1:6">
      <c r="A50" s="122">
        <f t="shared" si="2"/>
        <v>7</v>
      </c>
      <c r="B50" s="351">
        <v>2010503</v>
      </c>
      <c r="C50" s="352" t="s">
        <v>138</v>
      </c>
      <c r="D50" s="147">
        <v>0</v>
      </c>
      <c r="E50" s="147">
        <v>0</v>
      </c>
      <c r="F50" s="225" t="str">
        <f t="shared" si="1"/>
        <v/>
      </c>
    </row>
    <row r="51" ht="36" customHeight="1" spans="1:6">
      <c r="A51" s="122">
        <f t="shared" si="2"/>
        <v>7</v>
      </c>
      <c r="B51" s="351">
        <v>2010504</v>
      </c>
      <c r="C51" s="352" t="s">
        <v>166</v>
      </c>
      <c r="D51" s="147">
        <v>0</v>
      </c>
      <c r="E51" s="147">
        <v>0</v>
      </c>
      <c r="F51" s="225" t="str">
        <f t="shared" si="1"/>
        <v/>
      </c>
    </row>
    <row r="52" ht="36" customHeight="1" spans="1:6">
      <c r="A52" s="122">
        <f t="shared" si="2"/>
        <v>7</v>
      </c>
      <c r="B52" s="351">
        <v>2010505</v>
      </c>
      <c r="C52" s="352" t="s">
        <v>167</v>
      </c>
      <c r="D52" s="147">
        <v>27</v>
      </c>
      <c r="E52" s="147">
        <v>10</v>
      </c>
      <c r="F52" s="225"/>
    </row>
    <row r="53" ht="36" customHeight="1" spans="1:6">
      <c r="A53" s="122">
        <f t="shared" si="2"/>
        <v>7</v>
      </c>
      <c r="B53" s="351">
        <v>2010506</v>
      </c>
      <c r="C53" s="352" t="s">
        <v>168</v>
      </c>
      <c r="D53" s="147">
        <v>0</v>
      </c>
      <c r="E53" s="147">
        <v>0</v>
      </c>
      <c r="F53" s="225" t="str">
        <f t="shared" si="1"/>
        <v/>
      </c>
    </row>
    <row r="54" ht="36" customHeight="1" spans="1:6">
      <c r="A54" s="122">
        <f t="shared" si="2"/>
        <v>7</v>
      </c>
      <c r="B54" s="351">
        <v>2010507</v>
      </c>
      <c r="C54" s="352" t="s">
        <v>169</v>
      </c>
      <c r="D54" s="147">
        <v>6</v>
      </c>
      <c r="E54" s="147">
        <v>72</v>
      </c>
      <c r="F54" s="225">
        <f t="shared" si="1"/>
        <v>11</v>
      </c>
    </row>
    <row r="55" ht="36" customHeight="1" spans="1:6">
      <c r="A55" s="122">
        <f t="shared" si="2"/>
        <v>7</v>
      </c>
      <c r="B55" s="351">
        <v>2010508</v>
      </c>
      <c r="C55" s="352" t="s">
        <v>170</v>
      </c>
      <c r="D55" s="147">
        <v>31</v>
      </c>
      <c r="E55" s="147">
        <v>38</v>
      </c>
      <c r="F55" s="225">
        <f t="shared" si="1"/>
        <v>0.226</v>
      </c>
    </row>
    <row r="56" ht="36" customHeight="1" spans="1:6">
      <c r="A56" s="122">
        <f t="shared" si="2"/>
        <v>7</v>
      </c>
      <c r="B56" s="351">
        <v>2010550</v>
      </c>
      <c r="C56" s="352" t="s">
        <v>145</v>
      </c>
      <c r="D56" s="147">
        <v>261</v>
      </c>
      <c r="E56" s="147">
        <v>264</v>
      </c>
      <c r="F56" s="225">
        <f t="shared" si="1"/>
        <v>0.011</v>
      </c>
    </row>
    <row r="57" ht="36" customHeight="1" spans="1:6">
      <c r="A57" s="122">
        <f t="shared" si="2"/>
        <v>7</v>
      </c>
      <c r="B57" s="351">
        <v>2010599</v>
      </c>
      <c r="C57" s="352" t="s">
        <v>171</v>
      </c>
      <c r="D57" s="147">
        <v>0</v>
      </c>
      <c r="E57" s="147">
        <v>0</v>
      </c>
      <c r="F57" s="225" t="str">
        <f t="shared" si="1"/>
        <v/>
      </c>
    </row>
    <row r="58" ht="36" customHeight="1" spans="1:6">
      <c r="A58" s="122">
        <f t="shared" si="2"/>
        <v>5</v>
      </c>
      <c r="B58" s="350">
        <v>20106</v>
      </c>
      <c r="C58" s="214" t="s">
        <v>172</v>
      </c>
      <c r="D58" s="147">
        <v>1060</v>
      </c>
      <c r="E58" s="147">
        <v>1158</v>
      </c>
      <c r="F58" s="225">
        <f t="shared" si="1"/>
        <v>0.092</v>
      </c>
    </row>
    <row r="59" ht="36" customHeight="1" spans="1:6">
      <c r="A59" s="122">
        <f t="shared" si="2"/>
        <v>7</v>
      </c>
      <c r="B59" s="351">
        <v>2010601</v>
      </c>
      <c r="C59" s="352" t="s">
        <v>136</v>
      </c>
      <c r="D59" s="147">
        <v>505</v>
      </c>
      <c r="E59" s="147">
        <v>482</v>
      </c>
      <c r="F59" s="225">
        <f t="shared" si="1"/>
        <v>-0.046</v>
      </c>
    </row>
    <row r="60" ht="36" customHeight="1" spans="1:6">
      <c r="A60" s="122">
        <f t="shared" si="2"/>
        <v>7</v>
      </c>
      <c r="B60" s="351">
        <v>2010602</v>
      </c>
      <c r="C60" s="352" t="s">
        <v>137</v>
      </c>
      <c r="D60" s="147">
        <v>0</v>
      </c>
      <c r="E60" s="147">
        <v>0</v>
      </c>
      <c r="F60" s="225" t="str">
        <f t="shared" si="1"/>
        <v/>
      </c>
    </row>
    <row r="61" ht="36" customHeight="1" spans="1:6">
      <c r="A61" s="122">
        <f t="shared" si="2"/>
        <v>7</v>
      </c>
      <c r="B61" s="351">
        <v>2010603</v>
      </c>
      <c r="C61" s="352" t="s">
        <v>138</v>
      </c>
      <c r="D61" s="147">
        <v>0</v>
      </c>
      <c r="E61" s="147">
        <v>0</v>
      </c>
      <c r="F61" s="225" t="str">
        <f t="shared" si="1"/>
        <v/>
      </c>
    </row>
    <row r="62" ht="36" customHeight="1" spans="1:6">
      <c r="A62" s="122">
        <f t="shared" si="2"/>
        <v>7</v>
      </c>
      <c r="B62" s="351">
        <v>2010604</v>
      </c>
      <c r="C62" s="352" t="s">
        <v>173</v>
      </c>
      <c r="D62" s="147">
        <v>0</v>
      </c>
      <c r="E62" s="147">
        <v>0</v>
      </c>
      <c r="F62" s="225" t="str">
        <f t="shared" si="1"/>
        <v/>
      </c>
    </row>
    <row r="63" ht="36" customHeight="1" spans="1:6">
      <c r="A63" s="122">
        <f t="shared" si="2"/>
        <v>7</v>
      </c>
      <c r="B63" s="351">
        <v>2010605</v>
      </c>
      <c r="C63" s="352" t="s">
        <v>174</v>
      </c>
      <c r="D63" s="147">
        <v>0</v>
      </c>
      <c r="E63" s="147">
        <v>0</v>
      </c>
      <c r="F63" s="225" t="str">
        <f t="shared" si="1"/>
        <v/>
      </c>
    </row>
    <row r="64" ht="36" customHeight="1" spans="1:6">
      <c r="A64" s="122">
        <f t="shared" si="2"/>
        <v>7</v>
      </c>
      <c r="B64" s="351">
        <v>2010606</v>
      </c>
      <c r="C64" s="352" t="s">
        <v>175</v>
      </c>
      <c r="D64" s="147">
        <v>0</v>
      </c>
      <c r="E64" s="147">
        <v>0</v>
      </c>
      <c r="F64" s="225" t="str">
        <f t="shared" si="1"/>
        <v/>
      </c>
    </row>
    <row r="65" ht="36" customHeight="1" spans="1:6">
      <c r="A65" s="122">
        <f t="shared" si="2"/>
        <v>7</v>
      </c>
      <c r="B65" s="351">
        <v>2010607</v>
      </c>
      <c r="C65" s="352" t="s">
        <v>176</v>
      </c>
      <c r="D65" s="147">
        <v>63</v>
      </c>
      <c r="E65" s="147">
        <v>74</v>
      </c>
      <c r="F65" s="225">
        <f t="shared" si="1"/>
        <v>0.175</v>
      </c>
    </row>
    <row r="66" ht="36" customHeight="1" spans="1:6">
      <c r="A66" s="122">
        <f t="shared" si="2"/>
        <v>7</v>
      </c>
      <c r="B66" s="351">
        <v>2010608</v>
      </c>
      <c r="C66" s="352" t="s">
        <v>177</v>
      </c>
      <c r="D66" s="147">
        <v>0</v>
      </c>
      <c r="E66" s="147">
        <v>0</v>
      </c>
      <c r="F66" s="225" t="str">
        <f t="shared" si="1"/>
        <v/>
      </c>
    </row>
    <row r="67" ht="36" customHeight="1" spans="1:6">
      <c r="A67" s="122">
        <f t="shared" si="2"/>
        <v>7</v>
      </c>
      <c r="B67" s="351">
        <v>2010650</v>
      </c>
      <c r="C67" s="352" t="s">
        <v>145</v>
      </c>
      <c r="D67" s="147">
        <v>465</v>
      </c>
      <c r="E67" s="147">
        <v>477</v>
      </c>
      <c r="F67" s="225">
        <f t="shared" si="1"/>
        <v>0.026</v>
      </c>
    </row>
    <row r="68" ht="36" customHeight="1" spans="1:6">
      <c r="A68" s="122">
        <f t="shared" si="2"/>
        <v>7</v>
      </c>
      <c r="B68" s="351">
        <v>2010699</v>
      </c>
      <c r="C68" s="352" t="s">
        <v>178</v>
      </c>
      <c r="D68" s="147">
        <v>27</v>
      </c>
      <c r="E68" s="147">
        <v>125</v>
      </c>
      <c r="F68" s="225">
        <f t="shared" ref="F68:F131" si="3">IF(D68&lt;&gt;0,E68/D68-1,"")</f>
        <v>3.63</v>
      </c>
    </row>
    <row r="69" ht="36" customHeight="1" spans="1:6">
      <c r="A69" s="122">
        <f t="shared" si="2"/>
        <v>5</v>
      </c>
      <c r="B69" s="350">
        <v>20107</v>
      </c>
      <c r="C69" s="214" t="s">
        <v>179</v>
      </c>
      <c r="D69" s="147">
        <v>0</v>
      </c>
      <c r="E69" s="147">
        <v>0</v>
      </c>
      <c r="F69" s="225" t="str">
        <f t="shared" si="3"/>
        <v/>
      </c>
    </row>
    <row r="70" ht="36" customHeight="1" spans="1:6">
      <c r="A70" s="122">
        <f t="shared" si="2"/>
        <v>7</v>
      </c>
      <c r="B70" s="351">
        <v>2010701</v>
      </c>
      <c r="C70" s="352" t="s">
        <v>136</v>
      </c>
      <c r="D70" s="147">
        <v>38</v>
      </c>
      <c r="E70" s="147">
        <v>0</v>
      </c>
      <c r="F70" s="225">
        <f t="shared" si="3"/>
        <v>-1</v>
      </c>
    </row>
    <row r="71" ht="36" customHeight="1" spans="1:6">
      <c r="A71" s="122">
        <f t="shared" si="2"/>
        <v>7</v>
      </c>
      <c r="B71" s="351">
        <v>2010702</v>
      </c>
      <c r="C71" s="352" t="s">
        <v>137</v>
      </c>
      <c r="D71" s="147">
        <v>0</v>
      </c>
      <c r="E71" s="147">
        <v>0</v>
      </c>
      <c r="F71" s="225" t="str">
        <f t="shared" si="3"/>
        <v/>
      </c>
    </row>
    <row r="72" ht="36" customHeight="1" spans="1:6">
      <c r="A72" s="122">
        <f t="shared" si="2"/>
        <v>7</v>
      </c>
      <c r="B72" s="351">
        <v>2010703</v>
      </c>
      <c r="C72" s="352" t="s">
        <v>138</v>
      </c>
      <c r="D72" s="147">
        <v>0</v>
      </c>
      <c r="E72" s="147">
        <v>0</v>
      </c>
      <c r="F72" s="225" t="str">
        <f t="shared" si="3"/>
        <v/>
      </c>
    </row>
    <row r="73" ht="36" customHeight="1" spans="1:6">
      <c r="A73" s="122">
        <f t="shared" ref="A73:A124" si="4">LEN(B73)</f>
        <v>7</v>
      </c>
      <c r="B73" s="351">
        <v>2010709</v>
      </c>
      <c r="C73" s="352" t="s">
        <v>176</v>
      </c>
      <c r="D73" s="147">
        <v>0</v>
      </c>
      <c r="E73" s="147">
        <v>0</v>
      </c>
      <c r="F73" s="225" t="str">
        <f t="shared" si="3"/>
        <v/>
      </c>
    </row>
    <row r="74" ht="36" customHeight="1" spans="1:6">
      <c r="A74" s="122">
        <f t="shared" si="4"/>
        <v>7</v>
      </c>
      <c r="B74" s="355">
        <v>2010710</v>
      </c>
      <c r="C74" s="352" t="s">
        <v>180</v>
      </c>
      <c r="D74" s="147">
        <v>0</v>
      </c>
      <c r="E74" s="147">
        <v>0</v>
      </c>
      <c r="F74" s="225" t="str">
        <f t="shared" si="3"/>
        <v/>
      </c>
    </row>
    <row r="75" ht="36" customHeight="1" spans="1:6">
      <c r="A75" s="122">
        <f t="shared" si="4"/>
        <v>7</v>
      </c>
      <c r="B75" s="351">
        <v>2010750</v>
      </c>
      <c r="C75" s="352" t="s">
        <v>145</v>
      </c>
      <c r="D75" s="147">
        <v>0</v>
      </c>
      <c r="E75" s="147">
        <v>0</v>
      </c>
      <c r="F75" s="225" t="str">
        <f t="shared" si="3"/>
        <v/>
      </c>
    </row>
    <row r="76" ht="36" customHeight="1" spans="1:6">
      <c r="A76" s="122">
        <f t="shared" si="4"/>
        <v>7</v>
      </c>
      <c r="B76" s="351">
        <v>2010799</v>
      </c>
      <c r="C76" s="352" t="s">
        <v>181</v>
      </c>
      <c r="D76" s="147">
        <v>-38</v>
      </c>
      <c r="E76" s="147">
        <v>0</v>
      </c>
      <c r="F76" s="225">
        <f t="shared" si="3"/>
        <v>-1</v>
      </c>
    </row>
    <row r="77" ht="36" customHeight="1" spans="1:6">
      <c r="A77" s="122">
        <f t="shared" si="4"/>
        <v>5</v>
      </c>
      <c r="B77" s="350">
        <v>20108</v>
      </c>
      <c r="C77" s="214" t="s">
        <v>182</v>
      </c>
      <c r="D77" s="147">
        <v>0</v>
      </c>
      <c r="E77" s="147">
        <v>0</v>
      </c>
      <c r="F77" s="225" t="str">
        <f t="shared" si="3"/>
        <v/>
      </c>
    </row>
    <row r="78" ht="36" customHeight="1" spans="1:6">
      <c r="A78" s="122">
        <f t="shared" si="4"/>
        <v>7</v>
      </c>
      <c r="B78" s="351">
        <v>2010801</v>
      </c>
      <c r="C78" s="352" t="s">
        <v>136</v>
      </c>
      <c r="D78" s="147">
        <v>0</v>
      </c>
      <c r="E78" s="147">
        <v>0</v>
      </c>
      <c r="F78" s="225" t="str">
        <f t="shared" si="3"/>
        <v/>
      </c>
    </row>
    <row r="79" ht="36" customHeight="1" spans="1:6">
      <c r="A79" s="122">
        <f t="shared" si="4"/>
        <v>7</v>
      </c>
      <c r="B79" s="351">
        <v>2010802</v>
      </c>
      <c r="C79" s="352" t="s">
        <v>137</v>
      </c>
      <c r="D79" s="147">
        <v>0</v>
      </c>
      <c r="E79" s="147">
        <v>0</v>
      </c>
      <c r="F79" s="225" t="str">
        <f t="shared" si="3"/>
        <v/>
      </c>
    </row>
    <row r="80" ht="36" customHeight="1" spans="1:6">
      <c r="A80" s="122">
        <f t="shared" si="4"/>
        <v>7</v>
      </c>
      <c r="B80" s="351">
        <v>2010803</v>
      </c>
      <c r="C80" s="352" t="s">
        <v>138</v>
      </c>
      <c r="D80" s="147">
        <v>0</v>
      </c>
      <c r="E80" s="147">
        <v>0</v>
      </c>
      <c r="F80" s="225" t="str">
        <f t="shared" si="3"/>
        <v/>
      </c>
    </row>
    <row r="81" ht="36" customHeight="1" spans="1:6">
      <c r="A81" s="122">
        <f t="shared" si="4"/>
        <v>7</v>
      </c>
      <c r="B81" s="351">
        <v>2010804</v>
      </c>
      <c r="C81" s="352" t="s">
        <v>183</v>
      </c>
      <c r="D81" s="147">
        <v>0</v>
      </c>
      <c r="E81" s="147">
        <v>0</v>
      </c>
      <c r="F81" s="225" t="str">
        <f t="shared" si="3"/>
        <v/>
      </c>
    </row>
    <row r="82" ht="36" customHeight="1" spans="1:6">
      <c r="A82" s="122">
        <f t="shared" si="4"/>
        <v>7</v>
      </c>
      <c r="B82" s="351">
        <v>2010805</v>
      </c>
      <c r="C82" s="352" t="s">
        <v>184</v>
      </c>
      <c r="D82" s="147">
        <v>0</v>
      </c>
      <c r="E82" s="147">
        <v>0</v>
      </c>
      <c r="F82" s="225" t="str">
        <f t="shared" si="3"/>
        <v/>
      </c>
    </row>
    <row r="83" ht="36" customHeight="1" spans="1:6">
      <c r="A83" s="122">
        <f t="shared" si="4"/>
        <v>7</v>
      </c>
      <c r="B83" s="351">
        <v>2010806</v>
      </c>
      <c r="C83" s="352" t="s">
        <v>176</v>
      </c>
      <c r="D83" s="147">
        <v>0</v>
      </c>
      <c r="E83" s="147">
        <v>0</v>
      </c>
      <c r="F83" s="225" t="str">
        <f t="shared" si="3"/>
        <v/>
      </c>
    </row>
    <row r="84" ht="36" customHeight="1" spans="1:6">
      <c r="A84" s="122">
        <f t="shared" si="4"/>
        <v>7</v>
      </c>
      <c r="B84" s="351">
        <v>2010850</v>
      </c>
      <c r="C84" s="352" t="s">
        <v>145</v>
      </c>
      <c r="D84" s="147">
        <v>0</v>
      </c>
      <c r="E84" s="147">
        <v>0</v>
      </c>
      <c r="F84" s="225" t="str">
        <f t="shared" si="3"/>
        <v/>
      </c>
    </row>
    <row r="85" ht="36" customHeight="1" spans="1:6">
      <c r="A85" s="122">
        <f t="shared" si="4"/>
        <v>7</v>
      </c>
      <c r="B85" s="351">
        <v>2010899</v>
      </c>
      <c r="C85" s="352" t="s">
        <v>185</v>
      </c>
      <c r="D85" s="147">
        <v>0</v>
      </c>
      <c r="E85" s="147">
        <v>0</v>
      </c>
      <c r="F85" s="225" t="str">
        <f t="shared" si="3"/>
        <v/>
      </c>
    </row>
    <row r="86" ht="36" customHeight="1" spans="1:6">
      <c r="A86" s="122">
        <f t="shared" si="4"/>
        <v>5</v>
      </c>
      <c r="B86" s="350">
        <v>20109</v>
      </c>
      <c r="C86" s="214" t="s">
        <v>186</v>
      </c>
      <c r="D86" s="147">
        <v>0</v>
      </c>
      <c r="E86" s="147">
        <v>0</v>
      </c>
      <c r="F86" s="225" t="str">
        <f t="shared" si="3"/>
        <v/>
      </c>
    </row>
    <row r="87" ht="36" customHeight="1" spans="1:6">
      <c r="A87" s="122">
        <f t="shared" si="4"/>
        <v>7</v>
      </c>
      <c r="B87" s="351">
        <v>2010901</v>
      </c>
      <c r="C87" s="352" t="s">
        <v>136</v>
      </c>
      <c r="D87" s="147">
        <v>0</v>
      </c>
      <c r="E87" s="147">
        <v>0</v>
      </c>
      <c r="F87" s="225" t="str">
        <f t="shared" si="3"/>
        <v/>
      </c>
    </row>
    <row r="88" ht="36" customHeight="1" spans="1:6">
      <c r="A88" s="122">
        <f t="shared" si="4"/>
        <v>7</v>
      </c>
      <c r="B88" s="351">
        <v>2010902</v>
      </c>
      <c r="C88" s="352" t="s">
        <v>137</v>
      </c>
      <c r="D88" s="147">
        <v>0</v>
      </c>
      <c r="E88" s="147">
        <v>0</v>
      </c>
      <c r="F88" s="225" t="str">
        <f t="shared" si="3"/>
        <v/>
      </c>
    </row>
    <row r="89" ht="36" customHeight="1" spans="1:6">
      <c r="A89" s="122">
        <f t="shared" si="4"/>
        <v>7</v>
      </c>
      <c r="B89" s="351">
        <v>2010903</v>
      </c>
      <c r="C89" s="352" t="s">
        <v>138</v>
      </c>
      <c r="D89" s="147">
        <v>0</v>
      </c>
      <c r="E89" s="147">
        <v>0</v>
      </c>
      <c r="F89" s="225" t="str">
        <f t="shared" si="3"/>
        <v/>
      </c>
    </row>
    <row r="90" ht="36" customHeight="1" spans="1:6">
      <c r="A90" s="122">
        <f t="shared" si="4"/>
        <v>7</v>
      </c>
      <c r="B90" s="351">
        <v>2010905</v>
      </c>
      <c r="C90" s="352" t="s">
        <v>187</v>
      </c>
      <c r="D90" s="147">
        <v>0</v>
      </c>
      <c r="E90" s="147">
        <v>0</v>
      </c>
      <c r="F90" s="225" t="str">
        <f t="shared" si="3"/>
        <v/>
      </c>
    </row>
    <row r="91" ht="36" customHeight="1" spans="1:6">
      <c r="A91" s="122">
        <f t="shared" si="4"/>
        <v>7</v>
      </c>
      <c r="B91" s="351">
        <v>2010907</v>
      </c>
      <c r="C91" s="352" t="s">
        <v>188</v>
      </c>
      <c r="D91" s="147">
        <v>0</v>
      </c>
      <c r="E91" s="147">
        <v>0</v>
      </c>
      <c r="F91" s="225" t="str">
        <f t="shared" si="3"/>
        <v/>
      </c>
    </row>
    <row r="92" ht="36" customHeight="1" spans="1:6">
      <c r="A92" s="122">
        <f t="shared" si="4"/>
        <v>7</v>
      </c>
      <c r="B92" s="351">
        <v>2010908</v>
      </c>
      <c r="C92" s="352" t="s">
        <v>176</v>
      </c>
      <c r="D92" s="147">
        <v>0</v>
      </c>
      <c r="E92" s="147">
        <v>0</v>
      </c>
      <c r="F92" s="225" t="str">
        <f t="shared" si="3"/>
        <v/>
      </c>
    </row>
    <row r="93" ht="36" customHeight="1" spans="1:6">
      <c r="A93" s="122">
        <f t="shared" si="4"/>
        <v>7</v>
      </c>
      <c r="B93" s="351">
        <v>2010909</v>
      </c>
      <c r="C93" s="352" t="s">
        <v>189</v>
      </c>
      <c r="D93" s="147">
        <v>0</v>
      </c>
      <c r="E93" s="147">
        <v>0</v>
      </c>
      <c r="F93" s="225" t="str">
        <f t="shared" si="3"/>
        <v/>
      </c>
    </row>
    <row r="94" ht="36" customHeight="1" spans="1:6">
      <c r="A94" s="122">
        <f t="shared" si="4"/>
        <v>7</v>
      </c>
      <c r="B94" s="351">
        <v>2010910</v>
      </c>
      <c r="C94" s="352" t="s">
        <v>190</v>
      </c>
      <c r="D94" s="147">
        <v>0</v>
      </c>
      <c r="E94" s="147">
        <v>0</v>
      </c>
      <c r="F94" s="225" t="str">
        <f t="shared" si="3"/>
        <v/>
      </c>
    </row>
    <row r="95" ht="36" customHeight="1" spans="1:6">
      <c r="A95" s="122">
        <f t="shared" si="4"/>
        <v>7</v>
      </c>
      <c r="B95" s="351">
        <v>2010911</v>
      </c>
      <c r="C95" s="352" t="s">
        <v>191</v>
      </c>
      <c r="D95" s="147">
        <v>0</v>
      </c>
      <c r="E95" s="147">
        <v>0</v>
      </c>
      <c r="F95" s="225" t="str">
        <f t="shared" si="3"/>
        <v/>
      </c>
    </row>
    <row r="96" ht="36" customHeight="1" spans="1:6">
      <c r="A96" s="122">
        <f t="shared" si="4"/>
        <v>7</v>
      </c>
      <c r="B96" s="351">
        <v>2010912</v>
      </c>
      <c r="C96" s="352" t="s">
        <v>192</v>
      </c>
      <c r="D96" s="147">
        <v>0</v>
      </c>
      <c r="E96" s="147">
        <v>0</v>
      </c>
      <c r="F96" s="225" t="str">
        <f t="shared" si="3"/>
        <v/>
      </c>
    </row>
    <row r="97" ht="36" customHeight="1" spans="1:6">
      <c r="A97" s="122">
        <f t="shared" si="4"/>
        <v>7</v>
      </c>
      <c r="B97" s="351">
        <v>2010950</v>
      </c>
      <c r="C97" s="352" t="s">
        <v>145</v>
      </c>
      <c r="D97" s="147">
        <v>0</v>
      </c>
      <c r="E97" s="147">
        <v>0</v>
      </c>
      <c r="F97" s="225" t="str">
        <f t="shared" si="3"/>
        <v/>
      </c>
    </row>
    <row r="98" ht="36" customHeight="1" spans="1:6">
      <c r="A98" s="122">
        <f t="shared" si="4"/>
        <v>7</v>
      </c>
      <c r="B98" s="351">
        <v>2010999</v>
      </c>
      <c r="C98" s="352" t="s">
        <v>193</v>
      </c>
      <c r="D98" s="147">
        <v>0</v>
      </c>
      <c r="E98" s="147">
        <v>0</v>
      </c>
      <c r="F98" s="225" t="str">
        <f t="shared" si="3"/>
        <v/>
      </c>
    </row>
    <row r="99" ht="36" customHeight="1" spans="1:6">
      <c r="A99" s="122">
        <f t="shared" si="4"/>
        <v>5</v>
      </c>
      <c r="B99" s="350">
        <v>20111</v>
      </c>
      <c r="C99" s="214" t="s">
        <v>194</v>
      </c>
      <c r="D99" s="147">
        <v>1611</v>
      </c>
      <c r="E99" s="147">
        <v>1638</v>
      </c>
      <c r="F99" s="225">
        <f t="shared" si="3"/>
        <v>0.017</v>
      </c>
    </row>
    <row r="100" ht="36" customHeight="1" spans="1:6">
      <c r="A100" s="122">
        <f t="shared" si="4"/>
        <v>7</v>
      </c>
      <c r="B100" s="351">
        <v>2011101</v>
      </c>
      <c r="C100" s="352" t="s">
        <v>136</v>
      </c>
      <c r="D100" s="147">
        <v>1586</v>
      </c>
      <c r="E100" s="147">
        <v>1595</v>
      </c>
      <c r="F100" s="225">
        <f t="shared" si="3"/>
        <v>0.006</v>
      </c>
    </row>
    <row r="101" ht="36" customHeight="1" spans="1:6">
      <c r="A101" s="122">
        <f t="shared" si="4"/>
        <v>7</v>
      </c>
      <c r="B101" s="351">
        <v>2011102</v>
      </c>
      <c r="C101" s="352" t="s">
        <v>137</v>
      </c>
      <c r="D101" s="147">
        <v>10</v>
      </c>
      <c r="E101" s="147">
        <v>25</v>
      </c>
      <c r="F101" s="225">
        <f t="shared" si="3"/>
        <v>1.5</v>
      </c>
    </row>
    <row r="102" ht="36" customHeight="1" spans="1:6">
      <c r="A102" s="122">
        <f t="shared" si="4"/>
        <v>7</v>
      </c>
      <c r="B102" s="351">
        <v>2011103</v>
      </c>
      <c r="C102" s="352" t="s">
        <v>138</v>
      </c>
      <c r="D102" s="147">
        <v>0</v>
      </c>
      <c r="E102" s="147">
        <v>0</v>
      </c>
      <c r="F102" s="225" t="str">
        <f t="shared" si="3"/>
        <v/>
      </c>
    </row>
    <row r="103" ht="36" customHeight="1" spans="1:6">
      <c r="A103" s="122">
        <f t="shared" si="4"/>
        <v>7</v>
      </c>
      <c r="B103" s="351">
        <v>2011104</v>
      </c>
      <c r="C103" s="352" t="s">
        <v>195</v>
      </c>
      <c r="D103" s="147">
        <v>0</v>
      </c>
      <c r="E103" s="147">
        <v>0</v>
      </c>
      <c r="F103" s="225" t="str">
        <f t="shared" si="3"/>
        <v/>
      </c>
    </row>
    <row r="104" ht="36" customHeight="1" spans="1:6">
      <c r="A104" s="122">
        <f t="shared" si="4"/>
        <v>7</v>
      </c>
      <c r="B104" s="351">
        <v>2011105</v>
      </c>
      <c r="C104" s="352" t="s">
        <v>196</v>
      </c>
      <c r="D104" s="147">
        <v>0</v>
      </c>
      <c r="E104" s="147">
        <v>0</v>
      </c>
      <c r="F104" s="225" t="str">
        <f t="shared" si="3"/>
        <v/>
      </c>
    </row>
    <row r="105" ht="36" customHeight="1" spans="1:6">
      <c r="A105" s="122">
        <f t="shared" si="4"/>
        <v>7</v>
      </c>
      <c r="B105" s="351">
        <v>2011106</v>
      </c>
      <c r="C105" s="352" t="s">
        <v>197</v>
      </c>
      <c r="D105" s="147">
        <v>0</v>
      </c>
      <c r="E105" s="147">
        <v>0</v>
      </c>
      <c r="F105" s="225" t="str">
        <f t="shared" si="3"/>
        <v/>
      </c>
    </row>
    <row r="106" ht="36" customHeight="1" spans="1:6">
      <c r="A106" s="122">
        <f t="shared" si="4"/>
        <v>7</v>
      </c>
      <c r="B106" s="351">
        <v>2011150</v>
      </c>
      <c r="C106" s="352" t="s">
        <v>145</v>
      </c>
      <c r="D106" s="147">
        <v>0</v>
      </c>
      <c r="E106" s="147">
        <v>0</v>
      </c>
      <c r="F106" s="225" t="str">
        <f t="shared" si="3"/>
        <v/>
      </c>
    </row>
    <row r="107" ht="36" customHeight="1" spans="1:6">
      <c r="A107" s="122">
        <f t="shared" si="4"/>
        <v>7</v>
      </c>
      <c r="B107" s="351">
        <v>2011199</v>
      </c>
      <c r="C107" s="352" t="s">
        <v>198</v>
      </c>
      <c r="D107" s="147">
        <v>15</v>
      </c>
      <c r="E107" s="147">
        <v>18</v>
      </c>
      <c r="F107" s="225">
        <f t="shared" si="3"/>
        <v>0.2</v>
      </c>
    </row>
    <row r="108" ht="36" customHeight="1" spans="1:6">
      <c r="A108" s="122">
        <f t="shared" si="4"/>
        <v>5</v>
      </c>
      <c r="B108" s="350">
        <v>20113</v>
      </c>
      <c r="C108" s="214" t="s">
        <v>199</v>
      </c>
      <c r="D108" s="147">
        <v>160</v>
      </c>
      <c r="E108" s="147">
        <v>293</v>
      </c>
      <c r="F108" s="225">
        <f t="shared" si="3"/>
        <v>0.831</v>
      </c>
    </row>
    <row r="109" ht="36" customHeight="1" spans="1:6">
      <c r="A109" s="122">
        <f t="shared" si="4"/>
        <v>7</v>
      </c>
      <c r="B109" s="351">
        <v>2011301</v>
      </c>
      <c r="C109" s="352" t="s">
        <v>136</v>
      </c>
      <c r="D109" s="147">
        <v>139</v>
      </c>
      <c r="E109" s="147">
        <v>117</v>
      </c>
      <c r="F109" s="225">
        <f t="shared" si="3"/>
        <v>-0.158</v>
      </c>
    </row>
    <row r="110" ht="36" customHeight="1" spans="1:6">
      <c r="A110" s="122">
        <f t="shared" si="4"/>
        <v>7</v>
      </c>
      <c r="B110" s="351">
        <v>2011302</v>
      </c>
      <c r="C110" s="352" t="s">
        <v>137</v>
      </c>
      <c r="D110" s="147">
        <v>0</v>
      </c>
      <c r="E110" s="147">
        <v>0</v>
      </c>
      <c r="F110" s="225" t="str">
        <f t="shared" si="3"/>
        <v/>
      </c>
    </row>
    <row r="111" ht="36" customHeight="1" spans="1:6">
      <c r="A111" s="122">
        <f t="shared" si="4"/>
        <v>7</v>
      </c>
      <c r="B111" s="351">
        <v>2011303</v>
      </c>
      <c r="C111" s="352" t="s">
        <v>138</v>
      </c>
      <c r="D111" s="147">
        <v>0</v>
      </c>
      <c r="E111" s="147">
        <v>0</v>
      </c>
      <c r="F111" s="225" t="str">
        <f t="shared" si="3"/>
        <v/>
      </c>
    </row>
    <row r="112" ht="36" customHeight="1" spans="1:6">
      <c r="A112" s="122">
        <f t="shared" si="4"/>
        <v>7</v>
      </c>
      <c r="B112" s="351">
        <v>2011304</v>
      </c>
      <c r="C112" s="352" t="s">
        <v>200</v>
      </c>
      <c r="D112" s="147">
        <v>0</v>
      </c>
      <c r="E112" s="147">
        <v>0</v>
      </c>
      <c r="F112" s="225" t="str">
        <f t="shared" si="3"/>
        <v/>
      </c>
    </row>
    <row r="113" ht="36" customHeight="1" spans="1:6">
      <c r="A113" s="122">
        <f t="shared" si="4"/>
        <v>7</v>
      </c>
      <c r="B113" s="351">
        <v>2011305</v>
      </c>
      <c r="C113" s="352" t="s">
        <v>201</v>
      </c>
      <c r="D113" s="147">
        <v>0</v>
      </c>
      <c r="E113" s="147">
        <v>0</v>
      </c>
      <c r="F113" s="225" t="str">
        <f t="shared" si="3"/>
        <v/>
      </c>
    </row>
    <row r="114" ht="36" customHeight="1" spans="1:6">
      <c r="A114" s="122">
        <f t="shared" si="4"/>
        <v>7</v>
      </c>
      <c r="B114" s="351">
        <v>2011306</v>
      </c>
      <c r="C114" s="352" t="s">
        <v>202</v>
      </c>
      <c r="D114" s="147">
        <v>0</v>
      </c>
      <c r="E114" s="147">
        <v>0</v>
      </c>
      <c r="F114" s="225" t="str">
        <f t="shared" si="3"/>
        <v/>
      </c>
    </row>
    <row r="115" ht="36" customHeight="1" spans="1:6">
      <c r="A115" s="122">
        <f t="shared" si="4"/>
        <v>7</v>
      </c>
      <c r="B115" s="351">
        <v>2011307</v>
      </c>
      <c r="C115" s="352" t="s">
        <v>203</v>
      </c>
      <c r="D115" s="147">
        <v>0</v>
      </c>
      <c r="E115" s="147">
        <v>6</v>
      </c>
      <c r="F115" s="225" t="str">
        <f t="shared" si="3"/>
        <v/>
      </c>
    </row>
    <row r="116" ht="36" customHeight="1" spans="1:6">
      <c r="A116" s="122">
        <f t="shared" si="4"/>
        <v>7</v>
      </c>
      <c r="B116" s="351">
        <v>2011308</v>
      </c>
      <c r="C116" s="352" t="s">
        <v>204</v>
      </c>
      <c r="D116" s="147">
        <v>21</v>
      </c>
      <c r="E116" s="147">
        <v>150</v>
      </c>
      <c r="F116" s="225">
        <f t="shared" si="3"/>
        <v>6.143</v>
      </c>
    </row>
    <row r="117" ht="36" customHeight="1" spans="1:6">
      <c r="A117" s="122">
        <f t="shared" si="4"/>
        <v>7</v>
      </c>
      <c r="B117" s="351">
        <v>2011350</v>
      </c>
      <c r="C117" s="352" t="s">
        <v>145</v>
      </c>
      <c r="D117" s="147">
        <v>0</v>
      </c>
      <c r="E117" s="147">
        <v>0</v>
      </c>
      <c r="F117" s="225" t="str">
        <f t="shared" si="3"/>
        <v/>
      </c>
    </row>
    <row r="118" ht="36" customHeight="1" spans="1:6">
      <c r="A118" s="122">
        <f t="shared" si="4"/>
        <v>7</v>
      </c>
      <c r="B118" s="351">
        <v>2011399</v>
      </c>
      <c r="C118" s="352" t="s">
        <v>205</v>
      </c>
      <c r="D118" s="147">
        <v>0</v>
      </c>
      <c r="E118" s="147">
        <v>20</v>
      </c>
      <c r="F118" s="225" t="str">
        <f t="shared" si="3"/>
        <v/>
      </c>
    </row>
    <row r="119" ht="36" customHeight="1" spans="1:6">
      <c r="A119" s="122">
        <f t="shared" si="4"/>
        <v>5</v>
      </c>
      <c r="B119" s="350">
        <v>20114</v>
      </c>
      <c r="C119" s="214" t="s">
        <v>206</v>
      </c>
      <c r="D119" s="147">
        <v>0</v>
      </c>
      <c r="E119" s="147">
        <v>0</v>
      </c>
      <c r="F119" s="225" t="str">
        <f t="shared" si="3"/>
        <v/>
      </c>
    </row>
    <row r="120" ht="36" customHeight="1" spans="1:6">
      <c r="A120" s="122">
        <f t="shared" si="4"/>
        <v>7</v>
      </c>
      <c r="B120" s="351">
        <v>2011401</v>
      </c>
      <c r="C120" s="352" t="s">
        <v>136</v>
      </c>
      <c r="D120" s="147">
        <v>0</v>
      </c>
      <c r="E120" s="147">
        <v>0</v>
      </c>
      <c r="F120" s="225" t="str">
        <f t="shared" si="3"/>
        <v/>
      </c>
    </row>
    <row r="121" ht="36" customHeight="1" spans="1:6">
      <c r="A121" s="122">
        <f t="shared" si="4"/>
        <v>7</v>
      </c>
      <c r="B121" s="351">
        <v>2011402</v>
      </c>
      <c r="C121" s="352" t="s">
        <v>137</v>
      </c>
      <c r="D121" s="147">
        <v>0</v>
      </c>
      <c r="E121" s="147">
        <v>0</v>
      </c>
      <c r="F121" s="225" t="str">
        <f t="shared" si="3"/>
        <v/>
      </c>
    </row>
    <row r="122" ht="36" customHeight="1" spans="1:6">
      <c r="A122" s="122">
        <f t="shared" si="4"/>
        <v>7</v>
      </c>
      <c r="B122" s="351">
        <v>2011403</v>
      </c>
      <c r="C122" s="352" t="s">
        <v>138</v>
      </c>
      <c r="D122" s="147">
        <v>0</v>
      </c>
      <c r="E122" s="147">
        <v>0</v>
      </c>
      <c r="F122" s="225" t="str">
        <f t="shared" si="3"/>
        <v/>
      </c>
    </row>
    <row r="123" ht="36" customHeight="1" spans="1:6">
      <c r="A123" s="122">
        <f t="shared" si="4"/>
        <v>7</v>
      </c>
      <c r="B123" s="351">
        <v>2011404</v>
      </c>
      <c r="C123" s="352" t="s">
        <v>207</v>
      </c>
      <c r="D123" s="147">
        <v>0</v>
      </c>
      <c r="E123" s="147">
        <v>0</v>
      </c>
      <c r="F123" s="225" t="str">
        <f t="shared" si="3"/>
        <v/>
      </c>
    </row>
    <row r="124" ht="36" customHeight="1" spans="1:6">
      <c r="A124" s="122">
        <f t="shared" si="4"/>
        <v>7</v>
      </c>
      <c r="B124" s="351">
        <v>2011405</v>
      </c>
      <c r="C124" s="352" t="s">
        <v>208</v>
      </c>
      <c r="D124" s="147">
        <v>0</v>
      </c>
      <c r="E124" s="147">
        <v>0</v>
      </c>
      <c r="F124" s="225" t="str">
        <f t="shared" si="3"/>
        <v/>
      </c>
    </row>
    <row r="125" ht="36" customHeight="1" spans="1:6">
      <c r="A125" s="122">
        <f t="shared" ref="A125:A179" si="5">LEN(B125)</f>
        <v>7</v>
      </c>
      <c r="B125" s="351">
        <v>2011408</v>
      </c>
      <c r="C125" s="352" t="s">
        <v>209</v>
      </c>
      <c r="D125" s="147">
        <v>0</v>
      </c>
      <c r="E125" s="147">
        <v>0</v>
      </c>
      <c r="F125" s="225" t="str">
        <f t="shared" si="3"/>
        <v/>
      </c>
    </row>
    <row r="126" ht="36" customHeight="1" spans="1:6">
      <c r="A126" s="122">
        <f t="shared" si="5"/>
        <v>7</v>
      </c>
      <c r="B126" s="351">
        <v>2011409</v>
      </c>
      <c r="C126" s="352" t="s">
        <v>210</v>
      </c>
      <c r="D126" s="147">
        <v>0</v>
      </c>
      <c r="E126" s="147">
        <v>0</v>
      </c>
      <c r="F126" s="225" t="str">
        <f t="shared" si="3"/>
        <v/>
      </c>
    </row>
    <row r="127" ht="36" customHeight="1" spans="1:6">
      <c r="A127" s="122">
        <f t="shared" si="5"/>
        <v>7</v>
      </c>
      <c r="B127" s="351">
        <v>2011410</v>
      </c>
      <c r="C127" s="352" t="s">
        <v>211</v>
      </c>
      <c r="D127" s="147">
        <v>0</v>
      </c>
      <c r="E127" s="147">
        <v>0</v>
      </c>
      <c r="F127" s="225" t="str">
        <f t="shared" si="3"/>
        <v/>
      </c>
    </row>
    <row r="128" ht="36" customHeight="1" spans="1:6">
      <c r="A128" s="122">
        <f t="shared" si="5"/>
        <v>7</v>
      </c>
      <c r="B128" s="351">
        <v>2011411</v>
      </c>
      <c r="C128" s="352" t="s">
        <v>212</v>
      </c>
      <c r="D128" s="147">
        <v>0</v>
      </c>
      <c r="E128" s="147">
        <v>0</v>
      </c>
      <c r="F128" s="225" t="str">
        <f t="shared" si="3"/>
        <v/>
      </c>
    </row>
    <row r="129" ht="36" customHeight="1" spans="1:6">
      <c r="A129" s="122">
        <f t="shared" si="5"/>
        <v>7</v>
      </c>
      <c r="B129" s="351">
        <v>2011450</v>
      </c>
      <c r="C129" s="352" t="s">
        <v>145</v>
      </c>
      <c r="D129" s="147">
        <v>0</v>
      </c>
      <c r="E129" s="147">
        <v>0</v>
      </c>
      <c r="F129" s="225" t="str">
        <f t="shared" si="3"/>
        <v/>
      </c>
    </row>
    <row r="130" ht="36" customHeight="1" spans="1:6">
      <c r="A130" s="122">
        <f t="shared" si="5"/>
        <v>7</v>
      </c>
      <c r="B130" s="351">
        <v>2011499</v>
      </c>
      <c r="C130" s="352" t="s">
        <v>213</v>
      </c>
      <c r="D130" s="147">
        <v>0</v>
      </c>
      <c r="E130" s="147">
        <v>0</v>
      </c>
      <c r="F130" s="225" t="str">
        <f t="shared" si="3"/>
        <v/>
      </c>
    </row>
    <row r="131" ht="36" customHeight="1" spans="1:6">
      <c r="A131" s="122">
        <f t="shared" si="5"/>
        <v>5</v>
      </c>
      <c r="B131" s="350">
        <v>20123</v>
      </c>
      <c r="C131" s="214" t="s">
        <v>214</v>
      </c>
      <c r="D131" s="147">
        <v>65</v>
      </c>
      <c r="E131" s="147">
        <v>79</v>
      </c>
      <c r="F131" s="225">
        <f t="shared" si="3"/>
        <v>0.215</v>
      </c>
    </row>
    <row r="132" ht="36" customHeight="1" spans="1:6">
      <c r="A132" s="122">
        <f t="shared" si="5"/>
        <v>7</v>
      </c>
      <c r="B132" s="351">
        <v>2012301</v>
      </c>
      <c r="C132" s="352" t="s">
        <v>136</v>
      </c>
      <c r="D132" s="147">
        <v>0</v>
      </c>
      <c r="E132" s="147">
        <v>0</v>
      </c>
      <c r="F132" s="225" t="str">
        <f t="shared" ref="F132:F195" si="6">IF(D132&lt;&gt;0,E132/D132-1,"")</f>
        <v/>
      </c>
    </row>
    <row r="133" ht="36" customHeight="1" spans="1:6">
      <c r="A133" s="122">
        <f t="shared" si="5"/>
        <v>7</v>
      </c>
      <c r="B133" s="351">
        <v>2012302</v>
      </c>
      <c r="C133" s="352" t="s">
        <v>137</v>
      </c>
      <c r="D133" s="147">
        <v>0</v>
      </c>
      <c r="E133" s="147">
        <v>0</v>
      </c>
      <c r="F133" s="225" t="str">
        <f t="shared" si="6"/>
        <v/>
      </c>
    </row>
    <row r="134" ht="36" customHeight="1" spans="1:6">
      <c r="A134" s="122">
        <f t="shared" si="5"/>
        <v>7</v>
      </c>
      <c r="B134" s="351">
        <v>2012303</v>
      </c>
      <c r="C134" s="352" t="s">
        <v>138</v>
      </c>
      <c r="D134" s="147">
        <v>0</v>
      </c>
      <c r="E134" s="147">
        <v>0</v>
      </c>
      <c r="F134" s="225" t="str">
        <f t="shared" si="6"/>
        <v/>
      </c>
    </row>
    <row r="135" ht="36" customHeight="1" spans="1:6">
      <c r="A135" s="122">
        <f t="shared" si="5"/>
        <v>7</v>
      </c>
      <c r="B135" s="351">
        <v>2012304</v>
      </c>
      <c r="C135" s="352" t="s">
        <v>215</v>
      </c>
      <c r="D135" s="147">
        <v>11</v>
      </c>
      <c r="E135" s="147">
        <v>20</v>
      </c>
      <c r="F135" s="225"/>
    </row>
    <row r="136" ht="36" customHeight="1" spans="1:6">
      <c r="A136" s="122">
        <f t="shared" si="5"/>
        <v>7</v>
      </c>
      <c r="B136" s="351">
        <v>2012350</v>
      </c>
      <c r="C136" s="352" t="s">
        <v>145</v>
      </c>
      <c r="D136" s="147">
        <v>0</v>
      </c>
      <c r="E136" s="147">
        <v>0</v>
      </c>
      <c r="F136" s="225" t="str">
        <f t="shared" si="6"/>
        <v/>
      </c>
    </row>
    <row r="137" ht="36" customHeight="1" spans="1:6">
      <c r="A137" s="122">
        <f t="shared" si="5"/>
        <v>7</v>
      </c>
      <c r="B137" s="351">
        <v>2012399</v>
      </c>
      <c r="C137" s="352" t="s">
        <v>216</v>
      </c>
      <c r="D137" s="147">
        <v>54</v>
      </c>
      <c r="E137" s="147">
        <v>59</v>
      </c>
      <c r="F137" s="225">
        <f t="shared" si="6"/>
        <v>0.093</v>
      </c>
    </row>
    <row r="138" ht="36" customHeight="1" spans="1:6">
      <c r="A138" s="122">
        <f t="shared" si="5"/>
        <v>5</v>
      </c>
      <c r="B138" s="350">
        <v>20125</v>
      </c>
      <c r="C138" s="214" t="s">
        <v>217</v>
      </c>
      <c r="D138" s="147">
        <v>0</v>
      </c>
      <c r="E138" s="147">
        <v>0</v>
      </c>
      <c r="F138" s="225" t="str">
        <f t="shared" si="6"/>
        <v/>
      </c>
    </row>
    <row r="139" ht="36" customHeight="1" spans="1:6">
      <c r="A139" s="122">
        <f t="shared" si="5"/>
        <v>7</v>
      </c>
      <c r="B139" s="351">
        <v>2012501</v>
      </c>
      <c r="C139" s="352" t="s">
        <v>136</v>
      </c>
      <c r="D139" s="147">
        <v>0</v>
      </c>
      <c r="E139" s="147">
        <v>0</v>
      </c>
      <c r="F139" s="225" t="str">
        <f t="shared" si="6"/>
        <v/>
      </c>
    </row>
    <row r="140" ht="36" customHeight="1" spans="1:6">
      <c r="A140" s="122">
        <f t="shared" si="5"/>
        <v>7</v>
      </c>
      <c r="B140" s="351">
        <v>2012502</v>
      </c>
      <c r="C140" s="352" t="s">
        <v>137</v>
      </c>
      <c r="D140" s="147">
        <v>0</v>
      </c>
      <c r="E140" s="147">
        <v>0</v>
      </c>
      <c r="F140" s="225" t="str">
        <f t="shared" si="6"/>
        <v/>
      </c>
    </row>
    <row r="141" ht="36" customHeight="1" spans="1:6">
      <c r="A141" s="122">
        <f t="shared" si="5"/>
        <v>7</v>
      </c>
      <c r="B141" s="351">
        <v>2012503</v>
      </c>
      <c r="C141" s="352" t="s">
        <v>138</v>
      </c>
      <c r="D141" s="147">
        <v>0</v>
      </c>
      <c r="E141" s="147">
        <v>0</v>
      </c>
      <c r="F141" s="225" t="str">
        <f t="shared" si="6"/>
        <v/>
      </c>
    </row>
    <row r="142" ht="36" customHeight="1" spans="1:6">
      <c r="A142" s="122">
        <f t="shared" si="5"/>
        <v>7</v>
      </c>
      <c r="B142" s="351">
        <v>2012504</v>
      </c>
      <c r="C142" s="352" t="s">
        <v>218</v>
      </c>
      <c r="D142" s="147">
        <v>0</v>
      </c>
      <c r="E142" s="147">
        <v>0</v>
      </c>
      <c r="F142" s="225" t="str">
        <f t="shared" si="6"/>
        <v/>
      </c>
    </row>
    <row r="143" ht="36" customHeight="1" spans="1:6">
      <c r="A143" s="122">
        <f t="shared" si="5"/>
        <v>7</v>
      </c>
      <c r="B143" s="351">
        <v>2012505</v>
      </c>
      <c r="C143" s="352" t="s">
        <v>219</v>
      </c>
      <c r="D143" s="147">
        <v>0</v>
      </c>
      <c r="E143" s="147">
        <v>0</v>
      </c>
      <c r="F143" s="225" t="str">
        <f t="shared" si="6"/>
        <v/>
      </c>
    </row>
    <row r="144" ht="36" customHeight="1" spans="1:6">
      <c r="A144" s="122">
        <f t="shared" si="5"/>
        <v>7</v>
      </c>
      <c r="B144" s="351">
        <v>2012550</v>
      </c>
      <c r="C144" s="352" t="s">
        <v>145</v>
      </c>
      <c r="D144" s="147">
        <v>0</v>
      </c>
      <c r="E144" s="147">
        <v>0</v>
      </c>
      <c r="F144" s="225" t="str">
        <f t="shared" si="6"/>
        <v/>
      </c>
    </row>
    <row r="145" ht="36" customHeight="1" spans="1:6">
      <c r="A145" s="122">
        <f t="shared" si="5"/>
        <v>7</v>
      </c>
      <c r="B145" s="351">
        <v>2012599</v>
      </c>
      <c r="C145" s="352" t="s">
        <v>220</v>
      </c>
      <c r="D145" s="147">
        <v>0</v>
      </c>
      <c r="E145" s="147">
        <v>0</v>
      </c>
      <c r="F145" s="225" t="str">
        <f t="shared" si="6"/>
        <v/>
      </c>
    </row>
    <row r="146" ht="36" customHeight="1" spans="1:6">
      <c r="A146" s="122">
        <f t="shared" si="5"/>
        <v>5</v>
      </c>
      <c r="B146" s="350">
        <v>20126</v>
      </c>
      <c r="C146" s="214" t="s">
        <v>221</v>
      </c>
      <c r="D146" s="147">
        <v>124</v>
      </c>
      <c r="E146" s="147">
        <v>156</v>
      </c>
      <c r="F146" s="225">
        <f t="shared" si="6"/>
        <v>0.258</v>
      </c>
    </row>
    <row r="147" ht="36" customHeight="1" spans="1:6">
      <c r="A147" s="122">
        <f t="shared" si="5"/>
        <v>7</v>
      </c>
      <c r="B147" s="351">
        <v>2012601</v>
      </c>
      <c r="C147" s="352" t="s">
        <v>136</v>
      </c>
      <c r="D147" s="147">
        <v>14</v>
      </c>
      <c r="E147" s="147">
        <v>0</v>
      </c>
      <c r="F147" s="225">
        <f t="shared" si="6"/>
        <v>-1</v>
      </c>
    </row>
    <row r="148" ht="36" customHeight="1" spans="1:6">
      <c r="A148" s="122">
        <f t="shared" si="5"/>
        <v>7</v>
      </c>
      <c r="B148" s="351">
        <v>2012602</v>
      </c>
      <c r="C148" s="352" t="s">
        <v>137</v>
      </c>
      <c r="D148" s="147">
        <v>0</v>
      </c>
      <c r="E148" s="147">
        <v>0</v>
      </c>
      <c r="F148" s="225" t="str">
        <f t="shared" si="6"/>
        <v/>
      </c>
    </row>
    <row r="149" ht="36" customHeight="1" spans="1:6">
      <c r="A149" s="122">
        <f t="shared" si="5"/>
        <v>7</v>
      </c>
      <c r="B149" s="351">
        <v>2012603</v>
      </c>
      <c r="C149" s="352" t="s">
        <v>138</v>
      </c>
      <c r="D149" s="147">
        <v>0</v>
      </c>
      <c r="E149" s="147">
        <v>0</v>
      </c>
      <c r="F149" s="225" t="str">
        <f t="shared" si="6"/>
        <v/>
      </c>
    </row>
    <row r="150" ht="36" customHeight="1" spans="1:6">
      <c r="A150" s="122">
        <f t="shared" si="5"/>
        <v>7</v>
      </c>
      <c r="B150" s="351">
        <v>2012604</v>
      </c>
      <c r="C150" s="352" t="s">
        <v>222</v>
      </c>
      <c r="D150" s="147">
        <v>110</v>
      </c>
      <c r="E150" s="147">
        <v>136</v>
      </c>
      <c r="F150" s="225"/>
    </row>
    <row r="151" ht="36" customHeight="1" spans="1:6">
      <c r="A151" s="122">
        <f t="shared" si="5"/>
        <v>7</v>
      </c>
      <c r="B151" s="351">
        <v>2012699</v>
      </c>
      <c r="C151" s="352" t="s">
        <v>223</v>
      </c>
      <c r="D151" s="147">
        <v>0</v>
      </c>
      <c r="E151" s="147">
        <v>20</v>
      </c>
      <c r="F151" s="225" t="str">
        <f t="shared" si="6"/>
        <v/>
      </c>
    </row>
    <row r="152" ht="36" customHeight="1" spans="1:6">
      <c r="A152" s="122">
        <f t="shared" si="5"/>
        <v>5</v>
      </c>
      <c r="B152" s="350">
        <v>20128</v>
      </c>
      <c r="C152" s="214" t="s">
        <v>224</v>
      </c>
      <c r="D152" s="147">
        <v>42</v>
      </c>
      <c r="E152" s="147">
        <v>39</v>
      </c>
      <c r="F152" s="225">
        <f t="shared" si="6"/>
        <v>-0.071</v>
      </c>
    </row>
    <row r="153" ht="36" customHeight="1" spans="1:6">
      <c r="A153" s="122">
        <f t="shared" si="5"/>
        <v>7</v>
      </c>
      <c r="B153" s="351">
        <v>2012801</v>
      </c>
      <c r="C153" s="352" t="s">
        <v>136</v>
      </c>
      <c r="D153" s="147">
        <v>42</v>
      </c>
      <c r="E153" s="147">
        <v>39</v>
      </c>
      <c r="F153" s="225">
        <f t="shared" si="6"/>
        <v>-0.071</v>
      </c>
    </row>
    <row r="154" ht="36" customHeight="1" spans="1:6">
      <c r="A154" s="122">
        <f t="shared" si="5"/>
        <v>7</v>
      </c>
      <c r="B154" s="351">
        <v>2012802</v>
      </c>
      <c r="C154" s="352" t="s">
        <v>137</v>
      </c>
      <c r="D154" s="147">
        <v>0</v>
      </c>
      <c r="E154" s="147">
        <v>0</v>
      </c>
      <c r="F154" s="225" t="str">
        <f t="shared" si="6"/>
        <v/>
      </c>
    </row>
    <row r="155" ht="36" customHeight="1" spans="1:6">
      <c r="A155" s="122">
        <f t="shared" si="5"/>
        <v>7</v>
      </c>
      <c r="B155" s="351">
        <v>2012803</v>
      </c>
      <c r="C155" s="352" t="s">
        <v>138</v>
      </c>
      <c r="D155" s="147">
        <v>0</v>
      </c>
      <c r="E155" s="147">
        <v>0</v>
      </c>
      <c r="F155" s="225" t="str">
        <f t="shared" si="6"/>
        <v/>
      </c>
    </row>
    <row r="156" ht="36" customHeight="1" spans="1:6">
      <c r="A156" s="122">
        <f t="shared" si="5"/>
        <v>7</v>
      </c>
      <c r="B156" s="351">
        <v>2012804</v>
      </c>
      <c r="C156" s="352" t="s">
        <v>150</v>
      </c>
      <c r="D156" s="147">
        <v>0</v>
      </c>
      <c r="E156" s="147">
        <v>0</v>
      </c>
      <c r="F156" s="225" t="str">
        <f t="shared" si="6"/>
        <v/>
      </c>
    </row>
    <row r="157" ht="36" customHeight="1" spans="1:6">
      <c r="A157" s="122">
        <f t="shared" si="5"/>
        <v>7</v>
      </c>
      <c r="B157" s="351">
        <v>2012850</v>
      </c>
      <c r="C157" s="352" t="s">
        <v>145</v>
      </c>
      <c r="D157" s="147">
        <v>0</v>
      </c>
      <c r="E157" s="147">
        <v>0</v>
      </c>
      <c r="F157" s="225" t="str">
        <f t="shared" si="6"/>
        <v/>
      </c>
    </row>
    <row r="158" ht="36" customHeight="1" spans="1:6">
      <c r="A158" s="122">
        <f t="shared" si="5"/>
        <v>7</v>
      </c>
      <c r="B158" s="351">
        <v>2012899</v>
      </c>
      <c r="C158" s="352" t="s">
        <v>225</v>
      </c>
      <c r="D158" s="147">
        <v>0</v>
      </c>
      <c r="E158" s="147">
        <v>0</v>
      </c>
      <c r="F158" s="225" t="str">
        <f t="shared" si="6"/>
        <v/>
      </c>
    </row>
    <row r="159" ht="36" customHeight="1" spans="1:6">
      <c r="A159" s="122">
        <f t="shared" si="5"/>
        <v>5</v>
      </c>
      <c r="B159" s="350">
        <v>20129</v>
      </c>
      <c r="C159" s="214" t="s">
        <v>226</v>
      </c>
      <c r="D159" s="147">
        <v>441</v>
      </c>
      <c r="E159" s="147">
        <v>487</v>
      </c>
      <c r="F159" s="225">
        <f t="shared" si="6"/>
        <v>0.104</v>
      </c>
    </row>
    <row r="160" ht="36" customHeight="1" spans="1:6">
      <c r="A160" s="122">
        <f t="shared" si="5"/>
        <v>7</v>
      </c>
      <c r="B160" s="351">
        <v>2012901</v>
      </c>
      <c r="C160" s="352" t="s">
        <v>136</v>
      </c>
      <c r="D160" s="147">
        <v>217</v>
      </c>
      <c r="E160" s="147">
        <v>209</v>
      </c>
      <c r="F160" s="225">
        <f t="shared" si="6"/>
        <v>-0.037</v>
      </c>
    </row>
    <row r="161" ht="36" customHeight="1" spans="1:6">
      <c r="A161" s="122">
        <f t="shared" si="5"/>
        <v>7</v>
      </c>
      <c r="B161" s="351">
        <v>2012902</v>
      </c>
      <c r="C161" s="352" t="s">
        <v>137</v>
      </c>
      <c r="D161" s="147">
        <v>18</v>
      </c>
      <c r="E161" s="147">
        <v>18</v>
      </c>
      <c r="F161" s="225">
        <f t="shared" si="6"/>
        <v>0</v>
      </c>
    </row>
    <row r="162" ht="36" customHeight="1" spans="1:6">
      <c r="A162" s="122">
        <f t="shared" si="5"/>
        <v>7</v>
      </c>
      <c r="B162" s="351">
        <v>2012903</v>
      </c>
      <c r="C162" s="352" t="s">
        <v>138</v>
      </c>
      <c r="D162" s="147">
        <v>0</v>
      </c>
      <c r="E162" s="147">
        <v>0</v>
      </c>
      <c r="F162" s="225" t="str">
        <f t="shared" si="6"/>
        <v/>
      </c>
    </row>
    <row r="163" ht="36" customHeight="1" spans="1:6">
      <c r="A163" s="122">
        <f t="shared" si="5"/>
        <v>7</v>
      </c>
      <c r="B163" s="356">
        <v>2012906</v>
      </c>
      <c r="C163" s="352" t="s">
        <v>227</v>
      </c>
      <c r="D163" s="147">
        <v>0</v>
      </c>
      <c r="E163" s="147">
        <v>0</v>
      </c>
      <c r="F163" s="225" t="str">
        <f t="shared" si="6"/>
        <v/>
      </c>
    </row>
    <row r="164" ht="36" customHeight="1" spans="1:6">
      <c r="A164" s="122">
        <f t="shared" si="5"/>
        <v>7</v>
      </c>
      <c r="B164" s="351">
        <v>2012950</v>
      </c>
      <c r="C164" s="352" t="s">
        <v>145</v>
      </c>
      <c r="D164" s="147">
        <v>93</v>
      </c>
      <c r="E164" s="147">
        <v>92</v>
      </c>
      <c r="F164" s="225">
        <f t="shared" si="6"/>
        <v>-0.011</v>
      </c>
    </row>
    <row r="165" ht="36" customHeight="1" spans="1:6">
      <c r="A165" s="122">
        <f t="shared" si="5"/>
        <v>7</v>
      </c>
      <c r="B165" s="351">
        <v>2012999</v>
      </c>
      <c r="C165" s="352" t="s">
        <v>228</v>
      </c>
      <c r="D165" s="147">
        <v>113</v>
      </c>
      <c r="E165" s="147">
        <v>168</v>
      </c>
      <c r="F165" s="225">
        <f t="shared" si="6"/>
        <v>0.487</v>
      </c>
    </row>
    <row r="166" ht="36" customHeight="1" spans="1:6">
      <c r="A166" s="122">
        <f t="shared" si="5"/>
        <v>5</v>
      </c>
      <c r="B166" s="350">
        <v>20131</v>
      </c>
      <c r="C166" s="214" t="s">
        <v>229</v>
      </c>
      <c r="D166" s="147">
        <v>1254</v>
      </c>
      <c r="E166" s="147">
        <v>1346</v>
      </c>
      <c r="F166" s="225">
        <f t="shared" si="6"/>
        <v>0.073</v>
      </c>
    </row>
    <row r="167" ht="36" customHeight="1" spans="1:6">
      <c r="A167" s="122">
        <f t="shared" si="5"/>
        <v>7</v>
      </c>
      <c r="B167" s="351">
        <v>2013101</v>
      </c>
      <c r="C167" s="352" t="s">
        <v>136</v>
      </c>
      <c r="D167" s="147">
        <v>718</v>
      </c>
      <c r="E167" s="147">
        <v>663</v>
      </c>
      <c r="F167" s="225">
        <f t="shared" si="6"/>
        <v>-0.077</v>
      </c>
    </row>
    <row r="168" ht="36" customHeight="1" spans="1:6">
      <c r="A168" s="122">
        <f t="shared" si="5"/>
        <v>7</v>
      </c>
      <c r="B168" s="351">
        <v>2013102</v>
      </c>
      <c r="C168" s="352" t="s">
        <v>137</v>
      </c>
      <c r="D168" s="147">
        <v>46</v>
      </c>
      <c r="E168" s="147">
        <v>132</v>
      </c>
      <c r="F168" s="225">
        <f t="shared" si="6"/>
        <v>1.87</v>
      </c>
    </row>
    <row r="169" ht="36" customHeight="1" spans="1:6">
      <c r="A169" s="122">
        <f t="shared" si="5"/>
        <v>7</v>
      </c>
      <c r="B169" s="351">
        <v>2013103</v>
      </c>
      <c r="C169" s="352" t="s">
        <v>138</v>
      </c>
      <c r="D169" s="147">
        <v>0</v>
      </c>
      <c r="E169" s="147">
        <v>0</v>
      </c>
      <c r="F169" s="225" t="str">
        <f t="shared" si="6"/>
        <v/>
      </c>
    </row>
    <row r="170" ht="36" customHeight="1" spans="1:6">
      <c r="A170" s="122">
        <f t="shared" si="5"/>
        <v>7</v>
      </c>
      <c r="B170" s="351">
        <v>2013105</v>
      </c>
      <c r="C170" s="352" t="s">
        <v>230</v>
      </c>
      <c r="D170" s="147">
        <v>60</v>
      </c>
      <c r="E170" s="147">
        <v>262</v>
      </c>
      <c r="F170" s="225">
        <f t="shared" si="6"/>
        <v>3.367</v>
      </c>
    </row>
    <row r="171" ht="36" customHeight="1" spans="1:6">
      <c r="A171" s="122">
        <f t="shared" si="5"/>
        <v>7</v>
      </c>
      <c r="B171" s="351">
        <v>2013150</v>
      </c>
      <c r="C171" s="352" t="s">
        <v>145</v>
      </c>
      <c r="D171" s="147">
        <v>430</v>
      </c>
      <c r="E171" s="147">
        <v>289</v>
      </c>
      <c r="F171" s="225">
        <f t="shared" si="6"/>
        <v>-0.328</v>
      </c>
    </row>
    <row r="172" ht="36" customHeight="1" spans="1:6">
      <c r="A172" s="122">
        <f t="shared" si="5"/>
        <v>7</v>
      </c>
      <c r="B172" s="351">
        <v>2013199</v>
      </c>
      <c r="C172" s="352" t="s">
        <v>231</v>
      </c>
      <c r="D172" s="147">
        <v>0</v>
      </c>
      <c r="E172" s="147">
        <v>0</v>
      </c>
      <c r="F172" s="225" t="str">
        <f t="shared" si="6"/>
        <v/>
      </c>
    </row>
    <row r="173" ht="36" customHeight="1" spans="1:6">
      <c r="A173" s="122">
        <f t="shared" si="5"/>
        <v>5</v>
      </c>
      <c r="B173" s="350">
        <v>20132</v>
      </c>
      <c r="C173" s="214" t="s">
        <v>232</v>
      </c>
      <c r="D173" s="147">
        <v>829</v>
      </c>
      <c r="E173" s="147">
        <v>1293</v>
      </c>
      <c r="F173" s="225">
        <f t="shared" si="6"/>
        <v>0.56</v>
      </c>
    </row>
    <row r="174" ht="36" customHeight="1" spans="1:6">
      <c r="A174" s="122">
        <f t="shared" si="5"/>
        <v>7</v>
      </c>
      <c r="B174" s="351">
        <v>2013201</v>
      </c>
      <c r="C174" s="352" t="s">
        <v>136</v>
      </c>
      <c r="D174" s="147">
        <v>647</v>
      </c>
      <c r="E174" s="147">
        <v>636</v>
      </c>
      <c r="F174" s="225">
        <f t="shared" si="6"/>
        <v>-0.017</v>
      </c>
    </row>
    <row r="175" ht="36" customHeight="1" spans="1:6">
      <c r="A175" s="122">
        <f t="shared" si="5"/>
        <v>7</v>
      </c>
      <c r="B175" s="351">
        <v>2013202</v>
      </c>
      <c r="C175" s="352" t="s">
        <v>137</v>
      </c>
      <c r="D175" s="147">
        <v>137</v>
      </c>
      <c r="E175" s="147">
        <v>601</v>
      </c>
      <c r="F175" s="225">
        <f t="shared" si="6"/>
        <v>3.387</v>
      </c>
    </row>
    <row r="176" ht="36" customHeight="1" spans="1:6">
      <c r="A176" s="122">
        <f t="shared" si="5"/>
        <v>7</v>
      </c>
      <c r="B176" s="351">
        <v>2013203</v>
      </c>
      <c r="C176" s="352" t="s">
        <v>138</v>
      </c>
      <c r="D176" s="147">
        <v>0</v>
      </c>
      <c r="E176" s="147">
        <v>0</v>
      </c>
      <c r="F176" s="225" t="str">
        <f t="shared" si="6"/>
        <v/>
      </c>
    </row>
    <row r="177" ht="36" customHeight="1" spans="1:6">
      <c r="A177" s="122">
        <f t="shared" si="5"/>
        <v>7</v>
      </c>
      <c r="B177" s="351">
        <v>2013204</v>
      </c>
      <c r="C177" s="352" t="s">
        <v>233</v>
      </c>
      <c r="D177" s="147">
        <v>0</v>
      </c>
      <c r="E177" s="147">
        <v>0</v>
      </c>
      <c r="F177" s="225" t="str">
        <f t="shared" si="6"/>
        <v/>
      </c>
    </row>
    <row r="178" ht="36" customHeight="1" spans="1:6">
      <c r="A178" s="122">
        <f t="shared" si="5"/>
        <v>7</v>
      </c>
      <c r="B178" s="351">
        <v>2013250</v>
      </c>
      <c r="C178" s="352" t="s">
        <v>145</v>
      </c>
      <c r="D178" s="147">
        <v>45</v>
      </c>
      <c r="E178" s="147">
        <v>56</v>
      </c>
      <c r="F178" s="225">
        <f t="shared" si="6"/>
        <v>0.244</v>
      </c>
    </row>
    <row r="179" ht="36" customHeight="1" spans="1:6">
      <c r="A179" s="122">
        <f t="shared" si="5"/>
        <v>7</v>
      </c>
      <c r="B179" s="351">
        <v>2013299</v>
      </c>
      <c r="C179" s="352" t="s">
        <v>234</v>
      </c>
      <c r="D179" s="147">
        <v>0</v>
      </c>
      <c r="E179" s="147">
        <v>0</v>
      </c>
      <c r="F179" s="225" t="str">
        <f t="shared" si="6"/>
        <v/>
      </c>
    </row>
    <row r="180" ht="36" customHeight="1" spans="1:6">
      <c r="A180" s="122">
        <f t="shared" ref="A180:A243" si="7">LEN(B180)</f>
        <v>5</v>
      </c>
      <c r="B180" s="350">
        <v>20133</v>
      </c>
      <c r="C180" s="214" t="s">
        <v>235</v>
      </c>
      <c r="D180" s="147">
        <v>443</v>
      </c>
      <c r="E180" s="147">
        <v>483</v>
      </c>
      <c r="F180" s="225">
        <f t="shared" si="6"/>
        <v>0.09</v>
      </c>
    </row>
    <row r="181" ht="36" customHeight="1" spans="1:6">
      <c r="A181" s="122">
        <f t="shared" si="7"/>
        <v>7</v>
      </c>
      <c r="B181" s="351">
        <v>2013301</v>
      </c>
      <c r="C181" s="352" t="s">
        <v>136</v>
      </c>
      <c r="D181" s="147">
        <v>281</v>
      </c>
      <c r="E181" s="147">
        <v>236</v>
      </c>
      <c r="F181" s="225">
        <f t="shared" si="6"/>
        <v>-0.16</v>
      </c>
    </row>
    <row r="182" ht="36" customHeight="1" spans="1:6">
      <c r="A182" s="122">
        <f t="shared" si="7"/>
        <v>7</v>
      </c>
      <c r="B182" s="351">
        <v>2013302</v>
      </c>
      <c r="C182" s="352" t="s">
        <v>137</v>
      </c>
      <c r="D182" s="147">
        <v>7</v>
      </c>
      <c r="E182" s="147">
        <v>26</v>
      </c>
      <c r="F182" s="225"/>
    </row>
    <row r="183" ht="36" customHeight="1" spans="1:6">
      <c r="A183" s="122">
        <f t="shared" si="7"/>
        <v>7</v>
      </c>
      <c r="B183" s="351">
        <v>2013303</v>
      </c>
      <c r="C183" s="352" t="s">
        <v>138</v>
      </c>
      <c r="D183" s="147">
        <v>0</v>
      </c>
      <c r="E183" s="147">
        <v>0</v>
      </c>
      <c r="F183" s="225" t="str">
        <f t="shared" si="6"/>
        <v/>
      </c>
    </row>
    <row r="184" ht="36" customHeight="1" spans="1:6">
      <c r="A184" s="122">
        <f t="shared" si="7"/>
        <v>7</v>
      </c>
      <c r="B184" s="351">
        <v>2013304</v>
      </c>
      <c r="C184" s="352" t="s">
        <v>236</v>
      </c>
      <c r="D184" s="147">
        <v>1</v>
      </c>
      <c r="E184" s="147">
        <v>37</v>
      </c>
      <c r="F184" s="225">
        <f t="shared" si="6"/>
        <v>36</v>
      </c>
    </row>
    <row r="185" ht="36" customHeight="1" spans="1:6">
      <c r="A185" s="122">
        <f t="shared" si="7"/>
        <v>7</v>
      </c>
      <c r="B185" s="351">
        <v>2013350</v>
      </c>
      <c r="C185" s="352" t="s">
        <v>145</v>
      </c>
      <c r="D185" s="147">
        <v>154</v>
      </c>
      <c r="E185" s="147">
        <v>184</v>
      </c>
      <c r="F185" s="225">
        <f t="shared" si="6"/>
        <v>0.195</v>
      </c>
    </row>
    <row r="186" ht="36" customHeight="1" spans="1:6">
      <c r="A186" s="122">
        <f t="shared" si="7"/>
        <v>7</v>
      </c>
      <c r="B186" s="351">
        <v>2013399</v>
      </c>
      <c r="C186" s="352" t="s">
        <v>237</v>
      </c>
      <c r="D186" s="147">
        <v>0</v>
      </c>
      <c r="E186" s="147">
        <v>0</v>
      </c>
      <c r="F186" s="225" t="str">
        <f t="shared" si="6"/>
        <v/>
      </c>
    </row>
    <row r="187" ht="36" customHeight="1" spans="1:6">
      <c r="A187" s="122">
        <f t="shared" si="7"/>
        <v>5</v>
      </c>
      <c r="B187" s="350">
        <v>20134</v>
      </c>
      <c r="C187" s="214" t="s">
        <v>238</v>
      </c>
      <c r="D187" s="147">
        <v>257</v>
      </c>
      <c r="E187" s="147">
        <v>336</v>
      </c>
      <c r="F187" s="225">
        <f t="shared" si="6"/>
        <v>0.307</v>
      </c>
    </row>
    <row r="188" ht="36" customHeight="1" spans="1:6">
      <c r="A188" s="122">
        <f t="shared" si="7"/>
        <v>7</v>
      </c>
      <c r="B188" s="351">
        <v>2013401</v>
      </c>
      <c r="C188" s="352" t="s">
        <v>136</v>
      </c>
      <c r="D188" s="147">
        <v>159</v>
      </c>
      <c r="E188" s="147">
        <v>151</v>
      </c>
      <c r="F188" s="225">
        <f t="shared" si="6"/>
        <v>-0.05</v>
      </c>
    </row>
    <row r="189" ht="36" customHeight="1" spans="1:6">
      <c r="A189" s="122">
        <f t="shared" si="7"/>
        <v>7</v>
      </c>
      <c r="B189" s="351">
        <v>2013402</v>
      </c>
      <c r="C189" s="352" t="s">
        <v>137</v>
      </c>
      <c r="D189" s="147">
        <v>0</v>
      </c>
      <c r="E189" s="147">
        <v>0</v>
      </c>
      <c r="F189" s="225" t="str">
        <f t="shared" si="6"/>
        <v/>
      </c>
    </row>
    <row r="190" ht="36" customHeight="1" spans="1:6">
      <c r="A190" s="122">
        <f t="shared" si="7"/>
        <v>7</v>
      </c>
      <c r="B190" s="351">
        <v>2013403</v>
      </c>
      <c r="C190" s="352" t="s">
        <v>138</v>
      </c>
      <c r="D190" s="147">
        <v>0</v>
      </c>
      <c r="E190" s="147">
        <v>0</v>
      </c>
      <c r="F190" s="225" t="str">
        <f t="shared" si="6"/>
        <v/>
      </c>
    </row>
    <row r="191" ht="36" customHeight="1" spans="1:6">
      <c r="A191" s="122">
        <f t="shared" si="7"/>
        <v>7</v>
      </c>
      <c r="B191" s="351">
        <v>2013404</v>
      </c>
      <c r="C191" s="352" t="s">
        <v>239</v>
      </c>
      <c r="D191" s="147">
        <v>26</v>
      </c>
      <c r="E191" s="147">
        <v>96</v>
      </c>
      <c r="F191" s="225">
        <f t="shared" si="6"/>
        <v>2.692</v>
      </c>
    </row>
    <row r="192" ht="36" customHeight="1" spans="1:6">
      <c r="A192" s="122">
        <f t="shared" si="7"/>
        <v>7</v>
      </c>
      <c r="B192" s="351">
        <v>2013405</v>
      </c>
      <c r="C192" s="352" t="s">
        <v>240</v>
      </c>
      <c r="D192" s="147">
        <v>0</v>
      </c>
      <c r="E192" s="147">
        <v>0</v>
      </c>
      <c r="F192" s="225" t="str">
        <f t="shared" si="6"/>
        <v/>
      </c>
    </row>
    <row r="193" ht="36" customHeight="1" spans="1:6">
      <c r="A193" s="122">
        <f t="shared" si="7"/>
        <v>7</v>
      </c>
      <c r="B193" s="351">
        <v>2013450</v>
      </c>
      <c r="C193" s="352" t="s">
        <v>145</v>
      </c>
      <c r="D193" s="147">
        <v>64</v>
      </c>
      <c r="E193" s="147">
        <v>69</v>
      </c>
      <c r="F193" s="225">
        <f t="shared" si="6"/>
        <v>0.078</v>
      </c>
    </row>
    <row r="194" ht="36" customHeight="1" spans="1:6">
      <c r="A194" s="122">
        <f t="shared" si="7"/>
        <v>7</v>
      </c>
      <c r="B194" s="351">
        <v>2013499</v>
      </c>
      <c r="C194" s="352" t="s">
        <v>241</v>
      </c>
      <c r="D194" s="147">
        <v>8</v>
      </c>
      <c r="E194" s="147">
        <v>20</v>
      </c>
      <c r="F194" s="225">
        <f t="shared" si="6"/>
        <v>1.5</v>
      </c>
    </row>
    <row r="195" ht="36" customHeight="1" spans="1:6">
      <c r="A195" s="122">
        <f t="shared" si="7"/>
        <v>5</v>
      </c>
      <c r="B195" s="350">
        <v>20135</v>
      </c>
      <c r="C195" s="214" t="s">
        <v>242</v>
      </c>
      <c r="D195" s="289">
        <v>0</v>
      </c>
      <c r="E195" s="289">
        <v>0</v>
      </c>
      <c r="F195" s="225" t="str">
        <f t="shared" si="6"/>
        <v/>
      </c>
    </row>
    <row r="196" ht="36" customHeight="1" spans="1:6">
      <c r="A196" s="122">
        <f t="shared" si="7"/>
        <v>7</v>
      </c>
      <c r="B196" s="351">
        <v>2013501</v>
      </c>
      <c r="C196" s="352" t="s">
        <v>136</v>
      </c>
      <c r="D196" s="147">
        <v>0</v>
      </c>
      <c r="E196" s="147">
        <v>0</v>
      </c>
      <c r="F196" s="225" t="str">
        <f t="shared" ref="F196:F259" si="8">IF(D196&lt;&gt;0,E196/D196-1,"")</f>
        <v/>
      </c>
    </row>
    <row r="197" ht="36" customHeight="1" spans="1:6">
      <c r="A197" s="122">
        <f t="shared" si="7"/>
        <v>7</v>
      </c>
      <c r="B197" s="351">
        <v>2013502</v>
      </c>
      <c r="C197" s="352" t="s">
        <v>137</v>
      </c>
      <c r="D197" s="147">
        <v>0</v>
      </c>
      <c r="E197" s="147">
        <v>0</v>
      </c>
      <c r="F197" s="225" t="str">
        <f t="shared" si="8"/>
        <v/>
      </c>
    </row>
    <row r="198" ht="36" customHeight="1" spans="1:6">
      <c r="A198" s="122">
        <f t="shared" si="7"/>
        <v>7</v>
      </c>
      <c r="B198" s="351">
        <v>2013503</v>
      </c>
      <c r="C198" s="352" t="s">
        <v>138</v>
      </c>
      <c r="D198" s="147">
        <v>0</v>
      </c>
      <c r="E198" s="147">
        <v>0</v>
      </c>
      <c r="F198" s="225" t="str">
        <f t="shared" si="8"/>
        <v/>
      </c>
    </row>
    <row r="199" ht="36" customHeight="1" spans="1:6">
      <c r="A199" s="122">
        <f t="shared" si="7"/>
        <v>7</v>
      </c>
      <c r="B199" s="351">
        <v>2013550</v>
      </c>
      <c r="C199" s="352" t="s">
        <v>145</v>
      </c>
      <c r="D199" s="147">
        <v>0</v>
      </c>
      <c r="E199" s="147">
        <v>0</v>
      </c>
      <c r="F199" s="225" t="str">
        <f t="shared" si="8"/>
        <v/>
      </c>
    </row>
    <row r="200" ht="36" customHeight="1" spans="1:6">
      <c r="A200" s="122">
        <f t="shared" si="7"/>
        <v>7</v>
      </c>
      <c r="B200" s="351">
        <v>2013599</v>
      </c>
      <c r="C200" s="352" t="s">
        <v>243</v>
      </c>
      <c r="D200" s="147">
        <v>0</v>
      </c>
      <c r="E200" s="147">
        <v>0</v>
      </c>
      <c r="F200" s="225" t="str">
        <f t="shared" si="8"/>
        <v/>
      </c>
    </row>
    <row r="201" ht="36" customHeight="1" spans="1:6">
      <c r="A201" s="122">
        <f t="shared" si="7"/>
        <v>5</v>
      </c>
      <c r="B201" s="350">
        <v>20136</v>
      </c>
      <c r="C201" s="214" t="s">
        <v>244</v>
      </c>
      <c r="D201" s="147">
        <v>131</v>
      </c>
      <c r="E201" s="147">
        <v>15</v>
      </c>
      <c r="F201" s="225">
        <f t="shared" si="8"/>
        <v>-0.885</v>
      </c>
    </row>
    <row r="202" ht="36" customHeight="1" spans="1:6">
      <c r="A202" s="122">
        <f t="shared" si="7"/>
        <v>7</v>
      </c>
      <c r="B202" s="351">
        <v>2013601</v>
      </c>
      <c r="C202" s="352" t="s">
        <v>136</v>
      </c>
      <c r="D202" s="147">
        <v>0</v>
      </c>
      <c r="E202" s="147">
        <v>0</v>
      </c>
      <c r="F202" s="225" t="str">
        <f t="shared" si="8"/>
        <v/>
      </c>
    </row>
    <row r="203" ht="36" customHeight="1" spans="1:6">
      <c r="A203" s="122">
        <f t="shared" si="7"/>
        <v>7</v>
      </c>
      <c r="B203" s="351">
        <v>2013602</v>
      </c>
      <c r="C203" s="352" t="s">
        <v>137</v>
      </c>
      <c r="D203" s="147">
        <v>0</v>
      </c>
      <c r="E203" s="147">
        <v>0</v>
      </c>
      <c r="F203" s="225" t="str">
        <f t="shared" si="8"/>
        <v/>
      </c>
    </row>
    <row r="204" ht="36" customHeight="1" spans="1:6">
      <c r="A204" s="122">
        <f t="shared" si="7"/>
        <v>7</v>
      </c>
      <c r="B204" s="351">
        <v>2013603</v>
      </c>
      <c r="C204" s="352" t="s">
        <v>138</v>
      </c>
      <c r="D204" s="147">
        <v>0</v>
      </c>
      <c r="E204" s="147">
        <v>0</v>
      </c>
      <c r="F204" s="225" t="str">
        <f t="shared" si="8"/>
        <v/>
      </c>
    </row>
    <row r="205" ht="36" customHeight="1" spans="1:6">
      <c r="A205" s="122">
        <f t="shared" si="7"/>
        <v>7</v>
      </c>
      <c r="B205" s="351">
        <v>2013650</v>
      </c>
      <c r="C205" s="352" t="s">
        <v>145</v>
      </c>
      <c r="D205" s="147">
        <v>126</v>
      </c>
      <c r="E205" s="147">
        <v>0</v>
      </c>
      <c r="F205" s="225">
        <f t="shared" si="8"/>
        <v>-1</v>
      </c>
    </row>
    <row r="206" ht="36" customHeight="1" spans="1:6">
      <c r="A206" s="122">
        <f t="shared" si="7"/>
        <v>7</v>
      </c>
      <c r="B206" s="351">
        <v>2013699</v>
      </c>
      <c r="C206" s="352" t="s">
        <v>244</v>
      </c>
      <c r="D206" s="147">
        <v>5</v>
      </c>
      <c r="E206" s="147">
        <v>15</v>
      </c>
      <c r="F206" s="225">
        <f t="shared" si="8"/>
        <v>2</v>
      </c>
    </row>
    <row r="207" ht="36" customHeight="1" spans="1:6">
      <c r="A207" s="122">
        <f t="shared" si="7"/>
        <v>5</v>
      </c>
      <c r="B207" s="350">
        <v>20137</v>
      </c>
      <c r="C207" s="214" t="s">
        <v>245</v>
      </c>
      <c r="D207" s="147">
        <v>0</v>
      </c>
      <c r="E207" s="147">
        <v>0</v>
      </c>
      <c r="F207" s="225" t="str">
        <f t="shared" si="8"/>
        <v/>
      </c>
    </row>
    <row r="208" ht="36" customHeight="1" spans="1:6">
      <c r="A208" s="122">
        <f t="shared" si="7"/>
        <v>7</v>
      </c>
      <c r="B208" s="351">
        <v>2013701</v>
      </c>
      <c r="C208" s="352" t="s">
        <v>136</v>
      </c>
      <c r="D208" s="147">
        <v>0</v>
      </c>
      <c r="E208" s="147">
        <v>0</v>
      </c>
      <c r="F208" s="225" t="str">
        <f t="shared" si="8"/>
        <v/>
      </c>
    </row>
    <row r="209" ht="36" customHeight="1" spans="1:6">
      <c r="A209" s="122">
        <f t="shared" si="7"/>
        <v>7</v>
      </c>
      <c r="B209" s="351">
        <v>2013702</v>
      </c>
      <c r="C209" s="352" t="s">
        <v>137</v>
      </c>
      <c r="D209" s="147">
        <v>0</v>
      </c>
      <c r="E209" s="147">
        <v>0</v>
      </c>
      <c r="F209" s="225" t="str">
        <f t="shared" si="8"/>
        <v/>
      </c>
    </row>
    <row r="210" ht="36" customHeight="1" spans="1:6">
      <c r="A210" s="122">
        <f t="shared" si="7"/>
        <v>7</v>
      </c>
      <c r="B210" s="351">
        <v>2013703</v>
      </c>
      <c r="C210" s="352" t="s">
        <v>138</v>
      </c>
      <c r="D210" s="147">
        <v>0</v>
      </c>
      <c r="E210" s="147">
        <v>0</v>
      </c>
      <c r="F210" s="225" t="str">
        <f t="shared" si="8"/>
        <v/>
      </c>
    </row>
    <row r="211" ht="36" customHeight="1" spans="1:6">
      <c r="A211" s="122">
        <f t="shared" si="7"/>
        <v>7</v>
      </c>
      <c r="B211" s="351">
        <v>2013704</v>
      </c>
      <c r="C211" s="352" t="s">
        <v>246</v>
      </c>
      <c r="D211" s="147">
        <v>0</v>
      </c>
      <c r="E211" s="147">
        <v>0</v>
      </c>
      <c r="F211" s="225" t="str">
        <f t="shared" si="8"/>
        <v/>
      </c>
    </row>
    <row r="212" ht="36" customHeight="1" spans="1:6">
      <c r="A212" s="122">
        <f t="shared" si="7"/>
        <v>7</v>
      </c>
      <c r="B212" s="351">
        <v>2013750</v>
      </c>
      <c r="C212" s="352" t="s">
        <v>145</v>
      </c>
      <c r="D212" s="147">
        <v>0</v>
      </c>
      <c r="E212" s="147">
        <v>0</v>
      </c>
      <c r="F212" s="225" t="str">
        <f t="shared" si="8"/>
        <v/>
      </c>
    </row>
    <row r="213" ht="36" customHeight="1" spans="1:6">
      <c r="A213" s="122">
        <f t="shared" si="7"/>
        <v>7</v>
      </c>
      <c r="B213" s="351">
        <v>2013799</v>
      </c>
      <c r="C213" s="352" t="s">
        <v>247</v>
      </c>
      <c r="D213" s="147">
        <v>0</v>
      </c>
      <c r="E213" s="147">
        <v>0</v>
      </c>
      <c r="F213" s="225" t="str">
        <f t="shared" si="8"/>
        <v/>
      </c>
    </row>
    <row r="214" ht="36" customHeight="1" spans="1:6">
      <c r="A214" s="122">
        <f t="shared" si="7"/>
        <v>5</v>
      </c>
      <c r="B214" s="350">
        <v>20138</v>
      </c>
      <c r="C214" s="214" t="s">
        <v>248</v>
      </c>
      <c r="D214" s="147">
        <v>1092</v>
      </c>
      <c r="E214" s="147">
        <v>1149</v>
      </c>
      <c r="F214" s="225">
        <f t="shared" si="8"/>
        <v>0.052</v>
      </c>
    </row>
    <row r="215" ht="36" customHeight="1" spans="1:6">
      <c r="A215" s="122">
        <f t="shared" si="7"/>
        <v>7</v>
      </c>
      <c r="B215" s="351">
        <v>2013801</v>
      </c>
      <c r="C215" s="352" t="s">
        <v>136</v>
      </c>
      <c r="D215" s="147">
        <v>708</v>
      </c>
      <c r="E215" s="147">
        <v>673</v>
      </c>
      <c r="F215" s="225">
        <f t="shared" si="8"/>
        <v>-0.049</v>
      </c>
    </row>
    <row r="216" ht="36" customHeight="1" spans="1:6">
      <c r="A216" s="122">
        <f t="shared" si="7"/>
        <v>7</v>
      </c>
      <c r="B216" s="351">
        <v>2013802</v>
      </c>
      <c r="C216" s="352" t="s">
        <v>137</v>
      </c>
      <c r="D216" s="147">
        <v>0</v>
      </c>
      <c r="E216" s="147">
        <v>0</v>
      </c>
      <c r="F216" s="225" t="str">
        <f t="shared" si="8"/>
        <v/>
      </c>
    </row>
    <row r="217" ht="36" customHeight="1" spans="1:6">
      <c r="A217" s="122">
        <f t="shared" si="7"/>
        <v>7</v>
      </c>
      <c r="B217" s="351">
        <v>2013803</v>
      </c>
      <c r="C217" s="352" t="s">
        <v>138</v>
      </c>
      <c r="D217" s="147">
        <v>0</v>
      </c>
      <c r="E217" s="147">
        <v>0</v>
      </c>
      <c r="F217" s="225" t="str">
        <f t="shared" si="8"/>
        <v/>
      </c>
    </row>
    <row r="218" ht="36" customHeight="1" spans="1:6">
      <c r="A218" s="122">
        <f t="shared" si="7"/>
        <v>7</v>
      </c>
      <c r="B218" s="351">
        <v>2013804</v>
      </c>
      <c r="C218" s="352" t="s">
        <v>249</v>
      </c>
      <c r="D218" s="147">
        <v>5</v>
      </c>
      <c r="E218" s="147">
        <v>44</v>
      </c>
      <c r="F218" s="225">
        <f t="shared" si="8"/>
        <v>7.8</v>
      </c>
    </row>
    <row r="219" ht="36" customHeight="1" spans="1:6">
      <c r="A219" s="122">
        <f t="shared" si="7"/>
        <v>7</v>
      </c>
      <c r="B219" s="351">
        <v>2013805</v>
      </c>
      <c r="C219" s="352" t="s">
        <v>250</v>
      </c>
      <c r="D219" s="147">
        <v>0</v>
      </c>
      <c r="E219" s="147">
        <v>18</v>
      </c>
      <c r="F219" s="225" t="str">
        <f t="shared" si="8"/>
        <v/>
      </c>
    </row>
    <row r="220" ht="36" customHeight="1" spans="1:6">
      <c r="A220" s="122">
        <f t="shared" si="7"/>
        <v>7</v>
      </c>
      <c r="B220" s="351">
        <v>2013808</v>
      </c>
      <c r="C220" s="352" t="s">
        <v>176</v>
      </c>
      <c r="D220" s="147">
        <v>0</v>
      </c>
      <c r="E220" s="147">
        <v>0</v>
      </c>
      <c r="F220" s="225" t="str">
        <f t="shared" si="8"/>
        <v/>
      </c>
    </row>
    <row r="221" ht="36" customHeight="1" spans="1:6">
      <c r="A221" s="122">
        <f t="shared" si="7"/>
        <v>7</v>
      </c>
      <c r="B221" s="351">
        <v>2013810</v>
      </c>
      <c r="C221" s="352" t="s">
        <v>251</v>
      </c>
      <c r="D221" s="147">
        <v>0</v>
      </c>
      <c r="E221" s="147">
        <v>0</v>
      </c>
      <c r="F221" s="225" t="str">
        <f t="shared" si="8"/>
        <v/>
      </c>
    </row>
    <row r="222" ht="36" customHeight="1" spans="1:6">
      <c r="A222" s="122">
        <f t="shared" si="7"/>
        <v>7</v>
      </c>
      <c r="B222" s="351">
        <v>2013812</v>
      </c>
      <c r="C222" s="352" t="s">
        <v>252</v>
      </c>
      <c r="D222" s="147">
        <v>0</v>
      </c>
      <c r="E222" s="147">
        <v>2</v>
      </c>
      <c r="F222" s="225" t="str">
        <f t="shared" si="8"/>
        <v/>
      </c>
    </row>
    <row r="223" ht="36" customHeight="1" spans="1:6">
      <c r="A223" s="122">
        <f t="shared" si="7"/>
        <v>7</v>
      </c>
      <c r="B223" s="351">
        <v>2013813</v>
      </c>
      <c r="C223" s="352" t="s">
        <v>253</v>
      </c>
      <c r="D223" s="147">
        <v>0</v>
      </c>
      <c r="E223" s="147">
        <v>0</v>
      </c>
      <c r="F223" s="225" t="str">
        <f t="shared" si="8"/>
        <v/>
      </c>
    </row>
    <row r="224" ht="36" customHeight="1" spans="1:6">
      <c r="A224" s="122">
        <f t="shared" si="7"/>
        <v>7</v>
      </c>
      <c r="B224" s="351">
        <v>2013814</v>
      </c>
      <c r="C224" s="352" t="s">
        <v>254</v>
      </c>
      <c r="D224" s="147">
        <v>0</v>
      </c>
      <c r="E224" s="147">
        <v>0</v>
      </c>
      <c r="F224" s="225" t="str">
        <f t="shared" si="8"/>
        <v/>
      </c>
    </row>
    <row r="225" ht="36" customHeight="1" spans="1:6">
      <c r="A225" s="122">
        <f t="shared" si="7"/>
        <v>7</v>
      </c>
      <c r="B225" s="351">
        <v>2013815</v>
      </c>
      <c r="C225" s="352" t="s">
        <v>255</v>
      </c>
      <c r="D225" s="147">
        <v>1</v>
      </c>
      <c r="E225" s="147">
        <v>8</v>
      </c>
      <c r="F225" s="225"/>
    </row>
    <row r="226" ht="36" customHeight="1" spans="1:6">
      <c r="A226" s="122">
        <f t="shared" si="7"/>
        <v>7</v>
      </c>
      <c r="B226" s="351">
        <v>2013816</v>
      </c>
      <c r="C226" s="352" t="s">
        <v>256</v>
      </c>
      <c r="D226" s="147">
        <v>16</v>
      </c>
      <c r="E226" s="147">
        <v>30</v>
      </c>
      <c r="F226" s="225">
        <f t="shared" si="8"/>
        <v>0.875</v>
      </c>
    </row>
    <row r="227" ht="36" customHeight="1" spans="1:6">
      <c r="A227" s="122">
        <f t="shared" si="7"/>
        <v>7</v>
      </c>
      <c r="B227" s="351">
        <v>2013850</v>
      </c>
      <c r="C227" s="352" t="s">
        <v>145</v>
      </c>
      <c r="D227" s="147">
        <v>362</v>
      </c>
      <c r="E227" s="147">
        <v>374</v>
      </c>
      <c r="F227" s="225">
        <f t="shared" si="8"/>
        <v>0.033</v>
      </c>
    </row>
    <row r="228" ht="36" customHeight="1" spans="1:6">
      <c r="A228" s="122">
        <f t="shared" si="7"/>
        <v>7</v>
      </c>
      <c r="B228" s="351">
        <v>2013899</v>
      </c>
      <c r="C228" s="352" t="s">
        <v>257</v>
      </c>
      <c r="D228" s="147">
        <v>0</v>
      </c>
      <c r="E228" s="147">
        <v>0</v>
      </c>
      <c r="F228" s="225" t="str">
        <f t="shared" si="8"/>
        <v/>
      </c>
    </row>
    <row r="229" ht="36" customHeight="1" spans="1:6">
      <c r="A229" s="122">
        <f t="shared" si="7"/>
        <v>5</v>
      </c>
      <c r="B229" s="350">
        <v>20199</v>
      </c>
      <c r="C229" s="214" t="s">
        <v>258</v>
      </c>
      <c r="D229" s="147">
        <v>150</v>
      </c>
      <c r="E229" s="147">
        <v>182</v>
      </c>
      <c r="F229" s="225">
        <f t="shared" si="8"/>
        <v>0.213</v>
      </c>
    </row>
    <row r="230" ht="36" customHeight="1" spans="1:6">
      <c r="A230" s="122">
        <f t="shared" si="7"/>
        <v>7</v>
      </c>
      <c r="B230" s="351">
        <v>2019901</v>
      </c>
      <c r="C230" s="352" t="s">
        <v>136</v>
      </c>
      <c r="D230" s="147">
        <v>139</v>
      </c>
      <c r="E230" s="147">
        <v>144</v>
      </c>
      <c r="F230" s="225"/>
    </row>
    <row r="231" ht="36" customHeight="1" spans="1:6">
      <c r="A231" s="122">
        <f t="shared" si="7"/>
        <v>7</v>
      </c>
      <c r="B231" s="351">
        <v>2019999</v>
      </c>
      <c r="C231" s="352" t="s">
        <v>137</v>
      </c>
      <c r="D231" s="147">
        <v>0</v>
      </c>
      <c r="E231" s="147">
        <v>0</v>
      </c>
      <c r="F231" s="225" t="str">
        <f t="shared" si="8"/>
        <v/>
      </c>
    </row>
    <row r="232" ht="36" customHeight="1" spans="1:6">
      <c r="A232" s="122">
        <f t="shared" si="7"/>
        <v>3</v>
      </c>
      <c r="B232" s="350">
        <v>202</v>
      </c>
      <c r="C232" s="352" t="s">
        <v>138</v>
      </c>
      <c r="D232" s="147">
        <v>0</v>
      </c>
      <c r="E232" s="147">
        <v>0</v>
      </c>
      <c r="F232" s="225" t="str">
        <f t="shared" si="8"/>
        <v/>
      </c>
    </row>
    <row r="233" ht="36" customHeight="1" spans="1:6">
      <c r="A233" s="122">
        <f t="shared" si="7"/>
        <v>5</v>
      </c>
      <c r="B233" s="350">
        <v>20205</v>
      </c>
      <c r="C233" s="352" t="s">
        <v>230</v>
      </c>
      <c r="D233" s="147">
        <v>0</v>
      </c>
      <c r="E233" s="147">
        <v>5</v>
      </c>
      <c r="F233" s="225" t="str">
        <f t="shared" si="8"/>
        <v/>
      </c>
    </row>
    <row r="234" ht="36" customHeight="1" spans="1:6">
      <c r="A234" s="122">
        <f t="shared" si="7"/>
        <v>5</v>
      </c>
      <c r="B234" s="350">
        <v>20299</v>
      </c>
      <c r="C234" s="352" t="s">
        <v>145</v>
      </c>
      <c r="D234" s="147">
        <v>11</v>
      </c>
      <c r="E234" s="147">
        <v>33</v>
      </c>
      <c r="F234" s="225">
        <f t="shared" si="8"/>
        <v>2</v>
      </c>
    </row>
    <row r="235" ht="36" customHeight="1" spans="1:6">
      <c r="A235" s="122">
        <f t="shared" si="7"/>
        <v>3</v>
      </c>
      <c r="B235" s="350">
        <v>203</v>
      </c>
      <c r="C235" s="352" t="s">
        <v>259</v>
      </c>
      <c r="D235" s="147">
        <v>0</v>
      </c>
      <c r="E235" s="147">
        <v>0</v>
      </c>
      <c r="F235" s="225" t="str">
        <f t="shared" si="8"/>
        <v/>
      </c>
    </row>
    <row r="236" ht="36" customHeight="1" spans="1:6">
      <c r="A236" s="122">
        <f t="shared" si="7"/>
        <v>5</v>
      </c>
      <c r="B236" s="357">
        <v>20301</v>
      </c>
      <c r="C236" s="214" t="s">
        <v>260</v>
      </c>
      <c r="D236" s="147">
        <v>8</v>
      </c>
      <c r="E236" s="147">
        <v>146</v>
      </c>
      <c r="F236" s="225">
        <f t="shared" si="8"/>
        <v>17.25</v>
      </c>
    </row>
    <row r="237" ht="36" customHeight="1" spans="1:6">
      <c r="A237" s="122">
        <f t="shared" si="7"/>
        <v>7</v>
      </c>
      <c r="B237" s="358">
        <v>2030101</v>
      </c>
      <c r="C237" s="352" t="s">
        <v>136</v>
      </c>
      <c r="D237" s="147">
        <v>0</v>
      </c>
      <c r="E237" s="147">
        <v>75</v>
      </c>
      <c r="F237" s="225" t="str">
        <f t="shared" si="8"/>
        <v/>
      </c>
    </row>
    <row r="238" ht="36" customHeight="1" spans="1:6">
      <c r="A238" s="122">
        <f t="shared" si="7"/>
        <v>5</v>
      </c>
      <c r="B238" s="357">
        <v>20304</v>
      </c>
      <c r="C238" s="352" t="s">
        <v>137</v>
      </c>
      <c r="D238" s="147">
        <v>0</v>
      </c>
      <c r="E238" s="147">
        <v>0</v>
      </c>
      <c r="F238" s="225" t="str">
        <f t="shared" si="8"/>
        <v/>
      </c>
    </row>
    <row r="239" ht="36" customHeight="1" spans="1:6">
      <c r="A239" s="122">
        <f t="shared" si="7"/>
        <v>7</v>
      </c>
      <c r="B239" s="358">
        <v>2030401</v>
      </c>
      <c r="C239" s="352" t="s">
        <v>138</v>
      </c>
      <c r="D239" s="147">
        <v>0</v>
      </c>
      <c r="E239" s="147">
        <v>0</v>
      </c>
      <c r="F239" s="225" t="str">
        <f t="shared" si="8"/>
        <v/>
      </c>
    </row>
    <row r="240" ht="36" customHeight="1" spans="1:6">
      <c r="A240" s="122">
        <f t="shared" si="7"/>
        <v>5</v>
      </c>
      <c r="B240" s="357">
        <v>20305</v>
      </c>
      <c r="C240" s="352" t="s">
        <v>261</v>
      </c>
      <c r="D240" s="147">
        <v>8</v>
      </c>
      <c r="E240" s="147">
        <v>15</v>
      </c>
      <c r="F240" s="225">
        <f t="shared" si="8"/>
        <v>0.875</v>
      </c>
    </row>
    <row r="241" ht="36" customHeight="1" spans="1:6">
      <c r="A241" s="122">
        <f t="shared" si="7"/>
        <v>7</v>
      </c>
      <c r="B241" s="358">
        <v>2030501</v>
      </c>
      <c r="C241" s="352" t="s">
        <v>145</v>
      </c>
      <c r="D241" s="147">
        <v>0</v>
      </c>
      <c r="E241" s="147">
        <v>56</v>
      </c>
      <c r="F241" s="225" t="str">
        <f t="shared" si="8"/>
        <v/>
      </c>
    </row>
    <row r="242" ht="36" customHeight="1" spans="1:6">
      <c r="A242" s="122">
        <f t="shared" si="7"/>
        <v>5</v>
      </c>
      <c r="B242" s="350">
        <v>20306</v>
      </c>
      <c r="C242" s="352" t="s">
        <v>262</v>
      </c>
      <c r="D242" s="147">
        <v>0</v>
      </c>
      <c r="E242" s="147">
        <v>0</v>
      </c>
      <c r="F242" s="225" t="str">
        <f t="shared" si="8"/>
        <v/>
      </c>
    </row>
    <row r="243" ht="36" customHeight="1" spans="1:6">
      <c r="A243" s="122">
        <f t="shared" si="7"/>
        <v>7</v>
      </c>
      <c r="B243" s="351">
        <v>2030601</v>
      </c>
      <c r="C243" s="214" t="s">
        <v>263</v>
      </c>
      <c r="D243" s="147">
        <v>0</v>
      </c>
      <c r="E243" s="147">
        <v>0</v>
      </c>
      <c r="F243" s="225" t="str">
        <f t="shared" si="8"/>
        <v/>
      </c>
    </row>
    <row r="244" ht="36" customHeight="1" spans="1:6">
      <c r="A244" s="122">
        <f>LEN(B244)</f>
        <v>7</v>
      </c>
      <c r="B244" s="351">
        <v>2030602</v>
      </c>
      <c r="C244" s="352" t="s">
        <v>136</v>
      </c>
      <c r="D244" s="147">
        <v>0</v>
      </c>
      <c r="E244" s="147">
        <v>0</v>
      </c>
      <c r="F244" s="225" t="str">
        <f t="shared" si="8"/>
        <v/>
      </c>
    </row>
    <row r="245" ht="36" customHeight="1" spans="1:6">
      <c r="A245" s="122">
        <f>LEN(B245)</f>
        <v>7</v>
      </c>
      <c r="B245" s="351">
        <v>2030603</v>
      </c>
      <c r="C245" s="352" t="s">
        <v>137</v>
      </c>
      <c r="D245" s="147">
        <v>0</v>
      </c>
      <c r="E245" s="147">
        <v>0</v>
      </c>
      <c r="F245" s="225" t="str">
        <f t="shared" si="8"/>
        <v/>
      </c>
    </row>
    <row r="246" ht="36" customHeight="1" spans="1:6">
      <c r="A246" s="122">
        <f>LEN(B246)</f>
        <v>7</v>
      </c>
      <c r="B246" s="351">
        <v>2030604</v>
      </c>
      <c r="C246" s="352" t="s">
        <v>138</v>
      </c>
      <c r="D246" s="147">
        <v>0</v>
      </c>
      <c r="E246" s="147">
        <v>0</v>
      </c>
      <c r="F246" s="225" t="str">
        <f t="shared" si="8"/>
        <v/>
      </c>
    </row>
    <row r="247" ht="36" customHeight="1" spans="1:6">
      <c r="A247" s="122">
        <f t="shared" ref="A247:A303" si="9">LEN(B247)</f>
        <v>7</v>
      </c>
      <c r="B247" s="351">
        <v>2030607</v>
      </c>
      <c r="C247" s="352" t="s">
        <v>145</v>
      </c>
      <c r="D247" s="147">
        <v>0</v>
      </c>
      <c r="E247" s="147">
        <v>0</v>
      </c>
      <c r="F247" s="225" t="str">
        <f t="shared" si="8"/>
        <v/>
      </c>
    </row>
    <row r="248" ht="36" customHeight="1" spans="1:6">
      <c r="A248" s="122">
        <f t="shared" si="9"/>
        <v>7</v>
      </c>
      <c r="B248" s="351">
        <v>2030608</v>
      </c>
      <c r="C248" s="352" t="s">
        <v>264</v>
      </c>
      <c r="D248" s="147">
        <v>0</v>
      </c>
      <c r="E248" s="147">
        <v>0</v>
      </c>
      <c r="F248" s="225" t="str">
        <f t="shared" si="8"/>
        <v/>
      </c>
    </row>
    <row r="249" ht="36" customHeight="1" spans="1:6">
      <c r="A249" s="122">
        <f t="shared" si="9"/>
        <v>7</v>
      </c>
      <c r="B249" s="351">
        <v>2030699</v>
      </c>
      <c r="C249" s="214" t="s">
        <v>265</v>
      </c>
      <c r="D249" s="147">
        <v>449</v>
      </c>
      <c r="E249" s="147">
        <v>15327</v>
      </c>
      <c r="F249" s="225">
        <f t="shared" si="8"/>
        <v>33.136</v>
      </c>
    </row>
    <row r="250" ht="36" customHeight="1" spans="1:6">
      <c r="A250" s="122">
        <f t="shared" si="9"/>
        <v>5</v>
      </c>
      <c r="B250" s="350">
        <v>20399</v>
      </c>
      <c r="C250" s="352" t="s">
        <v>266</v>
      </c>
      <c r="D250" s="147">
        <v>0</v>
      </c>
      <c r="E250" s="147">
        <v>0</v>
      </c>
      <c r="F250" s="225" t="str">
        <f t="shared" si="8"/>
        <v/>
      </c>
    </row>
    <row r="251" ht="36" customHeight="1" spans="1:6">
      <c r="A251" s="122">
        <f t="shared" si="9"/>
        <v>7</v>
      </c>
      <c r="B251" s="358">
        <v>2039999</v>
      </c>
      <c r="C251" s="352" t="s">
        <v>265</v>
      </c>
      <c r="D251" s="147">
        <v>449</v>
      </c>
      <c r="E251" s="147">
        <v>15327</v>
      </c>
      <c r="F251" s="225">
        <f t="shared" si="8"/>
        <v>33.136</v>
      </c>
    </row>
    <row r="252" ht="36" customHeight="1" spans="1:6">
      <c r="A252" s="122">
        <f t="shared" si="9"/>
        <v>3</v>
      </c>
      <c r="B252" s="350">
        <v>204</v>
      </c>
      <c r="C252" s="212" t="s">
        <v>72</v>
      </c>
      <c r="D252" s="283">
        <v>0</v>
      </c>
      <c r="E252" s="283">
        <v>0</v>
      </c>
      <c r="F252" s="224" t="str">
        <f t="shared" si="8"/>
        <v/>
      </c>
    </row>
    <row r="253" ht="36" customHeight="1" spans="1:6">
      <c r="A253" s="122">
        <f t="shared" si="9"/>
        <v>5</v>
      </c>
      <c r="B253" s="350">
        <v>20401</v>
      </c>
      <c r="C253" s="214" t="s">
        <v>267</v>
      </c>
      <c r="D253" s="289"/>
      <c r="E253" s="289"/>
      <c r="F253" s="225"/>
    </row>
    <row r="254" ht="36" customHeight="1" spans="1:6">
      <c r="A254" s="122">
        <f t="shared" si="9"/>
        <v>7</v>
      </c>
      <c r="B254" s="351">
        <v>2040101</v>
      </c>
      <c r="C254" s="214" t="s">
        <v>268</v>
      </c>
      <c r="D254" s="289"/>
      <c r="E254" s="289"/>
      <c r="F254" s="225" t="str">
        <f t="shared" si="8"/>
        <v/>
      </c>
    </row>
    <row r="255" ht="36" customHeight="1" spans="1:6">
      <c r="A255" s="122">
        <f t="shared" si="9"/>
        <v>7</v>
      </c>
      <c r="B255" s="351">
        <v>2040199</v>
      </c>
      <c r="C255" s="212" t="s">
        <v>74</v>
      </c>
      <c r="D255" s="283">
        <v>263</v>
      </c>
      <c r="E255" s="283">
        <v>218</v>
      </c>
      <c r="F255" s="224"/>
    </row>
    <row r="256" ht="36" customHeight="1" spans="1:6">
      <c r="A256" s="122">
        <f t="shared" si="9"/>
        <v>5</v>
      </c>
      <c r="B256" s="350">
        <v>20402</v>
      </c>
      <c r="C256" s="214" t="s">
        <v>269</v>
      </c>
      <c r="D256" s="289">
        <v>0</v>
      </c>
      <c r="E256" s="289">
        <v>0</v>
      </c>
      <c r="F256" s="225" t="str">
        <f t="shared" si="8"/>
        <v/>
      </c>
    </row>
    <row r="257" ht="36" customHeight="1" spans="1:6">
      <c r="A257" s="122">
        <f t="shared" si="9"/>
        <v>7</v>
      </c>
      <c r="B257" s="351">
        <v>2040201</v>
      </c>
      <c r="C257" s="352" t="s">
        <v>270</v>
      </c>
      <c r="D257" s="147">
        <v>0</v>
      </c>
      <c r="E257" s="147">
        <v>0</v>
      </c>
      <c r="F257" s="225" t="str">
        <f t="shared" si="8"/>
        <v/>
      </c>
    </row>
    <row r="258" ht="36" customHeight="1" spans="1:6">
      <c r="A258" s="122">
        <f t="shared" si="9"/>
        <v>7</v>
      </c>
      <c r="B258" s="351">
        <v>2040202</v>
      </c>
      <c r="C258" s="352" t="s">
        <v>271</v>
      </c>
      <c r="D258" s="147">
        <v>0</v>
      </c>
      <c r="E258" s="147">
        <v>0</v>
      </c>
      <c r="F258" s="225" t="str">
        <f t="shared" si="8"/>
        <v/>
      </c>
    </row>
    <row r="259" ht="36" customHeight="1" spans="1:6">
      <c r="A259" s="122">
        <f t="shared" si="9"/>
        <v>7</v>
      </c>
      <c r="B259" s="351">
        <v>2040203</v>
      </c>
      <c r="C259" s="352" t="s">
        <v>272</v>
      </c>
      <c r="D259" s="147">
        <v>0</v>
      </c>
      <c r="E259" s="147">
        <v>0</v>
      </c>
      <c r="F259" s="225" t="str">
        <f t="shared" si="8"/>
        <v/>
      </c>
    </row>
    <row r="260" ht="36" customHeight="1" spans="1:6">
      <c r="A260" s="122">
        <f t="shared" si="9"/>
        <v>7</v>
      </c>
      <c r="B260" s="351">
        <v>2040219</v>
      </c>
      <c r="C260" s="214" t="s">
        <v>273</v>
      </c>
      <c r="D260" s="289">
        <v>0</v>
      </c>
      <c r="E260" s="289">
        <v>0</v>
      </c>
      <c r="F260" s="225" t="str">
        <f t="shared" ref="F260:F323" si="10">IF(D260&lt;&gt;0,E260/D260-1,"")</f>
        <v/>
      </c>
    </row>
    <row r="261" ht="36" customHeight="1" spans="1:6">
      <c r="A261" s="122">
        <f t="shared" si="9"/>
        <v>7</v>
      </c>
      <c r="B261" s="351">
        <v>2040220</v>
      </c>
      <c r="C261" s="352" t="s">
        <v>273</v>
      </c>
      <c r="D261" s="147">
        <v>0</v>
      </c>
      <c r="E261" s="147">
        <v>0</v>
      </c>
      <c r="F261" s="225" t="str">
        <f t="shared" si="10"/>
        <v/>
      </c>
    </row>
    <row r="262" ht="36" customHeight="1" spans="1:6">
      <c r="A262" s="122">
        <f t="shared" si="9"/>
        <v>7</v>
      </c>
      <c r="B262" s="351">
        <v>2040221</v>
      </c>
      <c r="C262" s="214" t="s">
        <v>274</v>
      </c>
      <c r="D262" s="289">
        <v>0</v>
      </c>
      <c r="E262" s="289">
        <v>0</v>
      </c>
      <c r="F262" s="225" t="str">
        <f t="shared" si="10"/>
        <v/>
      </c>
    </row>
    <row r="263" ht="36" customHeight="1" spans="1:6">
      <c r="A263" s="122">
        <f t="shared" si="9"/>
        <v>7</v>
      </c>
      <c r="B263" s="351">
        <v>2040222</v>
      </c>
      <c r="C263" s="352" t="s">
        <v>274</v>
      </c>
      <c r="D263" s="147">
        <v>0</v>
      </c>
      <c r="E263" s="147">
        <v>0</v>
      </c>
      <c r="F263" s="225" t="str">
        <f t="shared" si="10"/>
        <v/>
      </c>
    </row>
    <row r="264" ht="36" customHeight="1" spans="1:6">
      <c r="A264" s="122">
        <f t="shared" si="9"/>
        <v>7</v>
      </c>
      <c r="B264" s="351">
        <v>2040223</v>
      </c>
      <c r="C264" s="214" t="s">
        <v>275</v>
      </c>
      <c r="D264" s="147">
        <v>263</v>
      </c>
      <c r="E264" s="147">
        <v>218</v>
      </c>
      <c r="F264" s="225">
        <f t="shared" si="10"/>
        <v>-0.171</v>
      </c>
    </row>
    <row r="265" ht="36" customHeight="1" spans="1:6">
      <c r="A265" s="122">
        <f t="shared" si="9"/>
        <v>7</v>
      </c>
      <c r="B265" s="351">
        <v>2040250</v>
      </c>
      <c r="C265" s="352" t="s">
        <v>276</v>
      </c>
      <c r="D265" s="147">
        <v>88</v>
      </c>
      <c r="E265" s="147">
        <v>68</v>
      </c>
      <c r="F265" s="225">
        <f t="shared" si="10"/>
        <v>-0.227</v>
      </c>
    </row>
    <row r="266" ht="36" customHeight="1" spans="1:6">
      <c r="A266" s="122">
        <f t="shared" si="9"/>
        <v>7</v>
      </c>
      <c r="B266" s="351">
        <v>2040299</v>
      </c>
      <c r="C266" s="352" t="s">
        <v>277</v>
      </c>
      <c r="D266" s="147">
        <v>0</v>
      </c>
      <c r="E266" s="147">
        <v>0</v>
      </c>
      <c r="F266" s="225" t="str">
        <f t="shared" si="10"/>
        <v/>
      </c>
    </row>
    <row r="267" ht="36" customHeight="1" spans="1:6">
      <c r="A267" s="122">
        <f t="shared" si="9"/>
        <v>5</v>
      </c>
      <c r="B267" s="350">
        <v>20403</v>
      </c>
      <c r="C267" s="352" t="s">
        <v>278</v>
      </c>
      <c r="D267" s="147">
        <v>1</v>
      </c>
      <c r="E267" s="147">
        <v>5</v>
      </c>
      <c r="F267" s="225">
        <f t="shared" si="10"/>
        <v>4</v>
      </c>
    </row>
    <row r="268" ht="36" customHeight="1" spans="1:6">
      <c r="A268" s="122">
        <f t="shared" si="9"/>
        <v>7</v>
      </c>
      <c r="B268" s="351">
        <v>2040301</v>
      </c>
      <c r="C268" s="352" t="s">
        <v>279</v>
      </c>
      <c r="D268" s="147">
        <v>0</v>
      </c>
      <c r="E268" s="147">
        <v>0</v>
      </c>
      <c r="F268" s="225" t="str">
        <f t="shared" si="10"/>
        <v/>
      </c>
    </row>
    <row r="269" ht="36" customHeight="1" spans="1:6">
      <c r="A269" s="122">
        <f t="shared" si="9"/>
        <v>7</v>
      </c>
      <c r="B269" s="351">
        <v>2040302</v>
      </c>
      <c r="C269" s="352" t="s">
        <v>280</v>
      </c>
      <c r="D269" s="147">
        <v>154</v>
      </c>
      <c r="E269" s="147">
        <v>100</v>
      </c>
      <c r="F269" s="225">
        <f t="shared" si="10"/>
        <v>-0.351</v>
      </c>
    </row>
    <row r="270" ht="36" customHeight="1" spans="1:6">
      <c r="A270" s="122">
        <f t="shared" si="9"/>
        <v>7</v>
      </c>
      <c r="B270" s="351">
        <v>2040303</v>
      </c>
      <c r="C270" s="352" t="s">
        <v>281</v>
      </c>
      <c r="D270" s="147">
        <v>0</v>
      </c>
      <c r="E270" s="147">
        <v>0</v>
      </c>
      <c r="F270" s="225" t="str">
        <f t="shared" si="10"/>
        <v/>
      </c>
    </row>
    <row r="271" ht="36" customHeight="1" spans="1:6">
      <c r="A271" s="122">
        <f t="shared" si="9"/>
        <v>7</v>
      </c>
      <c r="B271" s="351">
        <v>2040304</v>
      </c>
      <c r="C271" s="352" t="s">
        <v>282</v>
      </c>
      <c r="D271" s="147">
        <v>20</v>
      </c>
      <c r="E271" s="147">
        <v>45</v>
      </c>
      <c r="F271" s="225">
        <f t="shared" si="10"/>
        <v>1.25</v>
      </c>
    </row>
    <row r="272" ht="36" customHeight="1" spans="1:6">
      <c r="A272" s="122">
        <f t="shared" si="9"/>
        <v>7</v>
      </c>
      <c r="B272" s="351">
        <v>2040350</v>
      </c>
      <c r="C272" s="214" t="s">
        <v>283</v>
      </c>
      <c r="D272" s="147">
        <v>0</v>
      </c>
      <c r="E272" s="147">
        <v>0</v>
      </c>
      <c r="F272" s="225" t="str">
        <f t="shared" si="10"/>
        <v/>
      </c>
    </row>
    <row r="273" ht="36" customHeight="1" spans="1:6">
      <c r="A273" s="122">
        <f t="shared" si="9"/>
        <v>7</v>
      </c>
      <c r="B273" s="351">
        <v>2040399</v>
      </c>
      <c r="C273" s="352" t="s">
        <v>283</v>
      </c>
      <c r="D273" s="147">
        <v>0</v>
      </c>
      <c r="E273" s="147">
        <v>0</v>
      </c>
      <c r="F273" s="225" t="str">
        <f t="shared" si="10"/>
        <v/>
      </c>
    </row>
    <row r="274" ht="36" customHeight="1" spans="1:6">
      <c r="A274" s="122">
        <f t="shared" si="9"/>
        <v>5</v>
      </c>
      <c r="B274" s="350">
        <v>20404</v>
      </c>
      <c r="C274" s="212" t="s">
        <v>76</v>
      </c>
      <c r="D274" s="283">
        <v>9132</v>
      </c>
      <c r="E274" s="283">
        <v>8711</v>
      </c>
      <c r="F274" s="224">
        <f t="shared" si="10"/>
        <v>-0.046</v>
      </c>
    </row>
    <row r="275" ht="36" customHeight="1" spans="1:6">
      <c r="A275" s="122">
        <f t="shared" si="9"/>
        <v>7</v>
      </c>
      <c r="B275" s="351">
        <v>2040401</v>
      </c>
      <c r="C275" s="214" t="s">
        <v>284</v>
      </c>
      <c r="D275" s="289">
        <v>0</v>
      </c>
      <c r="E275" s="289">
        <v>15</v>
      </c>
      <c r="F275" s="225" t="str">
        <f t="shared" si="10"/>
        <v/>
      </c>
    </row>
    <row r="276" ht="36" customHeight="1" spans="1:6">
      <c r="A276" s="122">
        <f t="shared" si="9"/>
        <v>7</v>
      </c>
      <c r="B276" s="351">
        <v>2040402</v>
      </c>
      <c r="C276" s="352" t="s">
        <v>284</v>
      </c>
      <c r="D276" s="147">
        <v>0</v>
      </c>
      <c r="E276" s="147">
        <v>0</v>
      </c>
      <c r="F276" s="225" t="str">
        <f t="shared" si="10"/>
        <v/>
      </c>
    </row>
    <row r="277" ht="36" customHeight="1" spans="1:6">
      <c r="A277" s="122">
        <f t="shared" si="9"/>
        <v>7</v>
      </c>
      <c r="B277" s="351">
        <v>2040403</v>
      </c>
      <c r="C277" s="352" t="s">
        <v>285</v>
      </c>
      <c r="D277" s="147">
        <v>0</v>
      </c>
      <c r="E277" s="147">
        <v>15</v>
      </c>
      <c r="F277" s="225" t="str">
        <f t="shared" si="10"/>
        <v/>
      </c>
    </row>
    <row r="278" ht="36" customHeight="1" spans="1:6">
      <c r="A278" s="122">
        <f t="shared" si="9"/>
        <v>7</v>
      </c>
      <c r="B278" s="351">
        <v>2040409</v>
      </c>
      <c r="C278" s="214" t="s">
        <v>286</v>
      </c>
      <c r="D278" s="147">
        <v>8429</v>
      </c>
      <c r="E278" s="147">
        <v>7952</v>
      </c>
      <c r="F278" s="225">
        <f t="shared" si="10"/>
        <v>-0.057</v>
      </c>
    </row>
    <row r="279" ht="36" customHeight="1" spans="1:6">
      <c r="A279" s="122">
        <f t="shared" si="9"/>
        <v>7</v>
      </c>
      <c r="B279" s="351">
        <v>2040410</v>
      </c>
      <c r="C279" s="352" t="s">
        <v>136</v>
      </c>
      <c r="D279" s="147">
        <v>6784</v>
      </c>
      <c r="E279" s="147">
        <v>6587</v>
      </c>
      <c r="F279" s="225">
        <f t="shared" si="10"/>
        <v>-0.029</v>
      </c>
    </row>
    <row r="280" ht="36" customHeight="1" spans="1:6">
      <c r="A280" s="122">
        <f t="shared" si="9"/>
        <v>7</v>
      </c>
      <c r="B280" s="351">
        <v>2040450</v>
      </c>
      <c r="C280" s="352" t="s">
        <v>137</v>
      </c>
      <c r="D280" s="147">
        <v>302</v>
      </c>
      <c r="E280" s="147">
        <v>221</v>
      </c>
      <c r="F280" s="225">
        <f t="shared" si="10"/>
        <v>-0.268</v>
      </c>
    </row>
    <row r="281" ht="36" customHeight="1" spans="1:6">
      <c r="A281" s="122">
        <f t="shared" si="9"/>
        <v>7</v>
      </c>
      <c r="B281" s="351">
        <v>2040499</v>
      </c>
      <c r="C281" s="352" t="s">
        <v>138</v>
      </c>
      <c r="D281" s="147">
        <v>0</v>
      </c>
      <c r="E281" s="147">
        <v>0</v>
      </c>
      <c r="F281" s="225" t="str">
        <f t="shared" si="10"/>
        <v/>
      </c>
    </row>
    <row r="282" ht="36" customHeight="1" spans="1:6">
      <c r="A282" s="122">
        <f t="shared" si="9"/>
        <v>5</v>
      </c>
      <c r="B282" s="350">
        <v>20405</v>
      </c>
      <c r="C282" s="352" t="s">
        <v>176</v>
      </c>
      <c r="D282" s="147">
        <v>0</v>
      </c>
      <c r="E282" s="147">
        <v>0</v>
      </c>
      <c r="F282" s="225" t="str">
        <f t="shared" si="10"/>
        <v/>
      </c>
    </row>
    <row r="283" ht="36" customHeight="1" spans="1:6">
      <c r="A283" s="122">
        <f t="shared" si="9"/>
        <v>7</v>
      </c>
      <c r="B283" s="351">
        <v>2040501</v>
      </c>
      <c r="C283" s="352" t="s">
        <v>287</v>
      </c>
      <c r="D283" s="147">
        <v>19</v>
      </c>
      <c r="E283" s="147">
        <v>20</v>
      </c>
      <c r="F283" s="225">
        <f t="shared" si="10"/>
        <v>0.053</v>
      </c>
    </row>
    <row r="284" ht="36" customHeight="1" spans="1:6">
      <c r="A284" s="122">
        <f t="shared" si="9"/>
        <v>7</v>
      </c>
      <c r="B284" s="351">
        <v>2040502</v>
      </c>
      <c r="C284" s="352" t="s">
        <v>288</v>
      </c>
      <c r="D284" s="147">
        <v>0</v>
      </c>
      <c r="E284" s="147">
        <v>0</v>
      </c>
      <c r="F284" s="225" t="str">
        <f t="shared" si="10"/>
        <v/>
      </c>
    </row>
    <row r="285" ht="36" customHeight="1" spans="1:6">
      <c r="A285" s="122">
        <f t="shared" si="9"/>
        <v>7</v>
      </c>
      <c r="B285" s="351">
        <v>2040503</v>
      </c>
      <c r="C285" s="352" t="s">
        <v>289</v>
      </c>
      <c r="D285" s="147">
        <v>0</v>
      </c>
      <c r="E285" s="147">
        <v>0</v>
      </c>
      <c r="F285" s="225" t="str">
        <f t="shared" si="10"/>
        <v/>
      </c>
    </row>
    <row r="286" ht="36" customHeight="1" spans="1:6">
      <c r="A286" s="122">
        <f t="shared" si="9"/>
        <v>7</v>
      </c>
      <c r="B286" s="351">
        <v>2040504</v>
      </c>
      <c r="C286" s="352" t="s">
        <v>290</v>
      </c>
      <c r="D286" s="147">
        <v>0</v>
      </c>
      <c r="E286" s="147">
        <v>0</v>
      </c>
      <c r="F286" s="225" t="str">
        <f t="shared" si="10"/>
        <v/>
      </c>
    </row>
    <row r="287" ht="36" customHeight="1" spans="1:6">
      <c r="A287" s="122">
        <f t="shared" si="9"/>
        <v>7</v>
      </c>
      <c r="B287" s="351">
        <v>2040505</v>
      </c>
      <c r="C287" s="352" t="s">
        <v>145</v>
      </c>
      <c r="D287" s="147">
        <v>0</v>
      </c>
      <c r="E287" s="147">
        <v>0</v>
      </c>
      <c r="F287" s="225" t="str">
        <f t="shared" si="10"/>
        <v/>
      </c>
    </row>
    <row r="288" ht="36" customHeight="1" spans="1:6">
      <c r="A288" s="122">
        <f t="shared" si="9"/>
        <v>7</v>
      </c>
      <c r="B288" s="351">
        <v>2040506</v>
      </c>
      <c r="C288" s="352" t="s">
        <v>291</v>
      </c>
      <c r="D288" s="147">
        <v>1324</v>
      </c>
      <c r="E288" s="147">
        <v>1124</v>
      </c>
      <c r="F288" s="225">
        <f t="shared" si="10"/>
        <v>-0.151</v>
      </c>
    </row>
    <row r="289" ht="36" customHeight="1" spans="1:6">
      <c r="A289" s="122">
        <f t="shared" si="9"/>
        <v>7</v>
      </c>
      <c r="B289" s="351">
        <v>2040550</v>
      </c>
      <c r="C289" s="214" t="s">
        <v>292</v>
      </c>
      <c r="D289" s="147">
        <v>0</v>
      </c>
      <c r="E289" s="147">
        <v>0</v>
      </c>
      <c r="F289" s="225" t="str">
        <f t="shared" si="10"/>
        <v/>
      </c>
    </row>
    <row r="290" ht="36" customHeight="1" spans="1:6">
      <c r="A290" s="122">
        <f t="shared" si="9"/>
        <v>7</v>
      </c>
      <c r="B290" s="351">
        <v>2040599</v>
      </c>
      <c r="C290" s="352" t="s">
        <v>136</v>
      </c>
      <c r="D290" s="147">
        <v>0</v>
      </c>
      <c r="E290" s="147">
        <v>0</v>
      </c>
      <c r="F290" s="225"/>
    </row>
    <row r="291" ht="36" customHeight="1" spans="1:6">
      <c r="A291" s="122">
        <f t="shared" si="9"/>
        <v>5</v>
      </c>
      <c r="B291" s="350">
        <v>20406</v>
      </c>
      <c r="C291" s="352" t="s">
        <v>137</v>
      </c>
      <c r="D291" s="147">
        <v>0</v>
      </c>
      <c r="E291" s="147">
        <v>0</v>
      </c>
      <c r="F291" s="225" t="str">
        <f t="shared" si="10"/>
        <v/>
      </c>
    </row>
    <row r="292" ht="36" customHeight="1" spans="1:6">
      <c r="A292" s="122">
        <f t="shared" si="9"/>
        <v>7</v>
      </c>
      <c r="B292" s="351">
        <v>2040601</v>
      </c>
      <c r="C292" s="352" t="s">
        <v>138</v>
      </c>
      <c r="D292" s="147">
        <v>0</v>
      </c>
      <c r="E292" s="147">
        <v>0</v>
      </c>
      <c r="F292" s="225" t="str">
        <f t="shared" si="10"/>
        <v/>
      </c>
    </row>
    <row r="293" ht="36" customHeight="1" spans="1:6">
      <c r="A293" s="122">
        <f t="shared" si="9"/>
        <v>7</v>
      </c>
      <c r="B293" s="351">
        <v>2040602</v>
      </c>
      <c r="C293" s="352" t="s">
        <v>293</v>
      </c>
      <c r="D293" s="147">
        <v>0</v>
      </c>
      <c r="E293" s="147">
        <v>0</v>
      </c>
      <c r="F293" s="225" t="str">
        <f t="shared" si="10"/>
        <v/>
      </c>
    </row>
    <row r="294" ht="36" customHeight="1" spans="1:6">
      <c r="A294" s="122">
        <f t="shared" si="9"/>
        <v>7</v>
      </c>
      <c r="B294" s="351">
        <v>2040603</v>
      </c>
      <c r="C294" s="352" t="s">
        <v>145</v>
      </c>
      <c r="D294" s="147">
        <v>0</v>
      </c>
      <c r="E294" s="147">
        <v>0</v>
      </c>
      <c r="F294" s="225" t="str">
        <f t="shared" si="10"/>
        <v/>
      </c>
    </row>
    <row r="295" ht="36" customHeight="1" spans="1:6">
      <c r="A295" s="122">
        <f t="shared" si="9"/>
        <v>7</v>
      </c>
      <c r="B295" s="351">
        <v>2040604</v>
      </c>
      <c r="C295" s="352" t="s">
        <v>294</v>
      </c>
      <c r="D295" s="147">
        <v>0</v>
      </c>
      <c r="E295" s="147">
        <v>0</v>
      </c>
      <c r="F295" s="225" t="str">
        <f t="shared" si="10"/>
        <v/>
      </c>
    </row>
    <row r="296" ht="36" customHeight="1" spans="1:6">
      <c r="A296" s="122">
        <f t="shared" si="9"/>
        <v>7</v>
      </c>
      <c r="B296" s="351">
        <v>2040605</v>
      </c>
      <c r="C296" s="214" t="s">
        <v>295</v>
      </c>
      <c r="D296" s="147">
        <v>34</v>
      </c>
      <c r="E296" s="147">
        <v>31</v>
      </c>
      <c r="F296" s="225">
        <f t="shared" si="10"/>
        <v>-0.088</v>
      </c>
    </row>
    <row r="297" ht="36" customHeight="1" spans="1:6">
      <c r="A297" s="122">
        <f t="shared" si="9"/>
        <v>7</v>
      </c>
      <c r="B297" s="359">
        <v>2040606</v>
      </c>
      <c r="C297" s="352" t="s">
        <v>136</v>
      </c>
      <c r="D297" s="147">
        <v>34</v>
      </c>
      <c r="E297" s="147">
        <v>31</v>
      </c>
      <c r="F297" s="225">
        <f t="shared" si="10"/>
        <v>-0.088</v>
      </c>
    </row>
    <row r="298" ht="36" customHeight="1" spans="1:6">
      <c r="A298" s="122">
        <f t="shared" si="9"/>
        <v>7</v>
      </c>
      <c r="B298" s="359">
        <v>2040607</v>
      </c>
      <c r="C298" s="352" t="s">
        <v>137</v>
      </c>
      <c r="D298" s="147">
        <v>0</v>
      </c>
      <c r="E298" s="147">
        <v>0</v>
      </c>
      <c r="F298" s="225" t="str">
        <f t="shared" si="10"/>
        <v/>
      </c>
    </row>
    <row r="299" ht="36" customHeight="1" spans="1:6">
      <c r="A299" s="122">
        <f t="shared" si="9"/>
        <v>7</v>
      </c>
      <c r="B299" s="351">
        <v>2040608</v>
      </c>
      <c r="C299" s="352" t="s">
        <v>138</v>
      </c>
      <c r="D299" s="147">
        <v>0</v>
      </c>
      <c r="E299" s="147">
        <v>0</v>
      </c>
      <c r="F299" s="225" t="str">
        <f t="shared" si="10"/>
        <v/>
      </c>
    </row>
    <row r="300" ht="36" customHeight="1" spans="1:6">
      <c r="A300" s="122">
        <f t="shared" si="9"/>
        <v>7</v>
      </c>
      <c r="B300" s="351">
        <v>2040610</v>
      </c>
      <c r="C300" s="352" t="s">
        <v>296</v>
      </c>
      <c r="D300" s="147">
        <v>0</v>
      </c>
      <c r="E300" s="147">
        <v>0</v>
      </c>
      <c r="F300" s="225" t="str">
        <f t="shared" si="10"/>
        <v/>
      </c>
    </row>
    <row r="301" ht="36" customHeight="1" spans="1:6">
      <c r="A301" s="122">
        <f t="shared" si="9"/>
        <v>7</v>
      </c>
      <c r="B301" s="351">
        <v>2040612</v>
      </c>
      <c r="C301" s="352" t="s">
        <v>297</v>
      </c>
      <c r="D301" s="147">
        <v>0</v>
      </c>
      <c r="E301" s="147">
        <v>0</v>
      </c>
      <c r="F301" s="225" t="str">
        <f t="shared" si="10"/>
        <v/>
      </c>
    </row>
    <row r="302" ht="36" customHeight="1" spans="1:6">
      <c r="A302" s="122">
        <f t="shared" si="9"/>
        <v>7</v>
      </c>
      <c r="B302" s="351">
        <v>2040613</v>
      </c>
      <c r="C302" s="352" t="s">
        <v>145</v>
      </c>
      <c r="D302" s="147">
        <v>0</v>
      </c>
      <c r="E302" s="147">
        <v>0</v>
      </c>
      <c r="F302" s="225" t="str">
        <f t="shared" si="10"/>
        <v/>
      </c>
    </row>
    <row r="303" ht="36" customHeight="1" spans="1:6">
      <c r="A303" s="122">
        <f t="shared" si="9"/>
        <v>7</v>
      </c>
      <c r="B303" s="351">
        <v>2040650</v>
      </c>
      <c r="C303" s="352" t="s">
        <v>298</v>
      </c>
      <c r="D303" s="147">
        <v>0</v>
      </c>
      <c r="E303" s="147">
        <v>0</v>
      </c>
      <c r="F303" s="225" t="str">
        <f t="shared" si="10"/>
        <v/>
      </c>
    </row>
    <row r="304" ht="36" customHeight="1" spans="1:6">
      <c r="A304" s="122">
        <f t="shared" ref="A304:A365" si="11">LEN(B304)</f>
        <v>7</v>
      </c>
      <c r="B304" s="351">
        <v>2040699</v>
      </c>
      <c r="C304" s="214" t="s">
        <v>299</v>
      </c>
      <c r="D304" s="147">
        <v>27</v>
      </c>
      <c r="E304" s="147">
        <v>12</v>
      </c>
      <c r="F304" s="225">
        <f t="shared" si="10"/>
        <v>-0.556</v>
      </c>
    </row>
    <row r="305" ht="36" customHeight="1" spans="1:6">
      <c r="A305" s="122">
        <f t="shared" si="11"/>
        <v>5</v>
      </c>
      <c r="B305" s="350">
        <v>20407</v>
      </c>
      <c r="C305" s="352" t="s">
        <v>136</v>
      </c>
      <c r="D305" s="147">
        <v>27</v>
      </c>
      <c r="E305" s="147">
        <v>0</v>
      </c>
      <c r="F305" s="225">
        <f t="shared" si="10"/>
        <v>-1</v>
      </c>
    </row>
    <row r="306" ht="36" customHeight="1" spans="1:6">
      <c r="A306" s="122">
        <f t="shared" si="11"/>
        <v>7</v>
      </c>
      <c r="B306" s="351">
        <v>2040701</v>
      </c>
      <c r="C306" s="352" t="s">
        <v>137</v>
      </c>
      <c r="D306" s="147">
        <v>0</v>
      </c>
      <c r="E306" s="147">
        <v>0</v>
      </c>
      <c r="F306" s="225" t="str">
        <f t="shared" si="10"/>
        <v/>
      </c>
    </row>
    <row r="307" ht="36" customHeight="1" spans="1:6">
      <c r="A307" s="122">
        <f t="shared" si="11"/>
        <v>7</v>
      </c>
      <c r="B307" s="351">
        <v>2040702</v>
      </c>
      <c r="C307" s="352" t="s">
        <v>138</v>
      </c>
      <c r="D307" s="147">
        <v>0</v>
      </c>
      <c r="E307" s="147">
        <v>0</v>
      </c>
      <c r="F307" s="225" t="str">
        <f t="shared" si="10"/>
        <v/>
      </c>
    </row>
    <row r="308" ht="36" customHeight="1" spans="1:6">
      <c r="A308" s="122">
        <f t="shared" si="11"/>
        <v>7</v>
      </c>
      <c r="B308" s="351">
        <v>2040703</v>
      </c>
      <c r="C308" s="352" t="s">
        <v>300</v>
      </c>
      <c r="D308" s="147">
        <v>0</v>
      </c>
      <c r="E308" s="147">
        <v>0</v>
      </c>
      <c r="F308" s="225" t="str">
        <f t="shared" si="10"/>
        <v/>
      </c>
    </row>
    <row r="309" ht="36" customHeight="1" spans="1:6">
      <c r="A309" s="122">
        <f t="shared" si="11"/>
        <v>7</v>
      </c>
      <c r="B309" s="351">
        <v>2040704</v>
      </c>
      <c r="C309" s="352" t="s">
        <v>301</v>
      </c>
      <c r="D309" s="147">
        <v>0</v>
      </c>
      <c r="E309" s="147">
        <v>0</v>
      </c>
      <c r="F309" s="225" t="str">
        <f t="shared" si="10"/>
        <v/>
      </c>
    </row>
    <row r="310" ht="36" customHeight="1" spans="1:6">
      <c r="A310" s="122">
        <f t="shared" si="11"/>
        <v>7</v>
      </c>
      <c r="B310" s="351">
        <v>2040705</v>
      </c>
      <c r="C310" s="352" t="s">
        <v>302</v>
      </c>
      <c r="D310" s="147">
        <v>0</v>
      </c>
      <c r="E310" s="147">
        <v>0</v>
      </c>
      <c r="F310" s="225" t="str">
        <f t="shared" si="10"/>
        <v/>
      </c>
    </row>
    <row r="311" ht="36" customHeight="1" spans="1:6">
      <c r="A311" s="122">
        <f t="shared" si="11"/>
        <v>7</v>
      </c>
      <c r="B311" s="351">
        <v>2040706</v>
      </c>
      <c r="C311" s="352" t="s">
        <v>145</v>
      </c>
      <c r="D311" s="147">
        <v>0</v>
      </c>
      <c r="E311" s="147">
        <v>0</v>
      </c>
      <c r="F311" s="225" t="str">
        <f t="shared" si="10"/>
        <v/>
      </c>
    </row>
    <row r="312" ht="36" customHeight="1" spans="1:6">
      <c r="A312" s="122">
        <f t="shared" si="11"/>
        <v>7</v>
      </c>
      <c r="B312" s="351">
        <v>2040707</v>
      </c>
      <c r="C312" s="352" t="s">
        <v>303</v>
      </c>
      <c r="D312" s="147">
        <v>0</v>
      </c>
      <c r="E312" s="147">
        <v>12</v>
      </c>
      <c r="F312" s="225" t="str">
        <f t="shared" si="10"/>
        <v/>
      </c>
    </row>
    <row r="313" ht="36" customHeight="1" spans="1:6">
      <c r="A313" s="122">
        <f t="shared" si="11"/>
        <v>7</v>
      </c>
      <c r="B313" s="351">
        <v>2040750</v>
      </c>
      <c r="C313" s="214" t="s">
        <v>304</v>
      </c>
      <c r="D313" s="147">
        <v>618</v>
      </c>
      <c r="E313" s="147">
        <v>660</v>
      </c>
      <c r="F313" s="225">
        <f t="shared" si="10"/>
        <v>0.068</v>
      </c>
    </row>
    <row r="314" ht="36" customHeight="1" spans="1:6">
      <c r="A314" s="122">
        <f t="shared" si="11"/>
        <v>7</v>
      </c>
      <c r="B314" s="351">
        <v>2040799</v>
      </c>
      <c r="C314" s="352" t="s">
        <v>136</v>
      </c>
      <c r="D314" s="147">
        <v>526</v>
      </c>
      <c r="E314" s="147">
        <v>541</v>
      </c>
      <c r="F314" s="225">
        <f t="shared" si="10"/>
        <v>0.029</v>
      </c>
    </row>
    <row r="315" ht="36" customHeight="1" spans="1:6">
      <c r="A315" s="122">
        <f t="shared" si="11"/>
        <v>5</v>
      </c>
      <c r="B315" s="350">
        <v>20408</v>
      </c>
      <c r="C315" s="352" t="s">
        <v>137</v>
      </c>
      <c r="D315" s="147">
        <v>3</v>
      </c>
      <c r="E315" s="147">
        <v>22</v>
      </c>
      <c r="F315" s="225">
        <f t="shared" si="10"/>
        <v>6.333</v>
      </c>
    </row>
    <row r="316" ht="36" customHeight="1" spans="1:6">
      <c r="A316" s="122">
        <f t="shared" si="11"/>
        <v>7</v>
      </c>
      <c r="B316" s="351">
        <v>2040801</v>
      </c>
      <c r="C316" s="352" t="s">
        <v>138</v>
      </c>
      <c r="D316" s="147">
        <v>0</v>
      </c>
      <c r="E316" s="147">
        <v>0</v>
      </c>
      <c r="F316" s="225" t="str">
        <f t="shared" si="10"/>
        <v/>
      </c>
    </row>
    <row r="317" ht="36" customHeight="1" spans="1:6">
      <c r="A317" s="122">
        <f t="shared" si="11"/>
        <v>7</v>
      </c>
      <c r="B317" s="351">
        <v>2040802</v>
      </c>
      <c r="C317" s="352" t="s">
        <v>305</v>
      </c>
      <c r="D317" s="147">
        <v>0</v>
      </c>
      <c r="E317" s="147">
        <v>2</v>
      </c>
      <c r="F317" s="225" t="str">
        <f t="shared" si="10"/>
        <v/>
      </c>
    </row>
    <row r="318" ht="36" customHeight="1" spans="1:6">
      <c r="A318" s="122">
        <f t="shared" si="11"/>
        <v>7</v>
      </c>
      <c r="B318" s="351">
        <v>2040803</v>
      </c>
      <c r="C318" s="352" t="s">
        <v>306</v>
      </c>
      <c r="D318" s="147">
        <v>0</v>
      </c>
      <c r="E318" s="147">
        <v>2</v>
      </c>
      <c r="F318" s="225" t="str">
        <f t="shared" si="10"/>
        <v/>
      </c>
    </row>
    <row r="319" ht="36" customHeight="1" spans="1:6">
      <c r="A319" s="122">
        <f t="shared" si="11"/>
        <v>7</v>
      </c>
      <c r="B319" s="351">
        <v>2040804</v>
      </c>
      <c r="C319" s="352" t="s">
        <v>307</v>
      </c>
      <c r="D319" s="147">
        <v>0</v>
      </c>
      <c r="E319" s="147">
        <v>0</v>
      </c>
      <c r="F319" s="225" t="str">
        <f t="shared" si="10"/>
        <v/>
      </c>
    </row>
    <row r="320" ht="36" customHeight="1" spans="1:6">
      <c r="A320" s="122">
        <f t="shared" si="11"/>
        <v>7</v>
      </c>
      <c r="B320" s="351">
        <v>2040805</v>
      </c>
      <c r="C320" s="352" t="s">
        <v>308</v>
      </c>
      <c r="D320" s="147">
        <v>0</v>
      </c>
      <c r="E320" s="147">
        <v>3</v>
      </c>
      <c r="F320" s="225" t="str">
        <f t="shared" si="10"/>
        <v/>
      </c>
    </row>
    <row r="321" ht="36" customHeight="1" spans="1:6">
      <c r="A321" s="122">
        <f t="shared" si="11"/>
        <v>7</v>
      </c>
      <c r="B321" s="351">
        <v>2040806</v>
      </c>
      <c r="C321" s="352" t="s">
        <v>309</v>
      </c>
      <c r="D321" s="147">
        <v>0</v>
      </c>
      <c r="E321" s="147">
        <v>0</v>
      </c>
      <c r="F321" s="225" t="str">
        <f t="shared" si="10"/>
        <v/>
      </c>
    </row>
    <row r="322" ht="36" customHeight="1" spans="1:6">
      <c r="A322" s="122">
        <f t="shared" si="11"/>
        <v>7</v>
      </c>
      <c r="B322" s="351">
        <v>2040807</v>
      </c>
      <c r="C322" s="352" t="s">
        <v>310</v>
      </c>
      <c r="D322" s="147">
        <v>0</v>
      </c>
      <c r="E322" s="147">
        <v>0</v>
      </c>
      <c r="F322" s="225" t="str">
        <f t="shared" si="10"/>
        <v/>
      </c>
    </row>
    <row r="323" ht="36" customHeight="1" spans="1:6">
      <c r="A323" s="122">
        <f t="shared" si="11"/>
        <v>7</v>
      </c>
      <c r="B323" s="351">
        <v>2040850</v>
      </c>
      <c r="C323" s="352" t="s">
        <v>311</v>
      </c>
      <c r="D323" s="147">
        <v>0</v>
      </c>
      <c r="E323" s="147">
        <v>1</v>
      </c>
      <c r="F323" s="225" t="str">
        <f t="shared" si="10"/>
        <v/>
      </c>
    </row>
    <row r="324" ht="36" customHeight="1" spans="1:6">
      <c r="A324" s="122">
        <f t="shared" si="11"/>
        <v>7</v>
      </c>
      <c r="B324" s="351">
        <v>2040899</v>
      </c>
      <c r="C324" s="352" t="s">
        <v>176</v>
      </c>
      <c r="D324" s="147">
        <v>0</v>
      </c>
      <c r="E324" s="147">
        <v>0</v>
      </c>
      <c r="F324" s="225" t="str">
        <f t="shared" ref="F324:F387" si="12">IF(D324&lt;&gt;0,E324/D324-1,"")</f>
        <v/>
      </c>
    </row>
    <row r="325" ht="36" customHeight="1" spans="1:6">
      <c r="A325" s="122">
        <f t="shared" si="11"/>
        <v>5</v>
      </c>
      <c r="B325" s="350">
        <v>20409</v>
      </c>
      <c r="C325" s="352" t="s">
        <v>145</v>
      </c>
      <c r="D325" s="147">
        <v>0</v>
      </c>
      <c r="E325" s="147">
        <v>0</v>
      </c>
      <c r="F325" s="225" t="str">
        <f t="shared" si="12"/>
        <v/>
      </c>
    </row>
    <row r="326" ht="36" customHeight="1" spans="1:6">
      <c r="A326" s="122">
        <f t="shared" si="11"/>
        <v>7</v>
      </c>
      <c r="B326" s="351">
        <v>2040901</v>
      </c>
      <c r="C326" s="352" t="s">
        <v>312</v>
      </c>
      <c r="D326" s="147">
        <v>89</v>
      </c>
      <c r="E326" s="147">
        <v>89</v>
      </c>
      <c r="F326" s="225">
        <f t="shared" si="12"/>
        <v>0</v>
      </c>
    </row>
    <row r="327" ht="36" customHeight="1" spans="1:6">
      <c r="A327" s="122">
        <f t="shared" si="11"/>
        <v>7</v>
      </c>
      <c r="B327" s="351">
        <v>2040902</v>
      </c>
      <c r="C327" s="214" t="s">
        <v>313</v>
      </c>
      <c r="D327" s="147">
        <v>0</v>
      </c>
      <c r="E327" s="147">
        <v>0</v>
      </c>
      <c r="F327" s="225" t="str">
        <f t="shared" si="12"/>
        <v/>
      </c>
    </row>
    <row r="328" ht="36" customHeight="1" spans="1:6">
      <c r="A328" s="122">
        <f t="shared" si="11"/>
        <v>7</v>
      </c>
      <c r="B328" s="351">
        <v>2040903</v>
      </c>
      <c r="C328" s="352" t="s">
        <v>136</v>
      </c>
      <c r="D328" s="147">
        <v>0</v>
      </c>
      <c r="E328" s="147">
        <v>0</v>
      </c>
      <c r="F328" s="225" t="str">
        <f t="shared" si="12"/>
        <v/>
      </c>
    </row>
    <row r="329" ht="36" customHeight="1" spans="1:6">
      <c r="A329" s="122">
        <f t="shared" si="11"/>
        <v>7</v>
      </c>
      <c r="B329" s="351">
        <v>2040904</v>
      </c>
      <c r="C329" s="352" t="s">
        <v>137</v>
      </c>
      <c r="D329" s="147">
        <v>0</v>
      </c>
      <c r="E329" s="147">
        <v>0</v>
      </c>
      <c r="F329" s="225" t="str">
        <f t="shared" si="12"/>
        <v/>
      </c>
    </row>
    <row r="330" ht="36" customHeight="1" spans="1:6">
      <c r="A330" s="122">
        <f t="shared" si="11"/>
        <v>7</v>
      </c>
      <c r="B330" s="351">
        <v>2040905</v>
      </c>
      <c r="C330" s="352" t="s">
        <v>138</v>
      </c>
      <c r="D330" s="147">
        <v>0</v>
      </c>
      <c r="E330" s="147">
        <v>0</v>
      </c>
      <c r="F330" s="225" t="str">
        <f t="shared" si="12"/>
        <v/>
      </c>
    </row>
    <row r="331" ht="36" customHeight="1" spans="1:6">
      <c r="A331" s="122">
        <f t="shared" si="11"/>
        <v>7</v>
      </c>
      <c r="B331" s="351">
        <v>2040950</v>
      </c>
      <c r="C331" s="352" t="s">
        <v>314</v>
      </c>
      <c r="D331" s="147">
        <v>0</v>
      </c>
      <c r="E331" s="147">
        <v>0</v>
      </c>
      <c r="F331" s="225" t="str">
        <f t="shared" si="12"/>
        <v/>
      </c>
    </row>
    <row r="332" ht="36" customHeight="1" spans="1:6">
      <c r="A332" s="122">
        <f t="shared" si="11"/>
        <v>7</v>
      </c>
      <c r="B332" s="351">
        <v>2040999</v>
      </c>
      <c r="C332" s="352" t="s">
        <v>315</v>
      </c>
      <c r="D332" s="147">
        <v>0</v>
      </c>
      <c r="E332" s="147">
        <v>0</v>
      </c>
      <c r="F332" s="225" t="str">
        <f t="shared" si="12"/>
        <v/>
      </c>
    </row>
    <row r="333" ht="36" customHeight="1" spans="1:6">
      <c r="A333" s="122">
        <f t="shared" si="11"/>
        <v>5</v>
      </c>
      <c r="B333" s="350">
        <v>20410</v>
      </c>
      <c r="C333" s="352" t="s">
        <v>316</v>
      </c>
      <c r="D333" s="147">
        <v>0</v>
      </c>
      <c r="E333" s="147">
        <v>0</v>
      </c>
      <c r="F333" s="225" t="str">
        <f t="shared" si="12"/>
        <v/>
      </c>
    </row>
    <row r="334" ht="36" customHeight="1" spans="1:6">
      <c r="A334" s="122">
        <f t="shared" si="11"/>
        <v>7</v>
      </c>
      <c r="B334" s="351">
        <v>2041001</v>
      </c>
      <c r="C334" s="352" t="s">
        <v>176</v>
      </c>
      <c r="D334" s="147">
        <v>0</v>
      </c>
      <c r="E334" s="147">
        <v>0</v>
      </c>
      <c r="F334" s="225" t="str">
        <f t="shared" si="12"/>
        <v/>
      </c>
    </row>
    <row r="335" ht="36" customHeight="1" spans="1:6">
      <c r="A335" s="122">
        <f t="shared" si="11"/>
        <v>7</v>
      </c>
      <c r="B335" s="351">
        <v>2041002</v>
      </c>
      <c r="C335" s="352" t="s">
        <v>145</v>
      </c>
      <c r="D335" s="147">
        <v>0</v>
      </c>
      <c r="E335" s="147">
        <v>0</v>
      </c>
      <c r="F335" s="225" t="str">
        <f t="shared" si="12"/>
        <v/>
      </c>
    </row>
    <row r="336" ht="36" customHeight="1" spans="1:6">
      <c r="A336" s="122">
        <f t="shared" si="11"/>
        <v>7</v>
      </c>
      <c r="B336" s="351">
        <v>2041006</v>
      </c>
      <c r="C336" s="352" t="s">
        <v>317</v>
      </c>
      <c r="D336" s="147">
        <v>0</v>
      </c>
      <c r="E336" s="147">
        <v>0</v>
      </c>
      <c r="F336" s="225" t="str">
        <f t="shared" si="12"/>
        <v/>
      </c>
    </row>
    <row r="337" ht="36" customHeight="1" spans="1:6">
      <c r="A337" s="122">
        <f t="shared" si="11"/>
        <v>7</v>
      </c>
      <c r="B337" s="351">
        <v>2041007</v>
      </c>
      <c r="C337" s="214" t="s">
        <v>318</v>
      </c>
      <c r="D337" s="147">
        <v>0</v>
      </c>
      <c r="E337" s="147">
        <v>0</v>
      </c>
      <c r="F337" s="225" t="str">
        <f t="shared" si="12"/>
        <v/>
      </c>
    </row>
    <row r="338" ht="36" customHeight="1" spans="1:6">
      <c r="A338" s="122">
        <f t="shared" si="11"/>
        <v>7</v>
      </c>
      <c r="B338" s="351">
        <v>2041099</v>
      </c>
      <c r="C338" s="352" t="s">
        <v>136</v>
      </c>
      <c r="D338" s="147">
        <v>0</v>
      </c>
      <c r="E338" s="147">
        <v>0</v>
      </c>
      <c r="F338" s="225" t="str">
        <f t="shared" si="12"/>
        <v/>
      </c>
    </row>
    <row r="339" ht="36" customHeight="1" spans="1:6">
      <c r="A339" s="122">
        <f t="shared" si="11"/>
        <v>5</v>
      </c>
      <c r="B339" s="350">
        <v>20499</v>
      </c>
      <c r="C339" s="352" t="s">
        <v>137</v>
      </c>
      <c r="D339" s="147">
        <v>0</v>
      </c>
      <c r="E339" s="147">
        <v>0</v>
      </c>
      <c r="F339" s="225" t="str">
        <f t="shared" si="12"/>
        <v/>
      </c>
    </row>
    <row r="340" ht="36" customHeight="1" spans="1:6">
      <c r="A340" s="122">
        <f t="shared" si="11"/>
        <v>7</v>
      </c>
      <c r="B340" s="356">
        <v>2049902</v>
      </c>
      <c r="C340" s="352" t="s">
        <v>138</v>
      </c>
      <c r="D340" s="147">
        <v>0</v>
      </c>
      <c r="E340" s="147">
        <v>0</v>
      </c>
      <c r="F340" s="225"/>
    </row>
    <row r="341" ht="36" customHeight="1" spans="1:6">
      <c r="A341" s="122">
        <f t="shared" si="11"/>
        <v>7</v>
      </c>
      <c r="B341" s="360">
        <v>2049999</v>
      </c>
      <c r="C341" s="352" t="s">
        <v>319</v>
      </c>
      <c r="D341" s="147">
        <v>0</v>
      </c>
      <c r="E341" s="147">
        <v>0</v>
      </c>
      <c r="F341" s="225" t="str">
        <f t="shared" si="12"/>
        <v/>
      </c>
    </row>
    <row r="342" ht="36" customHeight="1" spans="1:6">
      <c r="A342" s="122">
        <f t="shared" si="11"/>
        <v>3</v>
      </c>
      <c r="B342" s="350">
        <v>205</v>
      </c>
      <c r="C342" s="352" t="s">
        <v>320</v>
      </c>
      <c r="D342" s="147">
        <v>0</v>
      </c>
      <c r="E342" s="147">
        <v>0</v>
      </c>
      <c r="F342" s="225" t="str">
        <f t="shared" si="12"/>
        <v/>
      </c>
    </row>
    <row r="343" ht="36" customHeight="1" spans="1:6">
      <c r="A343" s="122">
        <f t="shared" si="11"/>
        <v>5</v>
      </c>
      <c r="B343" s="350">
        <v>20501</v>
      </c>
      <c r="C343" s="352" t="s">
        <v>321</v>
      </c>
      <c r="D343" s="147">
        <v>0</v>
      </c>
      <c r="E343" s="147">
        <v>0</v>
      </c>
      <c r="F343" s="225" t="str">
        <f t="shared" si="12"/>
        <v/>
      </c>
    </row>
    <row r="344" ht="36" customHeight="1" spans="1:6">
      <c r="A344" s="122">
        <f t="shared" si="11"/>
        <v>7</v>
      </c>
      <c r="B344" s="351">
        <v>2050101</v>
      </c>
      <c r="C344" s="352" t="s">
        <v>176</v>
      </c>
      <c r="D344" s="147">
        <v>0</v>
      </c>
      <c r="E344" s="147">
        <v>0</v>
      </c>
      <c r="F344" s="225" t="str">
        <f t="shared" si="12"/>
        <v/>
      </c>
    </row>
    <row r="345" ht="36" customHeight="1" spans="1:6">
      <c r="A345" s="122">
        <f t="shared" si="11"/>
        <v>7</v>
      </c>
      <c r="B345" s="351">
        <v>2050102</v>
      </c>
      <c r="C345" s="352" t="s">
        <v>145</v>
      </c>
      <c r="D345" s="147">
        <v>0</v>
      </c>
      <c r="E345" s="147">
        <v>0</v>
      </c>
      <c r="F345" s="225" t="str">
        <f t="shared" si="12"/>
        <v/>
      </c>
    </row>
    <row r="346" ht="36" customHeight="1" spans="1:6">
      <c r="A346" s="122">
        <f t="shared" si="11"/>
        <v>7</v>
      </c>
      <c r="B346" s="351">
        <v>2050103</v>
      </c>
      <c r="C346" s="352" t="s">
        <v>322</v>
      </c>
      <c r="D346" s="147">
        <v>0</v>
      </c>
      <c r="E346" s="147">
        <v>0</v>
      </c>
      <c r="F346" s="225" t="str">
        <f t="shared" si="12"/>
        <v/>
      </c>
    </row>
    <row r="347" ht="36" customHeight="1" spans="1:6">
      <c r="A347" s="122">
        <f t="shared" si="11"/>
        <v>7</v>
      </c>
      <c r="B347" s="351">
        <v>2050199</v>
      </c>
      <c r="C347" s="214" t="s">
        <v>323</v>
      </c>
      <c r="D347" s="147">
        <v>0</v>
      </c>
      <c r="E347" s="147">
        <v>0</v>
      </c>
      <c r="F347" s="225" t="str">
        <f t="shared" si="12"/>
        <v/>
      </c>
    </row>
    <row r="348" ht="36" customHeight="1" spans="1:6">
      <c r="A348" s="122">
        <f t="shared" si="11"/>
        <v>5</v>
      </c>
      <c r="B348" s="350">
        <v>20502</v>
      </c>
      <c r="C348" s="352" t="s">
        <v>136</v>
      </c>
      <c r="D348" s="147">
        <v>0</v>
      </c>
      <c r="E348" s="147">
        <v>0</v>
      </c>
      <c r="F348" s="225" t="str">
        <f t="shared" si="12"/>
        <v/>
      </c>
    </row>
    <row r="349" ht="36" customHeight="1" spans="1:6">
      <c r="A349" s="122">
        <f t="shared" si="11"/>
        <v>7</v>
      </c>
      <c r="B349" s="351">
        <v>2050201</v>
      </c>
      <c r="C349" s="352" t="s">
        <v>137</v>
      </c>
      <c r="D349" s="147">
        <v>0</v>
      </c>
      <c r="E349" s="147">
        <v>0</v>
      </c>
      <c r="F349" s="225" t="str">
        <f t="shared" si="12"/>
        <v/>
      </c>
    </row>
    <row r="350" ht="36" customHeight="1" spans="1:6">
      <c r="A350" s="122">
        <f t="shared" si="11"/>
        <v>7</v>
      </c>
      <c r="B350" s="351">
        <v>2050202</v>
      </c>
      <c r="C350" s="352" t="s">
        <v>138</v>
      </c>
      <c r="D350" s="147">
        <v>0</v>
      </c>
      <c r="E350" s="147">
        <v>0</v>
      </c>
      <c r="F350" s="225" t="str">
        <f t="shared" si="12"/>
        <v/>
      </c>
    </row>
    <row r="351" ht="36" customHeight="1" spans="1:6">
      <c r="A351" s="122">
        <f t="shared" si="11"/>
        <v>7</v>
      </c>
      <c r="B351" s="351">
        <v>2050203</v>
      </c>
      <c r="C351" s="352" t="s">
        <v>324</v>
      </c>
      <c r="D351" s="147">
        <v>0</v>
      </c>
      <c r="E351" s="147">
        <v>0</v>
      </c>
      <c r="F351" s="225" t="str">
        <f t="shared" si="12"/>
        <v/>
      </c>
    </row>
    <row r="352" ht="36" customHeight="1" spans="1:6">
      <c r="A352" s="122">
        <f t="shared" si="11"/>
        <v>7</v>
      </c>
      <c r="B352" s="351">
        <v>2050204</v>
      </c>
      <c r="C352" s="352" t="s">
        <v>325</v>
      </c>
      <c r="D352" s="147">
        <v>0</v>
      </c>
      <c r="E352" s="147">
        <v>0</v>
      </c>
      <c r="F352" s="225" t="str">
        <f t="shared" si="12"/>
        <v/>
      </c>
    </row>
    <row r="353" ht="36" customHeight="1" spans="1:6">
      <c r="A353" s="122">
        <f t="shared" si="11"/>
        <v>7</v>
      </c>
      <c r="B353" s="351">
        <v>2050205</v>
      </c>
      <c r="C353" s="352" t="s">
        <v>145</v>
      </c>
      <c r="D353" s="147">
        <v>0</v>
      </c>
      <c r="E353" s="147">
        <v>0</v>
      </c>
      <c r="F353" s="225" t="str">
        <f t="shared" si="12"/>
        <v/>
      </c>
    </row>
    <row r="354" ht="36" customHeight="1" spans="1:6">
      <c r="A354" s="122">
        <f t="shared" si="11"/>
        <v>7</v>
      </c>
      <c r="B354" s="351">
        <v>2050299</v>
      </c>
      <c r="C354" s="352" t="s">
        <v>326</v>
      </c>
      <c r="D354" s="147">
        <v>0</v>
      </c>
      <c r="E354" s="147">
        <v>0</v>
      </c>
      <c r="F354" s="225" t="str">
        <f t="shared" si="12"/>
        <v/>
      </c>
    </row>
    <row r="355" ht="36" customHeight="1" spans="1:6">
      <c r="A355" s="122">
        <f t="shared" si="11"/>
        <v>5</v>
      </c>
      <c r="B355" s="350">
        <v>20503</v>
      </c>
      <c r="C355" s="214" t="s">
        <v>327</v>
      </c>
      <c r="D355" s="147">
        <v>0</v>
      </c>
      <c r="E355" s="147">
        <v>0</v>
      </c>
      <c r="F355" s="225" t="str">
        <f t="shared" si="12"/>
        <v/>
      </c>
    </row>
    <row r="356" ht="36" customHeight="1" spans="1:6">
      <c r="A356" s="122">
        <f t="shared" si="11"/>
        <v>7</v>
      </c>
      <c r="B356" s="351">
        <v>2050301</v>
      </c>
      <c r="C356" s="352" t="s">
        <v>136</v>
      </c>
      <c r="D356" s="147">
        <v>0</v>
      </c>
      <c r="E356" s="147">
        <v>0</v>
      </c>
      <c r="F356" s="225" t="str">
        <f t="shared" si="12"/>
        <v/>
      </c>
    </row>
    <row r="357" ht="36" customHeight="1" spans="1:6">
      <c r="A357" s="122">
        <f t="shared" si="11"/>
        <v>7</v>
      </c>
      <c r="B357" s="351">
        <v>2050302</v>
      </c>
      <c r="C357" s="352" t="s">
        <v>137</v>
      </c>
      <c r="D357" s="147">
        <v>0</v>
      </c>
      <c r="E357" s="147">
        <v>0</v>
      </c>
      <c r="F357" s="225" t="str">
        <f t="shared" si="12"/>
        <v/>
      </c>
    </row>
    <row r="358" ht="36" customHeight="1" spans="1:6">
      <c r="A358" s="122">
        <f t="shared" si="11"/>
        <v>7</v>
      </c>
      <c r="B358" s="351">
        <v>2050303</v>
      </c>
      <c r="C358" s="352" t="s">
        <v>176</v>
      </c>
      <c r="D358" s="147">
        <v>0</v>
      </c>
      <c r="E358" s="147">
        <v>0</v>
      </c>
      <c r="F358" s="225" t="str">
        <f t="shared" si="12"/>
        <v/>
      </c>
    </row>
    <row r="359" ht="36" customHeight="1" spans="1:6">
      <c r="A359" s="122">
        <f t="shared" si="11"/>
        <v>7</v>
      </c>
      <c r="B359" s="351">
        <v>2050305</v>
      </c>
      <c r="C359" s="352" t="s">
        <v>328</v>
      </c>
      <c r="D359" s="147">
        <v>0</v>
      </c>
      <c r="E359" s="147">
        <v>0</v>
      </c>
      <c r="F359" s="225" t="str">
        <f t="shared" si="12"/>
        <v/>
      </c>
    </row>
    <row r="360" ht="36" customHeight="1" spans="1:6">
      <c r="A360" s="122">
        <f t="shared" si="11"/>
        <v>7</v>
      </c>
      <c r="B360" s="351">
        <v>2050399</v>
      </c>
      <c r="C360" s="352" t="s">
        <v>329</v>
      </c>
      <c r="D360" s="147">
        <v>0</v>
      </c>
      <c r="E360" s="147">
        <v>0</v>
      </c>
      <c r="F360" s="225" t="str">
        <f t="shared" si="12"/>
        <v/>
      </c>
    </row>
    <row r="361" ht="36" customHeight="1" spans="1:6">
      <c r="A361" s="122">
        <f t="shared" si="11"/>
        <v>5</v>
      </c>
      <c r="B361" s="350">
        <v>20504</v>
      </c>
      <c r="C361" s="214" t="s">
        <v>330</v>
      </c>
      <c r="D361" s="147">
        <v>24</v>
      </c>
      <c r="E361" s="147">
        <v>41</v>
      </c>
      <c r="F361" s="225">
        <f t="shared" si="12"/>
        <v>0.708</v>
      </c>
    </row>
    <row r="362" ht="36" customHeight="1" spans="1:6">
      <c r="A362" s="122">
        <f t="shared" si="11"/>
        <v>7</v>
      </c>
      <c r="B362" s="351">
        <v>2050401</v>
      </c>
      <c r="C362" s="352" t="s">
        <v>331</v>
      </c>
      <c r="D362" s="147">
        <v>2</v>
      </c>
      <c r="E362" s="147">
        <v>10</v>
      </c>
      <c r="F362" s="225">
        <f t="shared" si="12"/>
        <v>4</v>
      </c>
    </row>
    <row r="363" ht="36" customHeight="1" spans="1:6">
      <c r="A363" s="122">
        <f t="shared" si="11"/>
        <v>7</v>
      </c>
      <c r="B363" s="351">
        <v>2050402</v>
      </c>
      <c r="C363" s="352" t="s">
        <v>330</v>
      </c>
      <c r="D363" s="147">
        <v>22</v>
      </c>
      <c r="E363" s="147">
        <v>31</v>
      </c>
      <c r="F363" s="225">
        <f t="shared" si="12"/>
        <v>0.409</v>
      </c>
    </row>
    <row r="364" ht="36" customHeight="1" spans="1:6">
      <c r="A364" s="122">
        <f t="shared" si="11"/>
        <v>7</v>
      </c>
      <c r="B364" s="351">
        <v>2050403</v>
      </c>
      <c r="C364" s="212" t="s">
        <v>78</v>
      </c>
      <c r="D364" s="283">
        <v>30182</v>
      </c>
      <c r="E364" s="283">
        <v>30654</v>
      </c>
      <c r="F364" s="224">
        <f t="shared" si="12"/>
        <v>0.016</v>
      </c>
    </row>
    <row r="365" ht="36" customHeight="1" spans="1:6">
      <c r="A365" s="122">
        <f t="shared" si="11"/>
        <v>7</v>
      </c>
      <c r="B365" s="351">
        <v>2050404</v>
      </c>
      <c r="C365" s="214" t="s">
        <v>332</v>
      </c>
      <c r="D365" s="147">
        <v>678</v>
      </c>
      <c r="E365" s="147">
        <v>686</v>
      </c>
      <c r="F365" s="225">
        <f t="shared" si="12"/>
        <v>0.012</v>
      </c>
    </row>
    <row r="366" ht="36" customHeight="1" spans="1:6">
      <c r="A366" s="122">
        <f t="shared" ref="A366:A429" si="13">LEN(B366)</f>
        <v>7</v>
      </c>
      <c r="B366" s="351">
        <v>2050499</v>
      </c>
      <c r="C366" s="352" t="s">
        <v>136</v>
      </c>
      <c r="D366" s="147">
        <v>189</v>
      </c>
      <c r="E366" s="147">
        <v>179</v>
      </c>
      <c r="F366" s="225">
        <f t="shared" si="12"/>
        <v>-0.053</v>
      </c>
    </row>
    <row r="367" ht="36" customHeight="1" spans="1:6">
      <c r="A367" s="122">
        <f t="shared" si="13"/>
        <v>5</v>
      </c>
      <c r="B367" s="350">
        <v>20505</v>
      </c>
      <c r="C367" s="352" t="s">
        <v>137</v>
      </c>
      <c r="D367" s="147">
        <v>0</v>
      </c>
      <c r="E367" s="147">
        <v>0</v>
      </c>
      <c r="F367" s="225" t="str">
        <f t="shared" si="12"/>
        <v/>
      </c>
    </row>
    <row r="368" ht="36" customHeight="1" spans="1:6">
      <c r="A368" s="122">
        <f t="shared" si="13"/>
        <v>7</v>
      </c>
      <c r="B368" s="351">
        <v>2050501</v>
      </c>
      <c r="C368" s="352" t="s">
        <v>138</v>
      </c>
      <c r="D368" s="147">
        <v>0</v>
      </c>
      <c r="E368" s="147">
        <v>0</v>
      </c>
      <c r="F368" s="225" t="str">
        <f t="shared" si="12"/>
        <v/>
      </c>
    </row>
    <row r="369" ht="36" customHeight="1" spans="1:6">
      <c r="A369" s="122">
        <f t="shared" si="13"/>
        <v>7</v>
      </c>
      <c r="B369" s="351">
        <v>2050502</v>
      </c>
      <c r="C369" s="352" t="s">
        <v>333</v>
      </c>
      <c r="D369" s="147">
        <v>489</v>
      </c>
      <c r="E369" s="147">
        <v>507</v>
      </c>
      <c r="F369" s="225">
        <f t="shared" si="12"/>
        <v>0.037</v>
      </c>
    </row>
    <row r="370" ht="36" customHeight="1" spans="1:6">
      <c r="A370" s="122">
        <f t="shared" si="13"/>
        <v>7</v>
      </c>
      <c r="B370" s="351">
        <v>2050599</v>
      </c>
      <c r="C370" s="214" t="s">
        <v>334</v>
      </c>
      <c r="D370" s="147">
        <v>27840</v>
      </c>
      <c r="E370" s="147">
        <v>28626</v>
      </c>
      <c r="F370" s="225">
        <f t="shared" si="12"/>
        <v>0.028</v>
      </c>
    </row>
    <row r="371" ht="36" customHeight="1" spans="1:6">
      <c r="A371" s="122">
        <f t="shared" si="13"/>
        <v>5</v>
      </c>
      <c r="B371" s="350">
        <v>20506</v>
      </c>
      <c r="C371" s="352" t="s">
        <v>335</v>
      </c>
      <c r="D371" s="147">
        <v>2450</v>
      </c>
      <c r="E371" s="147">
        <v>3128</v>
      </c>
      <c r="F371" s="225">
        <f t="shared" si="12"/>
        <v>0.277</v>
      </c>
    </row>
    <row r="372" ht="36" customHeight="1" spans="1:6">
      <c r="A372" s="122">
        <f t="shared" si="13"/>
        <v>7</v>
      </c>
      <c r="B372" s="351">
        <v>2050601</v>
      </c>
      <c r="C372" s="352" t="s">
        <v>336</v>
      </c>
      <c r="D372" s="147">
        <v>15010</v>
      </c>
      <c r="E372" s="147">
        <v>14559</v>
      </c>
      <c r="F372" s="225">
        <f t="shared" si="12"/>
        <v>-0.03</v>
      </c>
    </row>
    <row r="373" ht="36" customHeight="1" spans="1:6">
      <c r="A373" s="122">
        <f t="shared" si="13"/>
        <v>7</v>
      </c>
      <c r="B373" s="351">
        <v>2050602</v>
      </c>
      <c r="C373" s="352" t="s">
        <v>337</v>
      </c>
      <c r="D373" s="147">
        <v>6998</v>
      </c>
      <c r="E373" s="147">
        <v>6901</v>
      </c>
      <c r="F373" s="225">
        <f t="shared" si="12"/>
        <v>-0.014</v>
      </c>
    </row>
    <row r="374" ht="36" customHeight="1" spans="1:6">
      <c r="A374" s="122">
        <f t="shared" si="13"/>
        <v>7</v>
      </c>
      <c r="B374" s="351">
        <v>2050699</v>
      </c>
      <c r="C374" s="352" t="s">
        <v>338</v>
      </c>
      <c r="D374" s="147">
        <v>3071</v>
      </c>
      <c r="E374" s="147">
        <v>2890</v>
      </c>
      <c r="F374" s="225">
        <f t="shared" si="12"/>
        <v>-0.059</v>
      </c>
    </row>
    <row r="375" ht="36" customHeight="1" spans="1:6">
      <c r="A375" s="122">
        <f t="shared" si="13"/>
        <v>5</v>
      </c>
      <c r="B375" s="350">
        <v>20507</v>
      </c>
      <c r="C375" s="352" t="s">
        <v>339</v>
      </c>
      <c r="D375" s="147">
        <v>0</v>
      </c>
      <c r="E375" s="147">
        <v>0</v>
      </c>
      <c r="F375" s="225"/>
    </row>
    <row r="376" ht="36" customHeight="1" spans="1:6">
      <c r="A376" s="122">
        <f t="shared" si="13"/>
        <v>7</v>
      </c>
      <c r="B376" s="351">
        <v>2050701</v>
      </c>
      <c r="C376" s="352" t="s">
        <v>340</v>
      </c>
      <c r="D376" s="147">
        <v>311</v>
      </c>
      <c r="E376" s="147">
        <v>1148</v>
      </c>
      <c r="F376" s="225"/>
    </row>
    <row r="377" ht="36" customHeight="1" spans="1:6">
      <c r="A377" s="122">
        <f t="shared" si="13"/>
        <v>7</v>
      </c>
      <c r="B377" s="351">
        <v>2050702</v>
      </c>
      <c r="C377" s="214" t="s">
        <v>341</v>
      </c>
      <c r="D377" s="147">
        <v>882</v>
      </c>
      <c r="E377" s="147">
        <v>874</v>
      </c>
      <c r="F377" s="225">
        <f t="shared" si="12"/>
        <v>-0.009</v>
      </c>
    </row>
    <row r="378" ht="36" customHeight="1" spans="1:6">
      <c r="A378" s="122">
        <f t="shared" si="13"/>
        <v>7</v>
      </c>
      <c r="B378" s="351">
        <v>2050799</v>
      </c>
      <c r="C378" s="352" t="s">
        <v>342</v>
      </c>
      <c r="D378" s="147">
        <v>0</v>
      </c>
      <c r="E378" s="147">
        <v>0</v>
      </c>
      <c r="F378" s="225" t="str">
        <f t="shared" si="12"/>
        <v/>
      </c>
    </row>
    <row r="379" ht="36" customHeight="1" spans="1:6">
      <c r="A379" s="122">
        <f t="shared" si="13"/>
        <v>5</v>
      </c>
      <c r="B379" s="350">
        <v>20508</v>
      </c>
      <c r="C379" s="352" t="s">
        <v>343</v>
      </c>
      <c r="D379" s="147">
        <v>882</v>
      </c>
      <c r="E379" s="147">
        <v>874</v>
      </c>
      <c r="F379" s="225">
        <f t="shared" si="12"/>
        <v>-0.009</v>
      </c>
    </row>
    <row r="380" ht="36" customHeight="1" spans="1:6">
      <c r="A380" s="122">
        <f t="shared" si="13"/>
        <v>7</v>
      </c>
      <c r="B380" s="351">
        <v>2050801</v>
      </c>
      <c r="C380" s="352" t="s">
        <v>344</v>
      </c>
      <c r="D380" s="147">
        <v>0</v>
      </c>
      <c r="E380" s="147">
        <v>0</v>
      </c>
      <c r="F380" s="225" t="str">
        <f t="shared" si="12"/>
        <v/>
      </c>
    </row>
    <row r="381" ht="36" customHeight="1" spans="1:6">
      <c r="A381" s="122">
        <f t="shared" si="13"/>
        <v>7</v>
      </c>
      <c r="B381" s="351">
        <v>2050802</v>
      </c>
      <c r="C381" s="352" t="s">
        <v>345</v>
      </c>
      <c r="D381" s="147">
        <v>0</v>
      </c>
      <c r="E381" s="147">
        <v>0</v>
      </c>
      <c r="F381" s="225" t="str">
        <f t="shared" si="12"/>
        <v/>
      </c>
    </row>
    <row r="382" ht="36" customHeight="1" spans="1:6">
      <c r="A382" s="122">
        <f t="shared" si="13"/>
        <v>7</v>
      </c>
      <c r="B382" s="351">
        <v>2050803</v>
      </c>
      <c r="C382" s="352" t="s">
        <v>346</v>
      </c>
      <c r="D382" s="147">
        <v>0</v>
      </c>
      <c r="E382" s="147">
        <v>0</v>
      </c>
      <c r="F382" s="225"/>
    </row>
    <row r="383" ht="36" customHeight="1" spans="1:6">
      <c r="A383" s="122">
        <f t="shared" si="13"/>
        <v>7</v>
      </c>
      <c r="B383" s="351">
        <v>2050804</v>
      </c>
      <c r="C383" s="214" t="s">
        <v>347</v>
      </c>
      <c r="D383" s="147">
        <v>0</v>
      </c>
      <c r="E383" s="147">
        <v>0</v>
      </c>
      <c r="F383" s="225" t="str">
        <f t="shared" si="12"/>
        <v/>
      </c>
    </row>
    <row r="384" ht="36" customHeight="1" spans="1:6">
      <c r="A384" s="122">
        <f t="shared" si="13"/>
        <v>7</v>
      </c>
      <c r="B384" s="351">
        <v>2050899</v>
      </c>
      <c r="C384" s="352" t="s">
        <v>348</v>
      </c>
      <c r="D384" s="147">
        <v>0</v>
      </c>
      <c r="E384" s="147">
        <v>0</v>
      </c>
      <c r="F384" s="225" t="str">
        <f t="shared" si="12"/>
        <v/>
      </c>
    </row>
    <row r="385" ht="36" customHeight="1" spans="1:6">
      <c r="A385" s="122">
        <f t="shared" si="13"/>
        <v>5</v>
      </c>
      <c r="B385" s="350">
        <v>20509</v>
      </c>
      <c r="C385" s="352" t="s">
        <v>349</v>
      </c>
      <c r="D385" s="147">
        <v>0</v>
      </c>
      <c r="E385" s="147">
        <v>0</v>
      </c>
      <c r="F385" s="225" t="str">
        <f t="shared" si="12"/>
        <v/>
      </c>
    </row>
    <row r="386" s="345" customFormat="1" ht="36" customHeight="1" spans="1:6">
      <c r="A386" s="122">
        <f t="shared" si="13"/>
        <v>7</v>
      </c>
      <c r="B386" s="351">
        <v>2050901</v>
      </c>
      <c r="C386" s="352" t="s">
        <v>350</v>
      </c>
      <c r="D386" s="147">
        <v>0</v>
      </c>
      <c r="E386" s="147">
        <v>0</v>
      </c>
      <c r="F386" s="225" t="str">
        <f t="shared" si="12"/>
        <v/>
      </c>
    </row>
    <row r="387" ht="36" customHeight="1" spans="1:6">
      <c r="A387" s="122">
        <f t="shared" si="13"/>
        <v>7</v>
      </c>
      <c r="B387" s="351">
        <v>2050902</v>
      </c>
      <c r="C387" s="352" t="s">
        <v>351</v>
      </c>
      <c r="D387" s="147">
        <v>0</v>
      </c>
      <c r="E387" s="147">
        <v>0</v>
      </c>
      <c r="F387" s="225" t="str">
        <f t="shared" si="12"/>
        <v/>
      </c>
    </row>
    <row r="388" ht="36" customHeight="1" spans="1:6">
      <c r="A388" s="122">
        <f t="shared" si="13"/>
        <v>7</v>
      </c>
      <c r="B388" s="351">
        <v>2050903</v>
      </c>
      <c r="C388" s="352" t="s">
        <v>352</v>
      </c>
      <c r="D388" s="147">
        <v>0</v>
      </c>
      <c r="E388" s="147">
        <v>0</v>
      </c>
      <c r="F388" s="225" t="str">
        <f t="shared" ref="F388:F451" si="14">IF(D388&lt;&gt;0,E388/D388-1,"")</f>
        <v/>
      </c>
    </row>
    <row r="389" s="345" customFormat="1" ht="36" customHeight="1" spans="1:6">
      <c r="A389" s="122">
        <f t="shared" si="13"/>
        <v>7</v>
      </c>
      <c r="B389" s="351">
        <v>2050904</v>
      </c>
      <c r="C389" s="214" t="s">
        <v>353</v>
      </c>
      <c r="D389" s="147">
        <v>0</v>
      </c>
      <c r="E389" s="147">
        <v>0</v>
      </c>
      <c r="F389" s="225" t="str">
        <f t="shared" si="14"/>
        <v/>
      </c>
    </row>
    <row r="390" ht="36" customHeight="1" spans="1:6">
      <c r="A390" s="122">
        <f t="shared" si="13"/>
        <v>7</v>
      </c>
      <c r="B390" s="351">
        <v>2050905</v>
      </c>
      <c r="C390" s="352" t="s">
        <v>354</v>
      </c>
      <c r="D390" s="147">
        <v>0</v>
      </c>
      <c r="E390" s="147">
        <v>0</v>
      </c>
      <c r="F390" s="225" t="str">
        <f t="shared" si="14"/>
        <v/>
      </c>
    </row>
    <row r="391" ht="36" customHeight="1" spans="1:6">
      <c r="A391" s="122">
        <f t="shared" si="13"/>
        <v>7</v>
      </c>
      <c r="B391" s="351">
        <v>2050999</v>
      </c>
      <c r="C391" s="352" t="s">
        <v>355</v>
      </c>
      <c r="D391" s="147">
        <v>0</v>
      </c>
      <c r="E391" s="147">
        <v>0</v>
      </c>
      <c r="F391" s="225" t="str">
        <f t="shared" si="14"/>
        <v/>
      </c>
    </row>
    <row r="392" ht="36" customHeight="1" spans="1:6">
      <c r="A392" s="122">
        <f t="shared" si="13"/>
        <v>5</v>
      </c>
      <c r="B392" s="350">
        <v>20599</v>
      </c>
      <c r="C392" s="352" t="s">
        <v>356</v>
      </c>
      <c r="D392" s="147">
        <v>0</v>
      </c>
      <c r="E392" s="147">
        <v>0</v>
      </c>
      <c r="F392" s="225" t="str">
        <f t="shared" si="14"/>
        <v/>
      </c>
    </row>
    <row r="393" ht="36" customHeight="1" spans="1:6">
      <c r="A393" s="122">
        <f t="shared" si="13"/>
        <v>7</v>
      </c>
      <c r="B393" s="291">
        <v>2059999</v>
      </c>
      <c r="C393" s="214" t="s">
        <v>357</v>
      </c>
      <c r="D393" s="147">
        <v>0</v>
      </c>
      <c r="E393" s="147">
        <v>0</v>
      </c>
      <c r="F393" s="225" t="str">
        <f t="shared" si="14"/>
        <v/>
      </c>
    </row>
    <row r="394" ht="36" customHeight="1" spans="1:6">
      <c r="A394" s="122">
        <f t="shared" si="13"/>
        <v>3</v>
      </c>
      <c r="B394" s="350">
        <v>206</v>
      </c>
      <c r="C394" s="352" t="s">
        <v>358</v>
      </c>
      <c r="D394" s="147">
        <v>0</v>
      </c>
      <c r="E394" s="147">
        <v>0</v>
      </c>
      <c r="F394" s="225" t="str">
        <f t="shared" si="14"/>
        <v/>
      </c>
    </row>
    <row r="395" ht="36" customHeight="1" spans="1:6">
      <c r="A395" s="122">
        <f t="shared" si="13"/>
        <v>5</v>
      </c>
      <c r="B395" s="350">
        <v>20601</v>
      </c>
      <c r="C395" s="352" t="s">
        <v>359</v>
      </c>
      <c r="D395" s="147">
        <v>0</v>
      </c>
      <c r="E395" s="147">
        <v>0</v>
      </c>
      <c r="F395" s="225" t="str">
        <f t="shared" si="14"/>
        <v/>
      </c>
    </row>
    <row r="396" ht="36" customHeight="1" spans="1:6">
      <c r="A396" s="122">
        <f t="shared" si="13"/>
        <v>7</v>
      </c>
      <c r="B396" s="351">
        <v>2060101</v>
      </c>
      <c r="C396" s="352" t="s">
        <v>360</v>
      </c>
      <c r="D396" s="147">
        <v>0</v>
      </c>
      <c r="E396" s="147">
        <v>0</v>
      </c>
      <c r="F396" s="225" t="str">
        <f t="shared" si="14"/>
        <v/>
      </c>
    </row>
    <row r="397" ht="36" customHeight="1" spans="1:6">
      <c r="A397" s="122">
        <f t="shared" si="13"/>
        <v>7</v>
      </c>
      <c r="B397" s="351">
        <v>2060102</v>
      </c>
      <c r="C397" s="214" t="s">
        <v>361</v>
      </c>
      <c r="D397" s="147">
        <v>2</v>
      </c>
      <c r="E397" s="147">
        <v>3</v>
      </c>
      <c r="F397" s="225">
        <f t="shared" si="14"/>
        <v>0.5</v>
      </c>
    </row>
    <row r="398" ht="36" customHeight="1" spans="1:6">
      <c r="A398" s="122">
        <f t="shared" si="13"/>
        <v>7</v>
      </c>
      <c r="B398" s="351">
        <v>2060103</v>
      </c>
      <c r="C398" s="352" t="s">
        <v>362</v>
      </c>
      <c r="D398" s="147">
        <v>2</v>
      </c>
      <c r="E398" s="147">
        <v>3</v>
      </c>
      <c r="F398" s="225">
        <f t="shared" si="14"/>
        <v>0.5</v>
      </c>
    </row>
    <row r="399" ht="36" customHeight="1" spans="1:6">
      <c r="A399" s="122">
        <f t="shared" si="13"/>
        <v>7</v>
      </c>
      <c r="B399" s="351">
        <v>2060199</v>
      </c>
      <c r="C399" s="352" t="s">
        <v>363</v>
      </c>
      <c r="D399" s="147">
        <v>0</v>
      </c>
      <c r="E399" s="147">
        <v>0</v>
      </c>
      <c r="F399" s="225" t="str">
        <f t="shared" si="14"/>
        <v/>
      </c>
    </row>
    <row r="400" ht="36" customHeight="1" spans="1:6">
      <c r="A400" s="122">
        <f t="shared" si="13"/>
        <v>5</v>
      </c>
      <c r="B400" s="350">
        <v>20602</v>
      </c>
      <c r="C400" s="352" t="s">
        <v>364</v>
      </c>
      <c r="D400" s="147">
        <v>0</v>
      </c>
      <c r="E400" s="147">
        <v>0</v>
      </c>
      <c r="F400" s="225" t="str">
        <f t="shared" si="14"/>
        <v/>
      </c>
    </row>
    <row r="401" ht="36" customHeight="1" spans="1:6">
      <c r="A401" s="122">
        <f t="shared" si="13"/>
        <v>7</v>
      </c>
      <c r="B401" s="351">
        <v>2060201</v>
      </c>
      <c r="C401" s="214" t="s">
        <v>365</v>
      </c>
      <c r="D401" s="147">
        <v>249</v>
      </c>
      <c r="E401" s="147">
        <v>242</v>
      </c>
      <c r="F401" s="225">
        <f t="shared" si="14"/>
        <v>-0.028</v>
      </c>
    </row>
    <row r="402" ht="36" customHeight="1" spans="1:6">
      <c r="A402" s="122">
        <f t="shared" si="13"/>
        <v>7</v>
      </c>
      <c r="B402" s="351">
        <v>2060203</v>
      </c>
      <c r="C402" s="352" t="s">
        <v>366</v>
      </c>
      <c r="D402" s="147">
        <v>0</v>
      </c>
      <c r="E402" s="147">
        <v>0</v>
      </c>
      <c r="F402" s="225" t="str">
        <f t="shared" si="14"/>
        <v/>
      </c>
    </row>
    <row r="403" ht="36" customHeight="1" spans="1:6">
      <c r="A403" s="122">
        <f t="shared" si="13"/>
        <v>7</v>
      </c>
      <c r="B403" s="351">
        <v>2060204</v>
      </c>
      <c r="C403" s="352" t="s">
        <v>367</v>
      </c>
      <c r="D403" s="147">
        <v>246</v>
      </c>
      <c r="E403" s="147">
        <v>242</v>
      </c>
      <c r="F403" s="225">
        <f t="shared" si="14"/>
        <v>-0.016</v>
      </c>
    </row>
    <row r="404" ht="36" customHeight="1" spans="1:6">
      <c r="A404" s="122">
        <f t="shared" si="13"/>
        <v>7</v>
      </c>
      <c r="B404" s="351">
        <v>2060205</v>
      </c>
      <c r="C404" s="352" t="s">
        <v>368</v>
      </c>
      <c r="D404" s="147">
        <v>3</v>
      </c>
      <c r="E404" s="147">
        <v>0</v>
      </c>
      <c r="F404" s="225">
        <f t="shared" si="14"/>
        <v>-1</v>
      </c>
    </row>
    <row r="405" ht="36" customHeight="1" spans="1:6">
      <c r="A405" s="122">
        <f t="shared" si="13"/>
        <v>7</v>
      </c>
      <c r="B405" s="351">
        <v>2060206</v>
      </c>
      <c r="C405" s="352" t="s">
        <v>369</v>
      </c>
      <c r="D405" s="147">
        <v>0</v>
      </c>
      <c r="E405" s="147">
        <v>0</v>
      </c>
      <c r="F405" s="225" t="str">
        <f t="shared" si="14"/>
        <v/>
      </c>
    </row>
    <row r="406" ht="36" customHeight="1" spans="1:6">
      <c r="A406" s="122">
        <f t="shared" si="13"/>
        <v>7</v>
      </c>
      <c r="B406" s="351">
        <v>2060207</v>
      </c>
      <c r="C406" s="352" t="s">
        <v>370</v>
      </c>
      <c r="D406" s="147">
        <v>0</v>
      </c>
      <c r="E406" s="147">
        <v>0</v>
      </c>
      <c r="F406" s="225" t="str">
        <f t="shared" si="14"/>
        <v/>
      </c>
    </row>
    <row r="407" ht="36" customHeight="1" spans="1:6">
      <c r="A407" s="122">
        <f t="shared" si="13"/>
        <v>7</v>
      </c>
      <c r="B407" s="355">
        <v>2060208</v>
      </c>
      <c r="C407" s="214" t="s">
        <v>371</v>
      </c>
      <c r="D407" s="147">
        <v>0</v>
      </c>
      <c r="E407" s="147">
        <v>0</v>
      </c>
      <c r="F407" s="225" t="str">
        <f t="shared" si="14"/>
        <v/>
      </c>
    </row>
    <row r="408" ht="36" customHeight="1" spans="1:6">
      <c r="A408" s="122">
        <f t="shared" si="13"/>
        <v>7</v>
      </c>
      <c r="B408" s="351">
        <v>2060299</v>
      </c>
      <c r="C408" s="352" t="s">
        <v>372</v>
      </c>
      <c r="D408" s="147">
        <v>0</v>
      </c>
      <c r="E408" s="147">
        <v>0</v>
      </c>
      <c r="F408" s="225" t="str">
        <f t="shared" si="14"/>
        <v/>
      </c>
    </row>
    <row r="409" ht="36" customHeight="1" spans="1:6">
      <c r="A409" s="122">
        <f t="shared" si="13"/>
        <v>5</v>
      </c>
      <c r="B409" s="350">
        <v>20603</v>
      </c>
      <c r="C409" s="352" t="s">
        <v>373</v>
      </c>
      <c r="D409" s="147">
        <v>0</v>
      </c>
      <c r="E409" s="147">
        <v>0</v>
      </c>
      <c r="F409" s="225" t="str">
        <f t="shared" si="14"/>
        <v/>
      </c>
    </row>
    <row r="410" ht="36" customHeight="1" spans="1:6">
      <c r="A410" s="122">
        <f t="shared" si="13"/>
        <v>7</v>
      </c>
      <c r="B410" s="351">
        <v>2060301</v>
      </c>
      <c r="C410" s="352" t="s">
        <v>374</v>
      </c>
      <c r="D410" s="147">
        <v>0</v>
      </c>
      <c r="E410" s="147">
        <v>0</v>
      </c>
      <c r="F410" s="225" t="str">
        <f t="shared" si="14"/>
        <v/>
      </c>
    </row>
    <row r="411" ht="36" customHeight="1" spans="1:6">
      <c r="A411" s="122">
        <f t="shared" si="13"/>
        <v>7</v>
      </c>
      <c r="B411" s="351">
        <v>2060302</v>
      </c>
      <c r="C411" s="352" t="s">
        <v>375</v>
      </c>
      <c r="D411" s="147">
        <v>0</v>
      </c>
      <c r="E411" s="147">
        <v>0</v>
      </c>
      <c r="F411" s="225" t="str">
        <f t="shared" si="14"/>
        <v/>
      </c>
    </row>
    <row r="412" ht="36" customHeight="1" spans="1:6">
      <c r="A412" s="122">
        <f t="shared" si="13"/>
        <v>7</v>
      </c>
      <c r="B412" s="351">
        <v>2060303</v>
      </c>
      <c r="C412" s="352" t="s">
        <v>376</v>
      </c>
      <c r="D412" s="147">
        <v>0</v>
      </c>
      <c r="E412" s="147">
        <v>0</v>
      </c>
      <c r="F412" s="225" t="str">
        <f t="shared" si="14"/>
        <v/>
      </c>
    </row>
    <row r="413" ht="36" customHeight="1" spans="1:6">
      <c r="A413" s="122">
        <f t="shared" si="13"/>
        <v>7</v>
      </c>
      <c r="B413" s="351">
        <v>2060304</v>
      </c>
      <c r="C413" s="352" t="s">
        <v>377</v>
      </c>
      <c r="D413" s="147">
        <v>0</v>
      </c>
      <c r="E413" s="147">
        <v>0</v>
      </c>
      <c r="F413" s="225" t="str">
        <f t="shared" si="14"/>
        <v/>
      </c>
    </row>
    <row r="414" ht="36" customHeight="1" spans="1:6">
      <c r="A414" s="122">
        <f t="shared" si="13"/>
        <v>7</v>
      </c>
      <c r="B414" s="351">
        <v>2060399</v>
      </c>
      <c r="C414" s="214" t="s">
        <v>378</v>
      </c>
      <c r="D414" s="147">
        <v>531</v>
      </c>
      <c r="E414" s="147">
        <v>223</v>
      </c>
      <c r="F414" s="225">
        <f t="shared" si="14"/>
        <v>-0.58</v>
      </c>
    </row>
    <row r="415" ht="36" customHeight="1" spans="1:6">
      <c r="A415" s="122">
        <f t="shared" si="13"/>
        <v>5</v>
      </c>
      <c r="B415" s="350">
        <v>20604</v>
      </c>
      <c r="C415" s="352" t="s">
        <v>378</v>
      </c>
      <c r="D415" s="147">
        <v>531</v>
      </c>
      <c r="E415" s="147">
        <v>223</v>
      </c>
      <c r="F415" s="225">
        <f t="shared" si="14"/>
        <v>-0.58</v>
      </c>
    </row>
    <row r="416" ht="36" customHeight="1" spans="1:6">
      <c r="A416" s="122">
        <f t="shared" si="13"/>
        <v>7</v>
      </c>
      <c r="B416" s="351">
        <v>2060401</v>
      </c>
      <c r="C416" s="212" t="s">
        <v>80</v>
      </c>
      <c r="D416" s="283">
        <v>255</v>
      </c>
      <c r="E416" s="283">
        <v>240</v>
      </c>
      <c r="F416" s="224">
        <f t="shared" si="14"/>
        <v>-0.059</v>
      </c>
    </row>
    <row r="417" ht="36" customHeight="1" spans="1:6">
      <c r="A417" s="122">
        <f t="shared" si="13"/>
        <v>7</v>
      </c>
      <c r="B417" s="351">
        <v>2060404</v>
      </c>
      <c r="C417" s="214" t="s">
        <v>379</v>
      </c>
      <c r="D417" s="147">
        <v>108</v>
      </c>
      <c r="E417" s="147">
        <v>108</v>
      </c>
      <c r="F417" s="225">
        <f t="shared" si="14"/>
        <v>0</v>
      </c>
    </row>
    <row r="418" ht="36" customHeight="1" spans="1:6">
      <c r="A418" s="122">
        <f t="shared" si="13"/>
        <v>7</v>
      </c>
      <c r="B418" s="361">
        <v>2060405</v>
      </c>
      <c r="C418" s="352" t="s">
        <v>136</v>
      </c>
      <c r="D418" s="147">
        <v>84</v>
      </c>
      <c r="E418" s="147">
        <v>84</v>
      </c>
      <c r="F418" s="225">
        <f t="shared" si="14"/>
        <v>0</v>
      </c>
    </row>
    <row r="419" ht="36" customHeight="1" spans="1:6">
      <c r="A419" s="122">
        <f t="shared" si="13"/>
        <v>7</v>
      </c>
      <c r="B419" s="351">
        <v>2060499</v>
      </c>
      <c r="C419" s="352" t="s">
        <v>137</v>
      </c>
      <c r="D419" s="147">
        <v>0</v>
      </c>
      <c r="E419" s="147">
        <v>0</v>
      </c>
      <c r="F419" s="225" t="str">
        <f t="shared" si="14"/>
        <v/>
      </c>
    </row>
    <row r="420" ht="36" customHeight="1" spans="1:6">
      <c r="A420" s="122">
        <f t="shared" si="13"/>
        <v>5</v>
      </c>
      <c r="B420" s="350">
        <v>20605</v>
      </c>
      <c r="C420" s="352" t="s">
        <v>138</v>
      </c>
      <c r="D420" s="147">
        <v>0</v>
      </c>
      <c r="E420" s="147">
        <v>0</v>
      </c>
      <c r="F420" s="225" t="str">
        <f t="shared" si="14"/>
        <v/>
      </c>
    </row>
    <row r="421" ht="36" customHeight="1" spans="1:6">
      <c r="A421" s="122">
        <f t="shared" si="13"/>
        <v>7</v>
      </c>
      <c r="B421" s="351">
        <v>2060501</v>
      </c>
      <c r="C421" s="352" t="s">
        <v>380</v>
      </c>
      <c r="D421" s="147">
        <v>24</v>
      </c>
      <c r="E421" s="147">
        <v>24</v>
      </c>
      <c r="F421" s="225">
        <f t="shared" si="14"/>
        <v>0</v>
      </c>
    </row>
    <row r="422" ht="36" customHeight="1" spans="1:6">
      <c r="A422" s="122">
        <f t="shared" si="13"/>
        <v>7</v>
      </c>
      <c r="B422" s="351">
        <v>2060502</v>
      </c>
      <c r="C422" s="214" t="s">
        <v>381</v>
      </c>
      <c r="D422" s="147">
        <v>0</v>
      </c>
      <c r="E422" s="147">
        <v>0</v>
      </c>
      <c r="F422" s="225" t="str">
        <f t="shared" si="14"/>
        <v/>
      </c>
    </row>
    <row r="423" ht="36" customHeight="1" spans="1:6">
      <c r="A423" s="122">
        <f t="shared" si="13"/>
        <v>7</v>
      </c>
      <c r="B423" s="351">
        <v>2060503</v>
      </c>
      <c r="C423" s="352" t="s">
        <v>382</v>
      </c>
      <c r="D423" s="147">
        <v>0</v>
      </c>
      <c r="E423" s="147">
        <v>0</v>
      </c>
      <c r="F423" s="225" t="str">
        <f t="shared" si="14"/>
        <v/>
      </c>
    </row>
    <row r="424" ht="36" customHeight="1" spans="1:6">
      <c r="A424" s="122">
        <f t="shared" si="13"/>
        <v>7</v>
      </c>
      <c r="B424" s="351">
        <v>2060599</v>
      </c>
      <c r="C424" s="352" t="s">
        <v>383</v>
      </c>
      <c r="D424" s="147">
        <v>0</v>
      </c>
      <c r="E424" s="147">
        <v>0</v>
      </c>
      <c r="F424" s="225" t="str">
        <f t="shared" si="14"/>
        <v/>
      </c>
    </row>
    <row r="425" ht="36" customHeight="1" spans="1:6">
      <c r="A425" s="122">
        <f t="shared" si="13"/>
        <v>5</v>
      </c>
      <c r="B425" s="350">
        <v>20606</v>
      </c>
      <c r="C425" s="352" t="s">
        <v>384</v>
      </c>
      <c r="D425" s="147">
        <v>0</v>
      </c>
      <c r="E425" s="147">
        <v>0</v>
      </c>
      <c r="F425" s="225" t="str">
        <f t="shared" si="14"/>
        <v/>
      </c>
    </row>
    <row r="426" ht="36" customHeight="1" spans="1:6">
      <c r="A426" s="122">
        <f t="shared" si="13"/>
        <v>7</v>
      </c>
      <c r="B426" s="351">
        <v>2060601</v>
      </c>
      <c r="C426" s="352" t="s">
        <v>385</v>
      </c>
      <c r="D426" s="147">
        <v>0</v>
      </c>
      <c r="E426" s="147">
        <v>0</v>
      </c>
      <c r="F426" s="225" t="str">
        <f t="shared" si="14"/>
        <v/>
      </c>
    </row>
    <row r="427" ht="36" customHeight="1" spans="1:6">
      <c r="A427" s="122">
        <f t="shared" si="13"/>
        <v>7</v>
      </c>
      <c r="B427" s="351">
        <v>2060602</v>
      </c>
      <c r="C427" s="352" t="s">
        <v>386</v>
      </c>
      <c r="D427" s="147">
        <v>0</v>
      </c>
      <c r="E427" s="147">
        <v>0</v>
      </c>
      <c r="F427" s="225" t="str">
        <f t="shared" si="14"/>
        <v/>
      </c>
    </row>
    <row r="428" ht="36" customHeight="1" spans="1:6">
      <c r="A428" s="122">
        <f t="shared" si="13"/>
        <v>7</v>
      </c>
      <c r="B428" s="351">
        <v>2060603</v>
      </c>
      <c r="C428" s="352" t="s">
        <v>387</v>
      </c>
      <c r="D428" s="147">
        <v>0</v>
      </c>
      <c r="E428" s="147">
        <v>0</v>
      </c>
      <c r="F428" s="225" t="str">
        <f t="shared" si="14"/>
        <v/>
      </c>
    </row>
    <row r="429" ht="36" customHeight="1" spans="1:6">
      <c r="A429" s="122">
        <f t="shared" si="13"/>
        <v>7</v>
      </c>
      <c r="B429" s="351">
        <v>2060699</v>
      </c>
      <c r="C429" s="362" t="s">
        <v>388</v>
      </c>
      <c r="D429" s="147">
        <v>0</v>
      </c>
      <c r="E429" s="147">
        <v>0</v>
      </c>
      <c r="F429" s="225" t="str">
        <f t="shared" si="14"/>
        <v/>
      </c>
    </row>
    <row r="430" ht="36" customHeight="1" spans="1:6">
      <c r="A430" s="122">
        <f t="shared" ref="A430:A493" si="15">LEN(B430)</f>
        <v>5</v>
      </c>
      <c r="B430" s="350">
        <v>20607</v>
      </c>
      <c r="C430" s="352" t="s">
        <v>389</v>
      </c>
      <c r="D430" s="147">
        <v>0</v>
      </c>
      <c r="E430" s="147">
        <v>0</v>
      </c>
      <c r="F430" s="225" t="str">
        <f t="shared" si="14"/>
        <v/>
      </c>
    </row>
    <row r="431" ht="36" customHeight="1" spans="1:6">
      <c r="A431" s="122">
        <f t="shared" si="15"/>
        <v>7</v>
      </c>
      <c r="B431" s="351">
        <v>2060701</v>
      </c>
      <c r="C431" s="214" t="s">
        <v>390</v>
      </c>
      <c r="D431" s="147">
        <v>0</v>
      </c>
      <c r="E431" s="147">
        <v>0</v>
      </c>
      <c r="F431" s="225" t="str">
        <f t="shared" si="14"/>
        <v/>
      </c>
    </row>
    <row r="432" ht="36" customHeight="1" spans="1:6">
      <c r="A432" s="122">
        <f t="shared" si="15"/>
        <v>7</v>
      </c>
      <c r="B432" s="351">
        <v>2060702</v>
      </c>
      <c r="C432" s="352" t="s">
        <v>382</v>
      </c>
      <c r="D432" s="147">
        <v>0</v>
      </c>
      <c r="E432" s="147">
        <v>0</v>
      </c>
      <c r="F432" s="225" t="str">
        <f t="shared" si="14"/>
        <v/>
      </c>
    </row>
    <row r="433" ht="36" customHeight="1" spans="1:6">
      <c r="A433" s="122">
        <f t="shared" si="15"/>
        <v>7</v>
      </c>
      <c r="B433" s="351">
        <v>2060703</v>
      </c>
      <c r="C433" s="352" t="s">
        <v>391</v>
      </c>
      <c r="D433" s="147">
        <v>0</v>
      </c>
      <c r="E433" s="147">
        <v>0</v>
      </c>
      <c r="F433" s="225" t="str">
        <f t="shared" si="14"/>
        <v/>
      </c>
    </row>
    <row r="434" ht="36" customHeight="1" spans="1:6">
      <c r="A434" s="122">
        <f t="shared" si="15"/>
        <v>7</v>
      </c>
      <c r="B434" s="351">
        <v>2060704</v>
      </c>
      <c r="C434" s="352" t="s">
        <v>392</v>
      </c>
      <c r="D434" s="147">
        <v>0</v>
      </c>
      <c r="E434" s="147">
        <v>0</v>
      </c>
      <c r="F434" s="225" t="str">
        <f t="shared" si="14"/>
        <v/>
      </c>
    </row>
    <row r="435" ht="36" customHeight="1" spans="1:6">
      <c r="A435" s="122">
        <f t="shared" si="15"/>
        <v>7</v>
      </c>
      <c r="B435" s="351">
        <v>2060705</v>
      </c>
      <c r="C435" s="352" t="s">
        <v>393</v>
      </c>
      <c r="D435" s="147">
        <v>0</v>
      </c>
      <c r="E435" s="147">
        <v>0</v>
      </c>
      <c r="F435" s="225" t="str">
        <f t="shared" si="14"/>
        <v/>
      </c>
    </row>
    <row r="436" ht="36" customHeight="1" spans="1:6">
      <c r="A436" s="122">
        <f t="shared" si="15"/>
        <v>7</v>
      </c>
      <c r="B436" s="351">
        <v>2060799</v>
      </c>
      <c r="C436" s="352" t="s">
        <v>394</v>
      </c>
      <c r="D436" s="147">
        <v>0</v>
      </c>
      <c r="E436" s="147">
        <v>0</v>
      </c>
      <c r="F436" s="225" t="str">
        <f t="shared" si="14"/>
        <v/>
      </c>
    </row>
    <row r="437" ht="36" customHeight="1" spans="1:6">
      <c r="A437" s="122">
        <f t="shared" si="15"/>
        <v>5</v>
      </c>
      <c r="B437" s="350">
        <v>20608</v>
      </c>
      <c r="C437" s="214" t="s">
        <v>395</v>
      </c>
      <c r="D437" s="147">
        <v>69</v>
      </c>
      <c r="E437" s="147">
        <v>54</v>
      </c>
      <c r="F437" s="225">
        <f t="shared" si="14"/>
        <v>-0.217</v>
      </c>
    </row>
    <row r="438" ht="36" customHeight="1" spans="1:6">
      <c r="A438" s="122">
        <f t="shared" si="15"/>
        <v>7</v>
      </c>
      <c r="B438" s="351">
        <v>2060801</v>
      </c>
      <c r="C438" s="352" t="s">
        <v>382</v>
      </c>
      <c r="D438" s="147">
        <v>0</v>
      </c>
      <c r="E438" s="147">
        <v>0</v>
      </c>
      <c r="F438" s="225" t="str">
        <f t="shared" si="14"/>
        <v/>
      </c>
    </row>
    <row r="439" ht="36" customHeight="1" spans="1:6">
      <c r="A439" s="122">
        <f t="shared" si="15"/>
        <v>7</v>
      </c>
      <c r="B439" s="351">
        <v>2060802</v>
      </c>
      <c r="C439" s="352" t="s">
        <v>396</v>
      </c>
      <c r="D439" s="147">
        <v>0</v>
      </c>
      <c r="E439" s="147">
        <v>0</v>
      </c>
      <c r="F439" s="225" t="str">
        <f t="shared" si="14"/>
        <v/>
      </c>
    </row>
    <row r="440" ht="36" customHeight="1" spans="1:6">
      <c r="A440" s="122">
        <f t="shared" si="15"/>
        <v>7</v>
      </c>
      <c r="B440" s="351">
        <v>2060899</v>
      </c>
      <c r="C440" s="352" t="s">
        <v>397</v>
      </c>
      <c r="D440" s="147">
        <v>69</v>
      </c>
      <c r="E440" s="147">
        <v>54</v>
      </c>
      <c r="F440" s="225">
        <f t="shared" si="14"/>
        <v>-0.217</v>
      </c>
    </row>
    <row r="441" ht="36" customHeight="1" spans="1:6">
      <c r="A441" s="122">
        <f t="shared" si="15"/>
        <v>5</v>
      </c>
      <c r="B441" s="350">
        <v>20609</v>
      </c>
      <c r="C441" s="352" t="s">
        <v>398</v>
      </c>
      <c r="D441" s="147">
        <v>0</v>
      </c>
      <c r="E441" s="147">
        <v>0</v>
      </c>
      <c r="F441" s="225" t="str">
        <f t="shared" si="14"/>
        <v/>
      </c>
    </row>
    <row r="442" ht="36" customHeight="1" spans="1:6">
      <c r="A442" s="122">
        <f t="shared" si="15"/>
        <v>7</v>
      </c>
      <c r="B442" s="351">
        <v>2060901</v>
      </c>
      <c r="C442" s="214" t="s">
        <v>399</v>
      </c>
      <c r="D442" s="147">
        <v>0</v>
      </c>
      <c r="E442" s="147">
        <v>0</v>
      </c>
      <c r="F442" s="225" t="str">
        <f t="shared" si="14"/>
        <v/>
      </c>
    </row>
    <row r="443" ht="36" customHeight="1" spans="1:6">
      <c r="A443" s="122">
        <f t="shared" si="15"/>
        <v>7</v>
      </c>
      <c r="B443" s="351">
        <v>2060902</v>
      </c>
      <c r="C443" s="352" t="s">
        <v>382</v>
      </c>
      <c r="D443" s="147">
        <v>0</v>
      </c>
      <c r="E443" s="147">
        <v>0</v>
      </c>
      <c r="F443" s="225" t="str">
        <f t="shared" si="14"/>
        <v/>
      </c>
    </row>
    <row r="444" ht="36" customHeight="1" spans="1:6">
      <c r="A444" s="122">
        <f t="shared" si="15"/>
        <v>7</v>
      </c>
      <c r="B444" s="351">
        <v>2060999</v>
      </c>
      <c r="C444" s="352" t="s">
        <v>400</v>
      </c>
      <c r="D444" s="147">
        <v>0</v>
      </c>
      <c r="E444" s="147">
        <v>0</v>
      </c>
      <c r="F444" s="225" t="str">
        <f t="shared" si="14"/>
        <v/>
      </c>
    </row>
    <row r="445" ht="36" customHeight="1" spans="1:6">
      <c r="A445" s="122">
        <f t="shared" si="15"/>
        <v>5</v>
      </c>
      <c r="B445" s="350">
        <v>20699</v>
      </c>
      <c r="C445" s="352" t="s">
        <v>401</v>
      </c>
      <c r="D445" s="147">
        <v>0</v>
      </c>
      <c r="E445" s="147">
        <v>0</v>
      </c>
      <c r="F445" s="225" t="str">
        <f t="shared" si="14"/>
        <v/>
      </c>
    </row>
    <row r="446" ht="36" customHeight="1" spans="1:6">
      <c r="A446" s="122">
        <f t="shared" si="15"/>
        <v>7</v>
      </c>
      <c r="B446" s="351">
        <v>2069901</v>
      </c>
      <c r="C446" s="352" t="s">
        <v>402</v>
      </c>
      <c r="D446" s="147">
        <v>0</v>
      </c>
      <c r="E446" s="147">
        <v>0</v>
      </c>
      <c r="F446" s="225" t="str">
        <f t="shared" si="14"/>
        <v/>
      </c>
    </row>
    <row r="447" ht="36" customHeight="1" spans="1:6">
      <c r="A447" s="122">
        <f t="shared" si="15"/>
        <v>7</v>
      </c>
      <c r="B447" s="351">
        <v>2069902</v>
      </c>
      <c r="C447" s="214" t="s">
        <v>403</v>
      </c>
      <c r="D447" s="147">
        <v>0</v>
      </c>
      <c r="E447" s="147">
        <v>0</v>
      </c>
      <c r="F447" s="225" t="str">
        <f t="shared" si="14"/>
        <v/>
      </c>
    </row>
    <row r="448" ht="36" customHeight="1" spans="1:6">
      <c r="A448" s="122">
        <f t="shared" si="15"/>
        <v>7</v>
      </c>
      <c r="B448" s="351">
        <v>2069903</v>
      </c>
      <c r="C448" s="352" t="s">
        <v>404</v>
      </c>
      <c r="D448" s="147">
        <v>0</v>
      </c>
      <c r="E448" s="147">
        <v>0</v>
      </c>
      <c r="F448" s="225" t="str">
        <f t="shared" si="14"/>
        <v/>
      </c>
    </row>
    <row r="449" ht="36" customHeight="1" spans="1:6">
      <c r="A449" s="122">
        <f t="shared" si="15"/>
        <v>7</v>
      </c>
      <c r="B449" s="351">
        <v>2069999</v>
      </c>
      <c r="C449" s="352" t="s">
        <v>405</v>
      </c>
      <c r="D449" s="147">
        <v>0</v>
      </c>
      <c r="E449" s="147">
        <v>0</v>
      </c>
      <c r="F449" s="225" t="str">
        <f t="shared" si="14"/>
        <v/>
      </c>
    </row>
    <row r="450" ht="36" customHeight="1" spans="1:6">
      <c r="A450" s="122">
        <f t="shared" si="15"/>
        <v>3</v>
      </c>
      <c r="B450" s="350">
        <v>207</v>
      </c>
      <c r="C450" s="352" t="s">
        <v>406</v>
      </c>
      <c r="D450" s="147">
        <v>0</v>
      </c>
      <c r="E450" s="147">
        <v>0</v>
      </c>
      <c r="F450" s="225" t="str">
        <f t="shared" si="14"/>
        <v/>
      </c>
    </row>
    <row r="451" ht="36" customHeight="1" spans="1:6">
      <c r="A451" s="122">
        <f t="shared" si="15"/>
        <v>5</v>
      </c>
      <c r="B451" s="350">
        <v>20701</v>
      </c>
      <c r="C451" s="352" t="s">
        <v>407</v>
      </c>
      <c r="D451" s="147">
        <v>0</v>
      </c>
      <c r="E451" s="147">
        <v>0</v>
      </c>
      <c r="F451" s="225" t="str">
        <f t="shared" si="14"/>
        <v/>
      </c>
    </row>
    <row r="452" ht="36" customHeight="1" spans="1:6">
      <c r="A452" s="122">
        <f t="shared" si="15"/>
        <v>7</v>
      </c>
      <c r="B452" s="351">
        <v>2070101</v>
      </c>
      <c r="C452" s="214" t="s">
        <v>408</v>
      </c>
      <c r="D452" s="147">
        <v>78</v>
      </c>
      <c r="E452" s="147">
        <v>78</v>
      </c>
      <c r="F452" s="225">
        <f t="shared" ref="F452:F515" si="16">IF(D452&lt;&gt;0,E452/D452-1,"")</f>
        <v>0</v>
      </c>
    </row>
    <row r="453" ht="36" customHeight="1" spans="1:6">
      <c r="A453" s="122">
        <f t="shared" si="15"/>
        <v>7</v>
      </c>
      <c r="B453" s="351">
        <v>2070102</v>
      </c>
      <c r="C453" s="352" t="s">
        <v>382</v>
      </c>
      <c r="D453" s="147">
        <v>0</v>
      </c>
      <c r="E453" s="147">
        <v>0</v>
      </c>
      <c r="F453" s="225" t="str">
        <f t="shared" si="16"/>
        <v/>
      </c>
    </row>
    <row r="454" ht="36" customHeight="1" spans="1:6">
      <c r="A454" s="122">
        <f t="shared" si="15"/>
        <v>7</v>
      </c>
      <c r="B454" s="351">
        <v>2070103</v>
      </c>
      <c r="C454" s="352" t="s">
        <v>409</v>
      </c>
      <c r="D454" s="147">
        <v>15</v>
      </c>
      <c r="E454" s="147">
        <v>5</v>
      </c>
      <c r="F454" s="225">
        <f t="shared" si="16"/>
        <v>-0.667</v>
      </c>
    </row>
    <row r="455" ht="36" customHeight="1" spans="1:6">
      <c r="A455" s="122">
        <f t="shared" si="15"/>
        <v>7</v>
      </c>
      <c r="B455" s="351">
        <v>2070104</v>
      </c>
      <c r="C455" s="352" t="s">
        <v>410</v>
      </c>
      <c r="D455" s="147">
        <v>0</v>
      </c>
      <c r="E455" s="147">
        <v>0</v>
      </c>
      <c r="F455" s="225" t="str">
        <f t="shared" si="16"/>
        <v/>
      </c>
    </row>
    <row r="456" ht="36" customHeight="1" spans="1:6">
      <c r="A456" s="122">
        <f t="shared" si="15"/>
        <v>7</v>
      </c>
      <c r="B456" s="351">
        <v>2070105</v>
      </c>
      <c r="C456" s="352" t="s">
        <v>411</v>
      </c>
      <c r="D456" s="147">
        <v>0</v>
      </c>
      <c r="E456" s="147">
        <v>0</v>
      </c>
      <c r="F456" s="225" t="str">
        <f t="shared" si="16"/>
        <v/>
      </c>
    </row>
    <row r="457" ht="36" customHeight="1" spans="1:6">
      <c r="A457" s="122">
        <f t="shared" si="15"/>
        <v>7</v>
      </c>
      <c r="B457" s="351">
        <v>2070106</v>
      </c>
      <c r="C457" s="352" t="s">
        <v>412</v>
      </c>
      <c r="D457" s="147">
        <v>63</v>
      </c>
      <c r="E457" s="147">
        <v>53</v>
      </c>
      <c r="F457" s="225">
        <f t="shared" si="16"/>
        <v>-0.159</v>
      </c>
    </row>
    <row r="458" ht="36" customHeight="1" spans="1:6">
      <c r="A458" s="122">
        <f t="shared" si="15"/>
        <v>7</v>
      </c>
      <c r="B458" s="351">
        <v>2070107</v>
      </c>
      <c r="C458" s="352" t="s">
        <v>413</v>
      </c>
      <c r="D458" s="147">
        <v>0</v>
      </c>
      <c r="E458" s="147">
        <v>20</v>
      </c>
      <c r="F458" s="225" t="str">
        <f t="shared" si="16"/>
        <v/>
      </c>
    </row>
    <row r="459" ht="36" customHeight="1" spans="1:6">
      <c r="A459" s="122">
        <f t="shared" si="15"/>
        <v>7</v>
      </c>
      <c r="B459" s="351">
        <v>2070108</v>
      </c>
      <c r="C459" s="214" t="s">
        <v>414</v>
      </c>
      <c r="D459" s="147">
        <v>0</v>
      </c>
      <c r="E459" s="147">
        <v>0</v>
      </c>
      <c r="F459" s="225" t="str">
        <f t="shared" si="16"/>
        <v/>
      </c>
    </row>
    <row r="460" ht="36" customHeight="1" spans="1:6">
      <c r="A460" s="122">
        <f t="shared" si="15"/>
        <v>7</v>
      </c>
      <c r="B460" s="351">
        <v>2070109</v>
      </c>
      <c r="C460" s="352" t="s">
        <v>415</v>
      </c>
      <c r="D460" s="147">
        <v>0</v>
      </c>
      <c r="E460" s="147">
        <v>0</v>
      </c>
      <c r="F460" s="225" t="str">
        <f t="shared" si="16"/>
        <v/>
      </c>
    </row>
    <row r="461" ht="36" customHeight="1" spans="1:6">
      <c r="A461" s="122">
        <f t="shared" si="15"/>
        <v>7</v>
      </c>
      <c r="B461" s="351">
        <v>2070110</v>
      </c>
      <c r="C461" s="352" t="s">
        <v>416</v>
      </c>
      <c r="D461" s="147">
        <v>0</v>
      </c>
      <c r="E461" s="147">
        <v>0</v>
      </c>
      <c r="F461" s="225" t="str">
        <f t="shared" si="16"/>
        <v/>
      </c>
    </row>
    <row r="462" ht="36" customHeight="1" spans="1:6">
      <c r="A462" s="122">
        <f t="shared" si="15"/>
        <v>7</v>
      </c>
      <c r="B462" s="351">
        <v>2070111</v>
      </c>
      <c r="C462" s="352" t="s">
        <v>417</v>
      </c>
      <c r="D462" s="147">
        <v>0</v>
      </c>
      <c r="E462" s="147">
        <v>0</v>
      </c>
      <c r="F462" s="225" t="str">
        <f t="shared" si="16"/>
        <v/>
      </c>
    </row>
    <row r="463" ht="36" customHeight="1" spans="1:6">
      <c r="A463" s="122">
        <f t="shared" si="15"/>
        <v>7</v>
      </c>
      <c r="B463" s="351">
        <v>2070112</v>
      </c>
      <c r="C463" s="214" t="s">
        <v>418</v>
      </c>
      <c r="D463" s="147">
        <v>0</v>
      </c>
      <c r="E463" s="147">
        <v>0</v>
      </c>
      <c r="F463" s="225"/>
    </row>
    <row r="464" ht="36" customHeight="1" spans="1:6">
      <c r="A464" s="122">
        <f t="shared" si="15"/>
        <v>7</v>
      </c>
      <c r="B464" s="351">
        <v>2070113</v>
      </c>
      <c r="C464" s="352" t="s">
        <v>419</v>
      </c>
      <c r="D464" s="147">
        <v>0</v>
      </c>
      <c r="E464" s="147">
        <v>0</v>
      </c>
      <c r="F464" s="225"/>
    </row>
    <row r="465" ht="36" customHeight="1" spans="1:6">
      <c r="A465" s="122">
        <f t="shared" si="15"/>
        <v>7</v>
      </c>
      <c r="B465" s="351">
        <v>2070114</v>
      </c>
      <c r="C465" s="352" t="s">
        <v>420</v>
      </c>
      <c r="D465" s="147">
        <v>0</v>
      </c>
      <c r="E465" s="147">
        <v>0</v>
      </c>
      <c r="F465" s="225"/>
    </row>
    <row r="466" ht="36" customHeight="1" spans="1:6">
      <c r="A466" s="122">
        <f t="shared" si="15"/>
        <v>7</v>
      </c>
      <c r="B466" s="351">
        <v>2070199</v>
      </c>
      <c r="C466" s="352" t="s">
        <v>421</v>
      </c>
      <c r="D466" s="147">
        <v>0</v>
      </c>
      <c r="E466" s="147">
        <v>0</v>
      </c>
      <c r="F466" s="225" t="str">
        <f t="shared" si="16"/>
        <v/>
      </c>
    </row>
    <row r="467" ht="36" customHeight="1" spans="1:6">
      <c r="A467" s="122">
        <f t="shared" si="15"/>
        <v>5</v>
      </c>
      <c r="B467" s="350">
        <v>20702</v>
      </c>
      <c r="C467" s="214" t="s">
        <v>422</v>
      </c>
      <c r="D467" s="147">
        <v>0</v>
      </c>
      <c r="E467" s="147">
        <v>0</v>
      </c>
      <c r="F467" s="225" t="str">
        <f t="shared" si="16"/>
        <v/>
      </c>
    </row>
    <row r="468" ht="36" customHeight="1" spans="1:6">
      <c r="A468" s="122">
        <f t="shared" si="15"/>
        <v>7</v>
      </c>
      <c r="B468" s="351">
        <v>2070201</v>
      </c>
      <c r="C468" s="352" t="s">
        <v>423</v>
      </c>
      <c r="D468" s="147">
        <v>0</v>
      </c>
      <c r="E468" s="147">
        <v>0</v>
      </c>
      <c r="F468" s="225" t="str">
        <f t="shared" si="16"/>
        <v/>
      </c>
    </row>
    <row r="469" ht="36" customHeight="1" spans="1:6">
      <c r="A469" s="122">
        <f t="shared" si="15"/>
        <v>7</v>
      </c>
      <c r="B469" s="351">
        <v>2070202</v>
      </c>
      <c r="C469" s="352" t="s">
        <v>424</v>
      </c>
      <c r="D469" s="147">
        <v>0</v>
      </c>
      <c r="E469" s="147">
        <v>0</v>
      </c>
      <c r="F469" s="225" t="str">
        <f t="shared" si="16"/>
        <v/>
      </c>
    </row>
    <row r="470" ht="36" customHeight="1" spans="1:6">
      <c r="A470" s="122">
        <f t="shared" si="15"/>
        <v>7</v>
      </c>
      <c r="B470" s="351">
        <v>2070203</v>
      </c>
      <c r="C470" s="352" t="s">
        <v>425</v>
      </c>
      <c r="D470" s="147">
        <v>0</v>
      </c>
      <c r="E470" s="147">
        <v>0</v>
      </c>
      <c r="F470" s="225" t="str">
        <f t="shared" si="16"/>
        <v/>
      </c>
    </row>
    <row r="471" ht="36" customHeight="1" spans="1:6">
      <c r="A471" s="122">
        <f t="shared" si="15"/>
        <v>7</v>
      </c>
      <c r="B471" s="351">
        <v>2070204</v>
      </c>
      <c r="C471" s="352" t="s">
        <v>422</v>
      </c>
      <c r="D471" s="147">
        <v>0</v>
      </c>
      <c r="E471" s="147">
        <v>0</v>
      </c>
      <c r="F471" s="225" t="str">
        <f t="shared" si="16"/>
        <v/>
      </c>
    </row>
    <row r="472" ht="36" customHeight="1" spans="1:6">
      <c r="A472" s="122">
        <f t="shared" si="15"/>
        <v>7</v>
      </c>
      <c r="B472" s="351">
        <v>2070205</v>
      </c>
      <c r="C472" s="212" t="s">
        <v>82</v>
      </c>
      <c r="D472" s="283">
        <v>2228</v>
      </c>
      <c r="E472" s="283">
        <v>3706</v>
      </c>
      <c r="F472" s="224">
        <f t="shared" si="16"/>
        <v>0.663</v>
      </c>
    </row>
    <row r="473" ht="36" customHeight="1" spans="1:6">
      <c r="A473" s="122">
        <f t="shared" si="15"/>
        <v>7</v>
      </c>
      <c r="B473" s="351">
        <v>2070206</v>
      </c>
      <c r="C473" s="214" t="s">
        <v>426</v>
      </c>
      <c r="D473" s="147">
        <v>897</v>
      </c>
      <c r="E473" s="147">
        <v>1377</v>
      </c>
      <c r="F473" s="225">
        <f t="shared" si="16"/>
        <v>0.535</v>
      </c>
    </row>
    <row r="474" ht="36" customHeight="1" spans="1:6">
      <c r="A474" s="122">
        <f t="shared" si="15"/>
        <v>7</v>
      </c>
      <c r="B474" s="351">
        <v>2070299</v>
      </c>
      <c r="C474" s="352" t="s">
        <v>136</v>
      </c>
      <c r="D474" s="147">
        <v>309</v>
      </c>
      <c r="E474" s="147">
        <v>265</v>
      </c>
      <c r="F474" s="225">
        <f t="shared" si="16"/>
        <v>-0.142</v>
      </c>
    </row>
    <row r="475" ht="36" customHeight="1" spans="1:6">
      <c r="A475" s="122">
        <f t="shared" si="15"/>
        <v>5</v>
      </c>
      <c r="B475" s="350">
        <v>20703</v>
      </c>
      <c r="C475" s="352" t="s">
        <v>137</v>
      </c>
      <c r="D475" s="147">
        <v>0</v>
      </c>
      <c r="E475" s="147">
        <v>0</v>
      </c>
      <c r="F475" s="225" t="str">
        <f t="shared" si="16"/>
        <v/>
      </c>
    </row>
    <row r="476" ht="36" customHeight="1" spans="1:6">
      <c r="A476" s="122">
        <f t="shared" si="15"/>
        <v>7</v>
      </c>
      <c r="B476" s="351">
        <v>2070301</v>
      </c>
      <c r="C476" s="352" t="s">
        <v>138</v>
      </c>
      <c r="D476" s="147">
        <v>0</v>
      </c>
      <c r="E476" s="147">
        <v>0</v>
      </c>
      <c r="F476" s="225" t="str">
        <f t="shared" si="16"/>
        <v/>
      </c>
    </row>
    <row r="477" ht="36" customHeight="1" spans="1:6">
      <c r="A477" s="122">
        <f t="shared" si="15"/>
        <v>7</v>
      </c>
      <c r="B477" s="351">
        <v>2070302</v>
      </c>
      <c r="C477" s="352" t="s">
        <v>427</v>
      </c>
      <c r="D477" s="147">
        <v>100</v>
      </c>
      <c r="E477" s="147">
        <v>105</v>
      </c>
      <c r="F477" s="225">
        <f t="shared" si="16"/>
        <v>0.05</v>
      </c>
    </row>
    <row r="478" ht="36" customHeight="1" spans="1:6">
      <c r="A478" s="122">
        <f t="shared" si="15"/>
        <v>7</v>
      </c>
      <c r="B478" s="351">
        <v>2070303</v>
      </c>
      <c r="C478" s="352" t="s">
        <v>428</v>
      </c>
      <c r="D478" s="147">
        <v>0</v>
      </c>
      <c r="E478" s="147">
        <v>0</v>
      </c>
      <c r="F478" s="225" t="str">
        <f t="shared" si="16"/>
        <v/>
      </c>
    </row>
    <row r="479" ht="36" customHeight="1" spans="1:6">
      <c r="A479" s="122">
        <f t="shared" si="15"/>
        <v>7</v>
      </c>
      <c r="B479" s="351">
        <v>2070304</v>
      </c>
      <c r="C479" s="352" t="s">
        <v>429</v>
      </c>
      <c r="D479" s="147">
        <v>0</v>
      </c>
      <c r="E479" s="147">
        <v>0</v>
      </c>
      <c r="F479" s="225" t="str">
        <f t="shared" si="16"/>
        <v/>
      </c>
    </row>
    <row r="480" ht="36" customHeight="1" spans="1:6">
      <c r="A480" s="122">
        <f t="shared" si="15"/>
        <v>7</v>
      </c>
      <c r="B480" s="351">
        <v>2070305</v>
      </c>
      <c r="C480" s="352" t="s">
        <v>430</v>
      </c>
      <c r="D480" s="147">
        <v>0</v>
      </c>
      <c r="E480" s="147">
        <v>0</v>
      </c>
      <c r="F480" s="225" t="str">
        <f t="shared" si="16"/>
        <v/>
      </c>
    </row>
    <row r="481" ht="36" customHeight="1" spans="1:6">
      <c r="A481" s="122">
        <f t="shared" si="15"/>
        <v>7</v>
      </c>
      <c r="B481" s="351">
        <v>2070306</v>
      </c>
      <c r="C481" s="352" t="s">
        <v>431</v>
      </c>
      <c r="D481" s="147">
        <v>0</v>
      </c>
      <c r="E481" s="147">
        <v>0</v>
      </c>
      <c r="F481" s="225" t="str">
        <f t="shared" si="16"/>
        <v/>
      </c>
    </row>
    <row r="482" ht="36" customHeight="1" spans="1:6">
      <c r="A482" s="122">
        <f t="shared" si="15"/>
        <v>7</v>
      </c>
      <c r="B482" s="351">
        <v>2070307</v>
      </c>
      <c r="C482" s="352" t="s">
        <v>432</v>
      </c>
      <c r="D482" s="147">
        <v>254</v>
      </c>
      <c r="E482" s="147">
        <v>334</v>
      </c>
      <c r="F482" s="225">
        <f t="shared" si="16"/>
        <v>0.315</v>
      </c>
    </row>
    <row r="483" ht="36" customHeight="1" spans="1:6">
      <c r="A483" s="122">
        <f t="shared" si="15"/>
        <v>7</v>
      </c>
      <c r="B483" s="351">
        <v>2070308</v>
      </c>
      <c r="C483" s="352" t="s">
        <v>433</v>
      </c>
      <c r="D483" s="147">
        <v>0</v>
      </c>
      <c r="E483" s="147">
        <v>0</v>
      </c>
      <c r="F483" s="225" t="str">
        <f t="shared" si="16"/>
        <v/>
      </c>
    </row>
    <row r="484" ht="36" customHeight="1" spans="1:6">
      <c r="A484" s="122">
        <f t="shared" si="15"/>
        <v>7</v>
      </c>
      <c r="B484" s="351">
        <v>2070309</v>
      </c>
      <c r="C484" s="352" t="s">
        <v>434</v>
      </c>
      <c r="D484" s="147">
        <v>8</v>
      </c>
      <c r="E484" s="147">
        <v>197</v>
      </c>
      <c r="F484" s="225">
        <f t="shared" si="16"/>
        <v>23.625</v>
      </c>
    </row>
    <row r="485" ht="36" customHeight="1" spans="1:6">
      <c r="A485" s="122">
        <f t="shared" si="15"/>
        <v>7</v>
      </c>
      <c r="B485" s="351">
        <v>2070399</v>
      </c>
      <c r="C485" s="352" t="s">
        <v>435</v>
      </c>
      <c r="D485" s="147">
        <v>0</v>
      </c>
      <c r="E485" s="147">
        <v>14</v>
      </c>
      <c r="F485" s="225" t="str">
        <f t="shared" si="16"/>
        <v/>
      </c>
    </row>
    <row r="486" ht="36" customHeight="1" spans="1:6">
      <c r="A486" s="122">
        <f t="shared" si="15"/>
        <v>5</v>
      </c>
      <c r="B486" s="350">
        <v>20706</v>
      </c>
      <c r="C486" s="352" t="s">
        <v>436</v>
      </c>
      <c r="D486" s="147">
        <v>1</v>
      </c>
      <c r="E486" s="147">
        <v>30</v>
      </c>
      <c r="F486" s="225">
        <f t="shared" si="16"/>
        <v>29</v>
      </c>
    </row>
    <row r="487" ht="36" customHeight="1" spans="1:6">
      <c r="A487" s="122">
        <f t="shared" si="15"/>
        <v>7</v>
      </c>
      <c r="B487" s="351">
        <v>2070601</v>
      </c>
      <c r="C487" s="352" t="s">
        <v>437</v>
      </c>
      <c r="D487" s="147">
        <v>0</v>
      </c>
      <c r="E487" s="147">
        <v>100</v>
      </c>
      <c r="F487" s="225" t="str">
        <f t="shared" si="16"/>
        <v/>
      </c>
    </row>
    <row r="488" ht="36" customHeight="1" spans="1:6">
      <c r="A488" s="122">
        <f t="shared" si="15"/>
        <v>7</v>
      </c>
      <c r="B488" s="351">
        <v>2070602</v>
      </c>
      <c r="C488" s="352" t="s">
        <v>438</v>
      </c>
      <c r="D488" s="147">
        <v>225</v>
      </c>
      <c r="E488" s="147">
        <v>332</v>
      </c>
      <c r="F488" s="225">
        <f t="shared" si="16"/>
        <v>0.476</v>
      </c>
    </row>
    <row r="489" ht="36" customHeight="1" spans="1:6">
      <c r="A489" s="122">
        <f t="shared" si="15"/>
        <v>7</v>
      </c>
      <c r="B489" s="351">
        <v>2070603</v>
      </c>
      <c r="C489" s="214" t="s">
        <v>439</v>
      </c>
      <c r="D489" s="147">
        <v>814</v>
      </c>
      <c r="E489" s="147">
        <v>1813</v>
      </c>
      <c r="F489" s="225">
        <f t="shared" si="16"/>
        <v>1.227</v>
      </c>
    </row>
    <row r="490" ht="36" customHeight="1" spans="1:6">
      <c r="A490" s="122">
        <f t="shared" si="15"/>
        <v>7</v>
      </c>
      <c r="B490" s="351">
        <v>2070604</v>
      </c>
      <c r="C490" s="352" t="s">
        <v>136</v>
      </c>
      <c r="D490" s="147">
        <v>295</v>
      </c>
      <c r="E490" s="147">
        <v>273</v>
      </c>
      <c r="F490" s="225">
        <f t="shared" si="16"/>
        <v>-0.075</v>
      </c>
    </row>
    <row r="491" ht="36" customHeight="1" spans="1:6">
      <c r="A491" s="122">
        <f t="shared" si="15"/>
        <v>7</v>
      </c>
      <c r="B491" s="351">
        <v>2070605</v>
      </c>
      <c r="C491" s="352" t="s">
        <v>137</v>
      </c>
      <c r="D491" s="147">
        <v>0</v>
      </c>
      <c r="E491" s="147">
        <v>0</v>
      </c>
      <c r="F491" s="225" t="str">
        <f t="shared" si="16"/>
        <v/>
      </c>
    </row>
    <row r="492" ht="36" customHeight="1" spans="1:6">
      <c r="A492" s="122">
        <f t="shared" si="15"/>
        <v>7</v>
      </c>
      <c r="B492" s="351">
        <v>2070606</v>
      </c>
      <c r="C492" s="352" t="s">
        <v>138</v>
      </c>
      <c r="D492" s="147">
        <v>0</v>
      </c>
      <c r="E492" s="147">
        <v>0</v>
      </c>
      <c r="F492" s="225" t="str">
        <f t="shared" si="16"/>
        <v/>
      </c>
    </row>
    <row r="493" ht="36" customHeight="1" spans="1:6">
      <c r="A493" s="122">
        <f t="shared" si="15"/>
        <v>7</v>
      </c>
      <c r="B493" s="351">
        <v>2070607</v>
      </c>
      <c r="C493" s="352" t="s">
        <v>440</v>
      </c>
      <c r="D493" s="147">
        <v>3</v>
      </c>
      <c r="E493" s="147">
        <v>1013</v>
      </c>
      <c r="F493" s="225">
        <f t="shared" si="16"/>
        <v>336.667</v>
      </c>
    </row>
    <row r="494" ht="36" customHeight="1" spans="1:6">
      <c r="A494" s="122">
        <f>LEN(B494)</f>
        <v>7</v>
      </c>
      <c r="B494" s="351">
        <v>2070699</v>
      </c>
      <c r="C494" s="352" t="s">
        <v>441</v>
      </c>
      <c r="D494" s="147">
        <v>430</v>
      </c>
      <c r="E494" s="147">
        <v>439</v>
      </c>
      <c r="F494" s="225">
        <f t="shared" si="16"/>
        <v>0.021</v>
      </c>
    </row>
    <row r="495" ht="36" customHeight="1" spans="1:6">
      <c r="A495" s="122">
        <f>LEN(B495)</f>
        <v>5</v>
      </c>
      <c r="B495" s="350">
        <v>20708</v>
      </c>
      <c r="C495" s="352" t="s">
        <v>442</v>
      </c>
      <c r="D495" s="147">
        <v>0</v>
      </c>
      <c r="E495" s="147">
        <v>0</v>
      </c>
      <c r="F495" s="225" t="str">
        <f t="shared" si="16"/>
        <v/>
      </c>
    </row>
    <row r="496" ht="36" customHeight="1" spans="1:6">
      <c r="A496" s="122">
        <f>LEN(B496)</f>
        <v>7</v>
      </c>
      <c r="B496" s="351">
        <v>2070801</v>
      </c>
      <c r="C496" s="352" t="s">
        <v>443</v>
      </c>
      <c r="D496" s="147">
        <v>86</v>
      </c>
      <c r="E496" s="147">
        <v>88</v>
      </c>
      <c r="F496" s="225">
        <f t="shared" si="16"/>
        <v>0.023</v>
      </c>
    </row>
    <row r="497" ht="36" customHeight="1" spans="1:6">
      <c r="A497" s="122">
        <f>LEN(B497)</f>
        <v>7</v>
      </c>
      <c r="B497" s="351">
        <v>2070802</v>
      </c>
      <c r="C497" s="214" t="s">
        <v>444</v>
      </c>
      <c r="D497" s="147">
        <v>90</v>
      </c>
      <c r="E497" s="147">
        <v>90</v>
      </c>
      <c r="F497" s="225">
        <f t="shared" si="16"/>
        <v>0</v>
      </c>
    </row>
    <row r="498" ht="36" customHeight="1" spans="1:6">
      <c r="A498" s="122">
        <f>LEN(B498)</f>
        <v>7</v>
      </c>
      <c r="B498" s="351">
        <v>2070803</v>
      </c>
      <c r="C498" s="352" t="s">
        <v>136</v>
      </c>
      <c r="D498" s="147">
        <v>0</v>
      </c>
      <c r="E498" s="147">
        <v>0</v>
      </c>
      <c r="F498" s="225" t="str">
        <f t="shared" si="16"/>
        <v/>
      </c>
    </row>
    <row r="499" ht="36" customHeight="1" spans="1:6">
      <c r="A499" s="122">
        <f t="shared" ref="A499:A562" si="17">LEN(B499)</f>
        <v>7</v>
      </c>
      <c r="B499" s="351">
        <v>2070806</v>
      </c>
      <c r="C499" s="352" t="s">
        <v>137</v>
      </c>
      <c r="D499" s="147">
        <v>0</v>
      </c>
      <c r="E499" s="147">
        <v>0</v>
      </c>
      <c r="F499" s="225" t="str">
        <f t="shared" si="16"/>
        <v/>
      </c>
    </row>
    <row r="500" ht="36" customHeight="1" spans="1:6">
      <c r="A500" s="122">
        <f t="shared" si="17"/>
        <v>7</v>
      </c>
      <c r="B500" s="363">
        <v>2070807</v>
      </c>
      <c r="C500" s="352" t="s">
        <v>138</v>
      </c>
      <c r="D500" s="147">
        <v>0</v>
      </c>
      <c r="E500" s="147">
        <v>0</v>
      </c>
      <c r="F500" s="225" t="str">
        <f t="shared" si="16"/>
        <v/>
      </c>
    </row>
    <row r="501" ht="36" customHeight="1" spans="1:6">
      <c r="A501" s="122">
        <f t="shared" si="17"/>
        <v>7</v>
      </c>
      <c r="B501" s="363">
        <v>2070808</v>
      </c>
      <c r="C501" s="352" t="s">
        <v>445</v>
      </c>
      <c r="D501" s="147">
        <v>0</v>
      </c>
      <c r="E501" s="147">
        <v>0</v>
      </c>
      <c r="F501" s="225" t="str">
        <f t="shared" si="16"/>
        <v/>
      </c>
    </row>
    <row r="502" ht="36" customHeight="1" spans="1:6">
      <c r="A502" s="122">
        <f t="shared" si="17"/>
        <v>7</v>
      </c>
      <c r="B502" s="351">
        <v>2070899</v>
      </c>
      <c r="C502" s="352" t="s">
        <v>446</v>
      </c>
      <c r="D502" s="147">
        <v>0</v>
      </c>
      <c r="E502" s="147">
        <v>0</v>
      </c>
      <c r="F502" s="225" t="str">
        <f t="shared" si="16"/>
        <v/>
      </c>
    </row>
    <row r="503" ht="36" customHeight="1" spans="1:6">
      <c r="A503" s="122">
        <f t="shared" si="17"/>
        <v>5</v>
      </c>
      <c r="B503" s="350">
        <v>20799</v>
      </c>
      <c r="C503" s="352" t="s">
        <v>447</v>
      </c>
      <c r="D503" s="147">
        <v>0</v>
      </c>
      <c r="E503" s="147">
        <v>0</v>
      </c>
      <c r="F503" s="225"/>
    </row>
    <row r="504" ht="36" customHeight="1" spans="1:6">
      <c r="A504" s="122">
        <f t="shared" si="17"/>
        <v>7</v>
      </c>
      <c r="B504" s="351">
        <v>2079902</v>
      </c>
      <c r="C504" s="352" t="s">
        <v>448</v>
      </c>
      <c r="D504" s="147">
        <v>0</v>
      </c>
      <c r="E504" s="147">
        <v>0</v>
      </c>
      <c r="F504" s="225" t="str">
        <f t="shared" si="16"/>
        <v/>
      </c>
    </row>
    <row r="505" ht="36" customHeight="1" spans="1:6">
      <c r="A505" s="122">
        <f t="shared" si="17"/>
        <v>7</v>
      </c>
      <c r="B505" s="351">
        <v>2079903</v>
      </c>
      <c r="C505" s="352" t="s">
        <v>449</v>
      </c>
      <c r="D505" s="147">
        <v>0</v>
      </c>
      <c r="E505" s="147">
        <v>0</v>
      </c>
      <c r="F505" s="225" t="str">
        <f t="shared" si="16"/>
        <v/>
      </c>
    </row>
    <row r="506" ht="36" customHeight="1" spans="1:6">
      <c r="A506" s="122">
        <f t="shared" si="17"/>
        <v>7</v>
      </c>
      <c r="B506" s="351">
        <v>2079999</v>
      </c>
      <c r="C506" s="352" t="s">
        <v>450</v>
      </c>
      <c r="D506" s="147">
        <v>0</v>
      </c>
      <c r="E506" s="147">
        <v>0</v>
      </c>
      <c r="F506" s="225"/>
    </row>
    <row r="507" ht="36" customHeight="1" spans="1:6">
      <c r="A507" s="122">
        <f t="shared" si="17"/>
        <v>3</v>
      </c>
      <c r="B507" s="350">
        <v>208</v>
      </c>
      <c r="C507" s="352" t="s">
        <v>451</v>
      </c>
      <c r="D507" s="147">
        <v>90</v>
      </c>
      <c r="E507" s="147">
        <v>90</v>
      </c>
      <c r="F507" s="225">
        <f t="shared" si="16"/>
        <v>0</v>
      </c>
    </row>
    <row r="508" ht="36" customHeight="1" spans="1:6">
      <c r="A508" s="122">
        <f t="shared" si="17"/>
        <v>5</v>
      </c>
      <c r="B508" s="350">
        <v>20801</v>
      </c>
      <c r="C508" s="214" t="s">
        <v>452</v>
      </c>
      <c r="D508" s="147">
        <v>0</v>
      </c>
      <c r="E508" s="147">
        <v>0</v>
      </c>
      <c r="F508" s="225" t="str">
        <f t="shared" si="16"/>
        <v/>
      </c>
    </row>
    <row r="509" ht="36" customHeight="1" spans="1:6">
      <c r="A509" s="122">
        <f t="shared" si="17"/>
        <v>7</v>
      </c>
      <c r="B509" s="351">
        <v>2080101</v>
      </c>
      <c r="C509" s="352" t="s">
        <v>136</v>
      </c>
      <c r="D509" s="147">
        <v>0</v>
      </c>
      <c r="E509" s="147">
        <v>0</v>
      </c>
      <c r="F509" s="225" t="str">
        <f t="shared" si="16"/>
        <v/>
      </c>
    </row>
    <row r="510" ht="36" customHeight="1" spans="1:6">
      <c r="A510" s="122">
        <f t="shared" si="17"/>
        <v>7</v>
      </c>
      <c r="B510" s="351">
        <v>2080102</v>
      </c>
      <c r="C510" s="352" t="s">
        <v>137</v>
      </c>
      <c r="D510" s="147">
        <v>0</v>
      </c>
      <c r="E510" s="147">
        <v>0</v>
      </c>
      <c r="F510" s="225" t="str">
        <f t="shared" si="16"/>
        <v/>
      </c>
    </row>
    <row r="511" ht="36" customHeight="1" spans="1:6">
      <c r="A511" s="122">
        <f t="shared" si="17"/>
        <v>7</v>
      </c>
      <c r="B511" s="351">
        <v>2080103</v>
      </c>
      <c r="C511" s="352" t="s">
        <v>138</v>
      </c>
      <c r="D511" s="147">
        <v>0</v>
      </c>
      <c r="E511" s="147">
        <v>0</v>
      </c>
      <c r="F511" s="225" t="str">
        <f t="shared" si="16"/>
        <v/>
      </c>
    </row>
    <row r="512" ht="36" customHeight="1" spans="1:6">
      <c r="A512" s="122">
        <f t="shared" si="17"/>
        <v>7</v>
      </c>
      <c r="B512" s="351">
        <v>2080104</v>
      </c>
      <c r="C512" s="352" t="s">
        <v>453</v>
      </c>
      <c r="D512" s="147">
        <v>0</v>
      </c>
      <c r="E512" s="147">
        <v>0</v>
      </c>
      <c r="F512" s="225" t="str">
        <f t="shared" si="16"/>
        <v/>
      </c>
    </row>
    <row r="513" ht="36" customHeight="1" spans="1:6">
      <c r="A513" s="122">
        <f t="shared" si="17"/>
        <v>7</v>
      </c>
      <c r="B513" s="351">
        <v>2080105</v>
      </c>
      <c r="C513" s="352" t="s">
        <v>454</v>
      </c>
      <c r="D513" s="147">
        <v>0</v>
      </c>
      <c r="E513" s="147">
        <v>0</v>
      </c>
      <c r="F513" s="225" t="str">
        <f t="shared" si="16"/>
        <v/>
      </c>
    </row>
    <row r="514" ht="36" customHeight="1" spans="1:6">
      <c r="A514" s="122">
        <f t="shared" si="17"/>
        <v>7</v>
      </c>
      <c r="B514" s="351">
        <v>2080106</v>
      </c>
      <c r="C514" s="352" t="s">
        <v>455</v>
      </c>
      <c r="D514" s="147">
        <v>0</v>
      </c>
      <c r="E514" s="147">
        <v>0</v>
      </c>
      <c r="F514" s="225" t="str">
        <f t="shared" si="16"/>
        <v/>
      </c>
    </row>
    <row r="515" ht="36" customHeight="1" spans="1:6">
      <c r="A515" s="122">
        <f t="shared" si="17"/>
        <v>7</v>
      </c>
      <c r="B515" s="351">
        <v>2080107</v>
      </c>
      <c r="C515" s="352" t="s">
        <v>456</v>
      </c>
      <c r="D515" s="147">
        <v>0</v>
      </c>
      <c r="E515" s="147">
        <v>0</v>
      </c>
      <c r="F515" s="225" t="str">
        <f t="shared" si="16"/>
        <v/>
      </c>
    </row>
    <row r="516" ht="36" customHeight="1" spans="1:6">
      <c r="A516" s="122">
        <f t="shared" si="17"/>
        <v>7</v>
      </c>
      <c r="B516" s="351">
        <v>2080108</v>
      </c>
      <c r="C516" s="352" t="s">
        <v>457</v>
      </c>
      <c r="D516" s="147">
        <v>0</v>
      </c>
      <c r="E516" s="147">
        <v>0</v>
      </c>
      <c r="F516" s="225" t="str">
        <f t="shared" ref="F516:F579" si="18">IF(D516&lt;&gt;0,E516/D516-1,"")</f>
        <v/>
      </c>
    </row>
    <row r="517" ht="36" customHeight="1" spans="1:6">
      <c r="A517" s="122">
        <f t="shared" si="17"/>
        <v>7</v>
      </c>
      <c r="B517" s="351">
        <v>2080109</v>
      </c>
      <c r="C517" s="214" t="s">
        <v>458</v>
      </c>
      <c r="D517" s="147">
        <v>427</v>
      </c>
      <c r="E517" s="147">
        <v>416</v>
      </c>
      <c r="F517" s="225">
        <f t="shared" si="18"/>
        <v>-0.026</v>
      </c>
    </row>
    <row r="518" ht="36" customHeight="1" spans="1:6">
      <c r="A518" s="122">
        <f t="shared" si="17"/>
        <v>7</v>
      </c>
      <c r="B518" s="351">
        <v>2080110</v>
      </c>
      <c r="C518" s="352" t="s">
        <v>136</v>
      </c>
      <c r="D518" s="147">
        <v>0</v>
      </c>
      <c r="E518" s="147">
        <v>0</v>
      </c>
      <c r="F518" s="225" t="str">
        <f t="shared" si="18"/>
        <v/>
      </c>
    </row>
    <row r="519" ht="36" customHeight="1" spans="1:6">
      <c r="A519" s="122">
        <f t="shared" si="17"/>
        <v>7</v>
      </c>
      <c r="B519" s="351">
        <v>2080111</v>
      </c>
      <c r="C519" s="352" t="s">
        <v>137</v>
      </c>
      <c r="D519" s="147">
        <v>0</v>
      </c>
      <c r="E519" s="147">
        <v>0</v>
      </c>
      <c r="F519" s="225" t="str">
        <f t="shared" si="18"/>
        <v/>
      </c>
    </row>
    <row r="520" ht="36" customHeight="1" spans="1:6">
      <c r="A520" s="122">
        <f t="shared" si="17"/>
        <v>7</v>
      </c>
      <c r="B520" s="351">
        <v>2080112</v>
      </c>
      <c r="C520" s="352" t="s">
        <v>138</v>
      </c>
      <c r="D520" s="147">
        <v>0</v>
      </c>
      <c r="E520" s="147">
        <v>0</v>
      </c>
      <c r="F520" s="225" t="str">
        <f t="shared" si="18"/>
        <v/>
      </c>
    </row>
    <row r="521" ht="36" customHeight="1" spans="1:6">
      <c r="A521" s="122">
        <f t="shared" si="17"/>
        <v>7</v>
      </c>
      <c r="B521" s="355">
        <v>2080113</v>
      </c>
      <c r="C521" s="352" t="s">
        <v>459</v>
      </c>
      <c r="D521" s="147">
        <v>0</v>
      </c>
      <c r="E521" s="147">
        <v>0</v>
      </c>
      <c r="F521" s="225" t="str">
        <f t="shared" si="18"/>
        <v/>
      </c>
    </row>
    <row r="522" ht="36" customHeight="1" spans="1:6">
      <c r="A522" s="122">
        <f t="shared" si="17"/>
        <v>7</v>
      </c>
      <c r="B522" s="355">
        <v>2080114</v>
      </c>
      <c r="C522" s="352" t="s">
        <v>460</v>
      </c>
      <c r="D522" s="147">
        <v>0</v>
      </c>
      <c r="E522" s="147">
        <v>0</v>
      </c>
      <c r="F522" s="225" t="str">
        <f t="shared" si="18"/>
        <v/>
      </c>
    </row>
    <row r="523" ht="36" customHeight="1" spans="1:6">
      <c r="A523" s="122">
        <f t="shared" si="17"/>
        <v>7</v>
      </c>
      <c r="B523" s="355">
        <v>2080115</v>
      </c>
      <c r="C523" s="352" t="s">
        <v>461</v>
      </c>
      <c r="D523" s="147">
        <v>427</v>
      </c>
      <c r="E523" s="147">
        <v>416</v>
      </c>
      <c r="F523" s="225">
        <f t="shared" si="18"/>
        <v>-0.026</v>
      </c>
    </row>
    <row r="524" ht="36" customHeight="1" spans="1:6">
      <c r="A524" s="122">
        <f t="shared" si="17"/>
        <v>7</v>
      </c>
      <c r="B524" s="355">
        <v>2080116</v>
      </c>
      <c r="C524" s="352" t="s">
        <v>462</v>
      </c>
      <c r="D524" s="147">
        <v>0</v>
      </c>
      <c r="E524" s="147">
        <v>0</v>
      </c>
      <c r="F524" s="225" t="str">
        <f t="shared" si="18"/>
        <v/>
      </c>
    </row>
    <row r="525" ht="36" customHeight="1" spans="1:6">
      <c r="A525" s="122">
        <f t="shared" si="17"/>
        <v>7</v>
      </c>
      <c r="B525" s="355">
        <v>2080150</v>
      </c>
      <c r="C525" s="214" t="s">
        <v>463</v>
      </c>
      <c r="D525" s="147">
        <v>0</v>
      </c>
      <c r="E525" s="147">
        <v>10</v>
      </c>
      <c r="F525" s="225" t="str">
        <f t="shared" si="18"/>
        <v/>
      </c>
    </row>
    <row r="526" ht="36" customHeight="1" spans="1:6">
      <c r="A526" s="122">
        <f t="shared" si="17"/>
        <v>7</v>
      </c>
      <c r="B526" s="351">
        <v>2080199</v>
      </c>
      <c r="C526" s="352" t="s">
        <v>464</v>
      </c>
      <c r="D526" s="147">
        <v>0</v>
      </c>
      <c r="E526" s="147">
        <v>0</v>
      </c>
      <c r="F526" s="225" t="str">
        <f t="shared" si="18"/>
        <v/>
      </c>
    </row>
    <row r="527" ht="36" customHeight="1" spans="1:6">
      <c r="A527" s="122">
        <f t="shared" si="17"/>
        <v>5</v>
      </c>
      <c r="B527" s="350">
        <v>20802</v>
      </c>
      <c r="C527" s="352" t="s">
        <v>463</v>
      </c>
      <c r="D527" s="147">
        <v>0</v>
      </c>
      <c r="E527" s="147">
        <v>10</v>
      </c>
      <c r="F527" s="225" t="str">
        <f t="shared" si="18"/>
        <v/>
      </c>
    </row>
    <row r="528" ht="36" customHeight="1" spans="1:6">
      <c r="A528" s="122">
        <f t="shared" si="17"/>
        <v>7</v>
      </c>
      <c r="B528" s="351">
        <v>2080201</v>
      </c>
      <c r="C528" s="212" t="s">
        <v>84</v>
      </c>
      <c r="D528" s="283">
        <v>31808</v>
      </c>
      <c r="E528" s="283">
        <v>35546</v>
      </c>
      <c r="F528" s="224">
        <f t="shared" si="18"/>
        <v>0.118</v>
      </c>
    </row>
    <row r="529" ht="36" customHeight="1" spans="1:6">
      <c r="A529" s="122">
        <f t="shared" si="17"/>
        <v>7</v>
      </c>
      <c r="B529" s="351">
        <v>2080202</v>
      </c>
      <c r="C529" s="214" t="s">
        <v>465</v>
      </c>
      <c r="D529" s="147">
        <v>974</v>
      </c>
      <c r="E529" s="147">
        <v>931</v>
      </c>
      <c r="F529" s="225">
        <f t="shared" si="18"/>
        <v>-0.044</v>
      </c>
    </row>
    <row r="530" ht="36" customHeight="1" spans="1:6">
      <c r="A530" s="122">
        <f t="shared" si="17"/>
        <v>7</v>
      </c>
      <c r="B530" s="351">
        <v>2080203</v>
      </c>
      <c r="C530" s="352" t="s">
        <v>136</v>
      </c>
      <c r="D530" s="147">
        <v>214</v>
      </c>
      <c r="E530" s="147">
        <v>213</v>
      </c>
      <c r="F530" s="225">
        <f t="shared" si="18"/>
        <v>-0.005</v>
      </c>
    </row>
    <row r="531" ht="36" customHeight="1" spans="1:6">
      <c r="A531" s="122">
        <f t="shared" si="17"/>
        <v>7</v>
      </c>
      <c r="B531" s="351">
        <v>2080206</v>
      </c>
      <c r="C531" s="352" t="s">
        <v>137</v>
      </c>
      <c r="D531" s="147">
        <v>0</v>
      </c>
      <c r="E531" s="147">
        <v>0</v>
      </c>
      <c r="F531" s="225" t="str">
        <f t="shared" si="18"/>
        <v/>
      </c>
    </row>
    <row r="532" ht="36" customHeight="1" spans="1:6">
      <c r="A532" s="122">
        <f t="shared" si="17"/>
        <v>7</v>
      </c>
      <c r="B532" s="351">
        <v>2080207</v>
      </c>
      <c r="C532" s="352" t="s">
        <v>138</v>
      </c>
      <c r="D532" s="147">
        <v>0</v>
      </c>
      <c r="E532" s="147">
        <v>0</v>
      </c>
      <c r="F532" s="225" t="str">
        <f t="shared" si="18"/>
        <v/>
      </c>
    </row>
    <row r="533" ht="36" customHeight="1" spans="1:6">
      <c r="A533" s="122">
        <f t="shared" si="17"/>
        <v>7</v>
      </c>
      <c r="B533" s="351">
        <v>2080208</v>
      </c>
      <c r="C533" s="352" t="s">
        <v>466</v>
      </c>
      <c r="D533" s="147">
        <v>6</v>
      </c>
      <c r="E533" s="147">
        <v>15</v>
      </c>
      <c r="F533" s="225">
        <f t="shared" si="18"/>
        <v>1.5</v>
      </c>
    </row>
    <row r="534" ht="36" customHeight="1" spans="1:6">
      <c r="A534" s="122">
        <f t="shared" si="17"/>
        <v>7</v>
      </c>
      <c r="B534" s="351">
        <v>2080299</v>
      </c>
      <c r="C534" s="352" t="s">
        <v>467</v>
      </c>
      <c r="D534" s="147">
        <v>0</v>
      </c>
      <c r="E534" s="147">
        <v>0</v>
      </c>
      <c r="F534" s="225" t="str">
        <f t="shared" si="18"/>
        <v/>
      </c>
    </row>
    <row r="535" ht="36" customHeight="1" spans="1:6">
      <c r="A535" s="122">
        <f t="shared" si="17"/>
        <v>5</v>
      </c>
      <c r="B535" s="350">
        <v>20804</v>
      </c>
      <c r="C535" s="352" t="s">
        <v>468</v>
      </c>
      <c r="D535" s="147">
        <v>0</v>
      </c>
      <c r="E535" s="147">
        <v>0</v>
      </c>
      <c r="F535" s="225" t="str">
        <f t="shared" si="18"/>
        <v/>
      </c>
    </row>
    <row r="536" ht="36" customHeight="1" spans="1:6">
      <c r="A536" s="122">
        <f t="shared" si="17"/>
        <v>7</v>
      </c>
      <c r="B536" s="351">
        <v>2080402</v>
      </c>
      <c r="C536" s="352" t="s">
        <v>469</v>
      </c>
      <c r="D536" s="147">
        <v>0</v>
      </c>
      <c r="E536" s="147">
        <v>0</v>
      </c>
      <c r="F536" s="225" t="str">
        <f t="shared" si="18"/>
        <v/>
      </c>
    </row>
    <row r="537" ht="36" customHeight="1" spans="1:6">
      <c r="A537" s="122">
        <f t="shared" si="17"/>
        <v>5</v>
      </c>
      <c r="B537" s="350">
        <v>20805</v>
      </c>
      <c r="C537" s="352" t="s">
        <v>176</v>
      </c>
      <c r="D537" s="147">
        <v>0</v>
      </c>
      <c r="E537" s="147">
        <v>0</v>
      </c>
      <c r="F537" s="225" t="str">
        <f t="shared" si="18"/>
        <v/>
      </c>
    </row>
    <row r="538" ht="36" customHeight="1" spans="1:6">
      <c r="A538" s="122">
        <f t="shared" si="17"/>
        <v>7</v>
      </c>
      <c r="B538" s="351">
        <v>2080501</v>
      </c>
      <c r="C538" s="352" t="s">
        <v>470</v>
      </c>
      <c r="D538" s="147">
        <v>494</v>
      </c>
      <c r="E538" s="147">
        <v>473</v>
      </c>
      <c r="F538" s="225">
        <f t="shared" si="18"/>
        <v>-0.043</v>
      </c>
    </row>
    <row r="539" ht="36" customHeight="1" spans="1:6">
      <c r="A539" s="122">
        <f t="shared" si="17"/>
        <v>7</v>
      </c>
      <c r="B539" s="351">
        <v>2080502</v>
      </c>
      <c r="C539" s="352" t="s">
        <v>471</v>
      </c>
      <c r="D539" s="147">
        <v>0</v>
      </c>
      <c r="E539" s="147">
        <v>0</v>
      </c>
      <c r="F539" s="225" t="str">
        <f t="shared" si="18"/>
        <v/>
      </c>
    </row>
    <row r="540" ht="36" customHeight="1" spans="1:6">
      <c r="A540" s="122">
        <f t="shared" si="17"/>
        <v>7</v>
      </c>
      <c r="B540" s="351">
        <v>2080503</v>
      </c>
      <c r="C540" s="352" t="s">
        <v>472</v>
      </c>
      <c r="D540" s="147">
        <v>0</v>
      </c>
      <c r="E540" s="147">
        <v>0</v>
      </c>
      <c r="F540" s="225" t="str">
        <f t="shared" si="18"/>
        <v/>
      </c>
    </row>
    <row r="541" ht="36" customHeight="1" spans="1:6">
      <c r="A541" s="122">
        <f t="shared" si="17"/>
        <v>7</v>
      </c>
      <c r="B541" s="351">
        <v>2080505</v>
      </c>
      <c r="C541" s="352" t="s">
        <v>473</v>
      </c>
      <c r="D541" s="147">
        <v>0</v>
      </c>
      <c r="E541" s="147">
        <v>6</v>
      </c>
      <c r="F541" s="225" t="str">
        <f t="shared" si="18"/>
        <v/>
      </c>
    </row>
    <row r="542" ht="36" customHeight="1" spans="1:6">
      <c r="A542" s="122">
        <f t="shared" si="17"/>
        <v>7</v>
      </c>
      <c r="B542" s="351">
        <v>2080506</v>
      </c>
      <c r="C542" s="362" t="s">
        <v>474</v>
      </c>
      <c r="D542" s="147">
        <v>0</v>
      </c>
      <c r="E542" s="147">
        <v>0</v>
      </c>
      <c r="F542" s="225" t="str">
        <f t="shared" si="18"/>
        <v/>
      </c>
    </row>
    <row r="543" ht="36" customHeight="1" spans="1:6">
      <c r="A543" s="122">
        <f t="shared" si="17"/>
        <v>7</v>
      </c>
      <c r="B543" s="351">
        <v>2080507</v>
      </c>
      <c r="C543" s="362" t="s">
        <v>475</v>
      </c>
      <c r="D543" s="147">
        <v>0</v>
      </c>
      <c r="E543" s="147">
        <v>0</v>
      </c>
      <c r="F543" s="225" t="str">
        <f t="shared" si="18"/>
        <v/>
      </c>
    </row>
    <row r="544" ht="36" customHeight="1" spans="1:6">
      <c r="A544" s="122">
        <f t="shared" si="17"/>
        <v>7</v>
      </c>
      <c r="B544" s="355">
        <v>2080508</v>
      </c>
      <c r="C544" s="362" t="s">
        <v>476</v>
      </c>
      <c r="D544" s="147">
        <v>0</v>
      </c>
      <c r="E544" s="147">
        <v>0</v>
      </c>
      <c r="F544" s="225" t="str">
        <f t="shared" si="18"/>
        <v/>
      </c>
    </row>
    <row r="545" ht="36" customHeight="1" spans="1:6">
      <c r="A545" s="122">
        <f t="shared" si="17"/>
        <v>7</v>
      </c>
      <c r="B545" s="351">
        <v>2080599</v>
      </c>
      <c r="C545" s="362" t="s">
        <v>477</v>
      </c>
      <c r="D545" s="147">
        <v>0</v>
      </c>
      <c r="E545" s="147">
        <v>0</v>
      </c>
      <c r="F545" s="225" t="str">
        <f t="shared" si="18"/>
        <v/>
      </c>
    </row>
    <row r="546" ht="36" customHeight="1" spans="1:6">
      <c r="A546" s="122">
        <f t="shared" si="17"/>
        <v>5</v>
      </c>
      <c r="B546" s="350">
        <v>20806</v>
      </c>
      <c r="C546" s="362" t="s">
        <v>145</v>
      </c>
      <c r="D546" s="147">
        <v>145</v>
      </c>
      <c r="E546" s="147">
        <v>144</v>
      </c>
      <c r="F546" s="225"/>
    </row>
    <row r="547" ht="36" customHeight="1" spans="1:6">
      <c r="A547" s="122">
        <f t="shared" si="17"/>
        <v>7</v>
      </c>
      <c r="B547" s="351">
        <v>2080601</v>
      </c>
      <c r="C547" s="352" t="s">
        <v>478</v>
      </c>
      <c r="D547" s="147">
        <v>115</v>
      </c>
      <c r="E547" s="147">
        <v>80</v>
      </c>
      <c r="F547" s="225"/>
    </row>
    <row r="548" ht="36" customHeight="1" spans="1:6">
      <c r="A548" s="122">
        <f t="shared" si="17"/>
        <v>7</v>
      </c>
      <c r="B548" s="351">
        <v>2080602</v>
      </c>
      <c r="C548" s="214" t="s">
        <v>479</v>
      </c>
      <c r="D548" s="147">
        <v>468</v>
      </c>
      <c r="E548" s="147">
        <v>332</v>
      </c>
      <c r="F548" s="225">
        <f t="shared" si="18"/>
        <v>-0.291</v>
      </c>
    </row>
    <row r="549" ht="36" customHeight="1" spans="1:6">
      <c r="A549" s="122">
        <f t="shared" si="17"/>
        <v>7</v>
      </c>
      <c r="B549" s="351">
        <v>2080699</v>
      </c>
      <c r="C549" s="352" t="s">
        <v>136</v>
      </c>
      <c r="D549" s="147">
        <v>172</v>
      </c>
      <c r="E549" s="147">
        <v>135</v>
      </c>
      <c r="F549" s="225">
        <f t="shared" si="18"/>
        <v>-0.215</v>
      </c>
    </row>
    <row r="550" ht="36" customHeight="1" spans="1:6">
      <c r="A550" s="122">
        <f t="shared" si="17"/>
        <v>5</v>
      </c>
      <c r="B550" s="350">
        <v>20807</v>
      </c>
      <c r="C550" s="352" t="s">
        <v>137</v>
      </c>
      <c r="D550" s="147">
        <v>0</v>
      </c>
      <c r="E550" s="147">
        <v>0</v>
      </c>
      <c r="F550" s="225" t="str">
        <f t="shared" si="18"/>
        <v/>
      </c>
    </row>
    <row r="551" ht="36" customHeight="1" spans="1:6">
      <c r="A551" s="122">
        <f t="shared" si="17"/>
        <v>7</v>
      </c>
      <c r="B551" s="351">
        <v>2080701</v>
      </c>
      <c r="C551" s="352" t="s">
        <v>138</v>
      </c>
      <c r="D551" s="147">
        <v>0</v>
      </c>
      <c r="E551" s="147">
        <v>0</v>
      </c>
      <c r="F551" s="225" t="str">
        <f t="shared" si="18"/>
        <v/>
      </c>
    </row>
    <row r="552" ht="36" customHeight="1" spans="1:6">
      <c r="A552" s="122">
        <f t="shared" si="17"/>
        <v>7</v>
      </c>
      <c r="B552" s="351">
        <v>2080702</v>
      </c>
      <c r="C552" s="352" t="s">
        <v>480</v>
      </c>
      <c r="D552" s="147">
        <v>4</v>
      </c>
      <c r="E552" s="147">
        <v>0</v>
      </c>
      <c r="F552" s="225">
        <f t="shared" si="18"/>
        <v>-1</v>
      </c>
    </row>
    <row r="553" ht="36" customHeight="1" spans="1:6">
      <c r="A553" s="122">
        <f t="shared" si="17"/>
        <v>7</v>
      </c>
      <c r="B553" s="351">
        <v>2080704</v>
      </c>
      <c r="C553" s="352" t="s">
        <v>481</v>
      </c>
      <c r="D553" s="147">
        <v>0</v>
      </c>
      <c r="E553" s="147">
        <v>0</v>
      </c>
      <c r="F553" s="225" t="str">
        <f t="shared" si="18"/>
        <v/>
      </c>
    </row>
    <row r="554" ht="36" customHeight="1" spans="1:6">
      <c r="A554" s="122">
        <f t="shared" si="17"/>
        <v>7</v>
      </c>
      <c r="B554" s="351">
        <v>2080705</v>
      </c>
      <c r="C554" s="352" t="s">
        <v>482</v>
      </c>
      <c r="D554" s="147">
        <v>14</v>
      </c>
      <c r="E554" s="147">
        <v>24</v>
      </c>
      <c r="F554" s="225">
        <f t="shared" si="18"/>
        <v>0.714</v>
      </c>
    </row>
    <row r="555" ht="36" customHeight="1" spans="1:6">
      <c r="A555" s="122">
        <f t="shared" si="17"/>
        <v>7</v>
      </c>
      <c r="B555" s="351">
        <v>2080709</v>
      </c>
      <c r="C555" s="352" t="s">
        <v>483</v>
      </c>
      <c r="D555" s="147">
        <v>278</v>
      </c>
      <c r="E555" s="147">
        <v>173</v>
      </c>
      <c r="F555" s="225">
        <f t="shared" si="18"/>
        <v>-0.378</v>
      </c>
    </row>
    <row r="556" ht="36" customHeight="1" spans="1:6">
      <c r="A556" s="122">
        <f t="shared" si="17"/>
        <v>7</v>
      </c>
      <c r="B556" s="351">
        <v>2080711</v>
      </c>
      <c r="C556" s="214" t="s">
        <v>484</v>
      </c>
      <c r="D556" s="147">
        <v>0</v>
      </c>
      <c r="E556" s="147">
        <v>0</v>
      </c>
      <c r="F556" s="225" t="str">
        <f t="shared" si="18"/>
        <v/>
      </c>
    </row>
    <row r="557" ht="36" customHeight="1" spans="1:6">
      <c r="A557" s="122">
        <f t="shared" si="17"/>
        <v>7</v>
      </c>
      <c r="B557" s="351">
        <v>2080712</v>
      </c>
      <c r="C557" s="352" t="s">
        <v>485</v>
      </c>
      <c r="D557" s="147">
        <v>0</v>
      </c>
      <c r="E557" s="147">
        <v>0</v>
      </c>
      <c r="F557" s="225" t="str">
        <f t="shared" si="18"/>
        <v/>
      </c>
    </row>
    <row r="558" ht="36" customHeight="1" spans="1:6">
      <c r="A558" s="122">
        <f t="shared" si="17"/>
        <v>7</v>
      </c>
      <c r="B558" s="351">
        <v>2080713</v>
      </c>
      <c r="C558" s="214" t="s">
        <v>486</v>
      </c>
      <c r="D558" s="147">
        <v>19374</v>
      </c>
      <c r="E558" s="147">
        <v>21780</v>
      </c>
      <c r="F558" s="225">
        <f t="shared" si="18"/>
        <v>0.124</v>
      </c>
    </row>
    <row r="559" ht="36" customHeight="1" spans="1:6">
      <c r="A559" s="122">
        <f t="shared" si="17"/>
        <v>7</v>
      </c>
      <c r="B559" s="351">
        <v>2080799</v>
      </c>
      <c r="C559" s="352" t="s">
        <v>487</v>
      </c>
      <c r="D559" s="147">
        <v>45</v>
      </c>
      <c r="E559" s="147">
        <v>585</v>
      </c>
      <c r="F559" s="225">
        <f t="shared" si="18"/>
        <v>12</v>
      </c>
    </row>
    <row r="560" ht="36" customHeight="1" spans="1:6">
      <c r="A560" s="122">
        <f t="shared" si="17"/>
        <v>5</v>
      </c>
      <c r="B560" s="350">
        <v>20808</v>
      </c>
      <c r="C560" s="352" t="s">
        <v>488</v>
      </c>
      <c r="D560" s="147">
        <v>7</v>
      </c>
      <c r="E560" s="147">
        <v>1383</v>
      </c>
      <c r="F560" s="225">
        <f t="shared" si="18"/>
        <v>196.571</v>
      </c>
    </row>
    <row r="561" ht="36" customHeight="1" spans="1:6">
      <c r="A561" s="122">
        <f t="shared" si="17"/>
        <v>7</v>
      </c>
      <c r="B561" s="351">
        <v>2080801</v>
      </c>
      <c r="C561" s="352" t="s">
        <v>489</v>
      </c>
      <c r="D561" s="147">
        <v>0</v>
      </c>
      <c r="E561" s="147">
        <v>0</v>
      </c>
      <c r="F561" s="225" t="str">
        <f t="shared" si="18"/>
        <v/>
      </c>
    </row>
    <row r="562" ht="36" customHeight="1" spans="1:6">
      <c r="A562" s="122">
        <f t="shared" si="17"/>
        <v>7</v>
      </c>
      <c r="B562" s="351">
        <v>2080802</v>
      </c>
      <c r="C562" s="352" t="s">
        <v>490</v>
      </c>
      <c r="D562" s="147">
        <v>7528</v>
      </c>
      <c r="E562" s="147">
        <v>7726</v>
      </c>
      <c r="F562" s="225">
        <f t="shared" si="18"/>
        <v>0.026</v>
      </c>
    </row>
    <row r="563" ht="36" customHeight="1" spans="1:6">
      <c r="A563" s="122">
        <f>LEN(B563)</f>
        <v>7</v>
      </c>
      <c r="B563" s="351">
        <v>2080803</v>
      </c>
      <c r="C563" s="352" t="s">
        <v>491</v>
      </c>
      <c r="D563" s="147">
        <v>1835</v>
      </c>
      <c r="E563" s="147">
        <v>1925</v>
      </c>
      <c r="F563" s="225">
        <f t="shared" si="18"/>
        <v>0.049</v>
      </c>
    </row>
    <row r="564" ht="36" customHeight="1" spans="1:6">
      <c r="A564" s="122">
        <f t="shared" ref="A564:A617" si="19">LEN(B564)</f>
        <v>7</v>
      </c>
      <c r="B564" s="351">
        <v>2080805</v>
      </c>
      <c r="C564" s="352" t="s">
        <v>492</v>
      </c>
      <c r="D564" s="147">
        <v>7832</v>
      </c>
      <c r="E564" s="147">
        <v>7996</v>
      </c>
      <c r="F564" s="225">
        <f t="shared" si="18"/>
        <v>0.021</v>
      </c>
    </row>
    <row r="565" ht="36" customHeight="1" spans="1:6">
      <c r="A565" s="122">
        <f t="shared" si="19"/>
        <v>7</v>
      </c>
      <c r="B565" s="351">
        <v>2080806</v>
      </c>
      <c r="C565" s="362" t="s">
        <v>493</v>
      </c>
      <c r="D565" s="147">
        <v>0</v>
      </c>
      <c r="E565" s="147">
        <v>0</v>
      </c>
      <c r="F565" s="225" t="str">
        <f t="shared" si="18"/>
        <v/>
      </c>
    </row>
    <row r="566" ht="36" customHeight="1" spans="1:6">
      <c r="A566" s="122">
        <f t="shared" si="19"/>
        <v>7</v>
      </c>
      <c r="B566" s="351">
        <v>2080899</v>
      </c>
      <c r="C566" s="352" t="s">
        <v>494</v>
      </c>
      <c r="D566" s="147">
        <v>2127</v>
      </c>
      <c r="E566" s="147">
        <v>2165</v>
      </c>
      <c r="F566" s="225">
        <f t="shared" si="18"/>
        <v>0.018</v>
      </c>
    </row>
    <row r="567" ht="36" customHeight="1" spans="1:6">
      <c r="A567" s="122">
        <f t="shared" si="19"/>
        <v>5</v>
      </c>
      <c r="B567" s="350">
        <v>20809</v>
      </c>
      <c r="C567" s="214" t="s">
        <v>495</v>
      </c>
      <c r="D567" s="332">
        <v>-11</v>
      </c>
      <c r="E567" s="332">
        <v>0</v>
      </c>
      <c r="F567" s="225">
        <f t="shared" si="18"/>
        <v>-1</v>
      </c>
    </row>
    <row r="568" s="251" customFormat="1" ht="36" customHeight="1" spans="1:6">
      <c r="A568" s="122">
        <f t="shared" si="19"/>
        <v>7</v>
      </c>
      <c r="B568" s="351">
        <v>2080901</v>
      </c>
      <c r="C568" s="352" t="s">
        <v>496</v>
      </c>
      <c r="D568" s="147">
        <v>0</v>
      </c>
      <c r="E568" s="147">
        <v>0</v>
      </c>
      <c r="F568" s="225" t="str">
        <f t="shared" si="18"/>
        <v/>
      </c>
    </row>
    <row r="569" ht="36" customHeight="1" spans="1:6">
      <c r="A569" s="122">
        <f t="shared" si="19"/>
        <v>7</v>
      </c>
      <c r="B569" s="351">
        <v>2080902</v>
      </c>
      <c r="C569" s="352" t="s">
        <v>497</v>
      </c>
      <c r="D569" s="147">
        <v>0</v>
      </c>
      <c r="E569" s="147">
        <v>0</v>
      </c>
      <c r="F569" s="225" t="str">
        <f t="shared" si="18"/>
        <v/>
      </c>
    </row>
    <row r="570" ht="36" customHeight="1" spans="1:6">
      <c r="A570" s="122">
        <f t="shared" si="19"/>
        <v>7</v>
      </c>
      <c r="B570" s="351">
        <v>2080903</v>
      </c>
      <c r="C570" s="352" t="s">
        <v>498</v>
      </c>
      <c r="D570" s="147">
        <v>-11</v>
      </c>
      <c r="E570" s="147">
        <v>0</v>
      </c>
      <c r="F570" s="225">
        <f t="shared" si="18"/>
        <v>-1</v>
      </c>
    </row>
    <row r="571" ht="36" customHeight="1" spans="1:6">
      <c r="A571" s="122">
        <f t="shared" si="19"/>
        <v>7</v>
      </c>
      <c r="B571" s="351">
        <v>2080904</v>
      </c>
      <c r="C571" s="214" t="s">
        <v>499</v>
      </c>
      <c r="D571" s="147">
        <v>765</v>
      </c>
      <c r="E571" s="147">
        <v>558</v>
      </c>
      <c r="F571" s="225"/>
    </row>
    <row r="572" ht="36" customHeight="1" spans="1:6">
      <c r="A572" s="122">
        <f t="shared" si="19"/>
        <v>7</v>
      </c>
      <c r="B572" s="351">
        <v>2080905</v>
      </c>
      <c r="C572" s="352" t="s">
        <v>500</v>
      </c>
      <c r="D572" s="147">
        <v>0</v>
      </c>
      <c r="E572" s="147">
        <v>0</v>
      </c>
      <c r="F572" s="225" t="str">
        <f t="shared" si="18"/>
        <v/>
      </c>
    </row>
    <row r="573" ht="36" customHeight="1" spans="1:6">
      <c r="A573" s="122">
        <f t="shared" si="19"/>
        <v>7</v>
      </c>
      <c r="B573" s="351">
        <v>2080999</v>
      </c>
      <c r="C573" s="352" t="s">
        <v>501</v>
      </c>
      <c r="D573" s="147">
        <v>0</v>
      </c>
      <c r="E573" s="147">
        <v>0</v>
      </c>
      <c r="F573" s="225" t="str">
        <f t="shared" si="18"/>
        <v/>
      </c>
    </row>
    <row r="574" ht="36" customHeight="1" spans="1:6">
      <c r="A574" s="122">
        <f t="shared" si="19"/>
        <v>5</v>
      </c>
      <c r="B574" s="350">
        <v>20810</v>
      </c>
      <c r="C574" s="352" t="s">
        <v>502</v>
      </c>
      <c r="D574" s="147">
        <v>0</v>
      </c>
      <c r="E574" s="147">
        <v>35</v>
      </c>
      <c r="F574" s="225" t="str">
        <f t="shared" si="18"/>
        <v/>
      </c>
    </row>
    <row r="575" ht="36" customHeight="1" spans="1:6">
      <c r="A575" s="122">
        <f t="shared" si="19"/>
        <v>7</v>
      </c>
      <c r="B575" s="351">
        <v>2081001</v>
      </c>
      <c r="C575" s="352" t="s">
        <v>503</v>
      </c>
      <c r="D575" s="147">
        <v>0</v>
      </c>
      <c r="E575" s="147">
        <v>0</v>
      </c>
      <c r="F575" s="225" t="str">
        <f t="shared" si="18"/>
        <v/>
      </c>
    </row>
    <row r="576" ht="36" customHeight="1" spans="1:6">
      <c r="A576" s="122">
        <f t="shared" si="19"/>
        <v>7</v>
      </c>
      <c r="B576" s="351">
        <v>2081002</v>
      </c>
      <c r="C576" s="352" t="s">
        <v>504</v>
      </c>
      <c r="D576" s="147">
        <v>0</v>
      </c>
      <c r="E576" s="147">
        <v>0</v>
      </c>
      <c r="F576" s="225" t="str">
        <f t="shared" si="18"/>
        <v/>
      </c>
    </row>
    <row r="577" ht="36" customHeight="1" spans="1:6">
      <c r="A577" s="122">
        <f t="shared" si="19"/>
        <v>7</v>
      </c>
      <c r="B577" s="351">
        <v>2081003</v>
      </c>
      <c r="C577" s="352" t="s">
        <v>505</v>
      </c>
      <c r="D577" s="147">
        <v>0</v>
      </c>
      <c r="E577" s="147">
        <v>0</v>
      </c>
      <c r="F577" s="225" t="str">
        <f t="shared" si="18"/>
        <v/>
      </c>
    </row>
    <row r="578" ht="36" customHeight="1" spans="1:6">
      <c r="A578" s="122">
        <f t="shared" si="19"/>
        <v>7</v>
      </c>
      <c r="B578" s="351">
        <v>2081004</v>
      </c>
      <c r="C578" s="352" t="s">
        <v>506</v>
      </c>
      <c r="D578" s="147">
        <v>0</v>
      </c>
      <c r="E578" s="147">
        <v>0</v>
      </c>
      <c r="F578" s="225" t="str">
        <f t="shared" si="18"/>
        <v/>
      </c>
    </row>
    <row r="579" ht="36" customHeight="1" spans="1:6">
      <c r="A579" s="122">
        <f t="shared" si="19"/>
        <v>7</v>
      </c>
      <c r="B579" s="351">
        <v>2081005</v>
      </c>
      <c r="C579" s="352" t="s">
        <v>507</v>
      </c>
      <c r="D579" s="147">
        <v>0</v>
      </c>
      <c r="E579" s="147">
        <v>0</v>
      </c>
      <c r="F579" s="225" t="str">
        <f t="shared" si="18"/>
        <v/>
      </c>
    </row>
    <row r="580" ht="36" customHeight="1" spans="1:6">
      <c r="A580" s="122">
        <f t="shared" si="19"/>
        <v>7</v>
      </c>
      <c r="B580" s="351">
        <v>2081006</v>
      </c>
      <c r="C580" s="352" t="s">
        <v>508</v>
      </c>
      <c r="D580" s="147">
        <v>765</v>
      </c>
      <c r="E580" s="147">
        <v>523</v>
      </c>
      <c r="F580" s="225">
        <f t="shared" ref="F580:F643" si="20">IF(D580&lt;&gt;0,E580/D580-1,"")</f>
        <v>-0.316</v>
      </c>
    </row>
    <row r="581" ht="36" customHeight="1" spans="1:6">
      <c r="A581" s="122">
        <f t="shared" si="19"/>
        <v>7</v>
      </c>
      <c r="B581" s="351">
        <v>2081099</v>
      </c>
      <c r="C581" s="214" t="s">
        <v>509</v>
      </c>
      <c r="D581" s="147">
        <v>3007</v>
      </c>
      <c r="E581" s="147">
        <v>2707</v>
      </c>
      <c r="F581" s="225">
        <f t="shared" si="20"/>
        <v>-0.1</v>
      </c>
    </row>
    <row r="582" ht="36" customHeight="1" spans="1:6">
      <c r="A582" s="122">
        <f t="shared" si="19"/>
        <v>5</v>
      </c>
      <c r="B582" s="350">
        <v>20811</v>
      </c>
      <c r="C582" s="352" t="s">
        <v>510</v>
      </c>
      <c r="D582" s="147">
        <v>994</v>
      </c>
      <c r="E582" s="147">
        <v>975</v>
      </c>
      <c r="F582" s="225">
        <f t="shared" si="20"/>
        <v>-0.019</v>
      </c>
    </row>
    <row r="583" ht="36" customHeight="1" spans="1:6">
      <c r="A583" s="122">
        <f t="shared" si="19"/>
        <v>7</v>
      </c>
      <c r="B583" s="351">
        <v>2081101</v>
      </c>
      <c r="C583" s="352" t="s">
        <v>511</v>
      </c>
      <c r="D583" s="147">
        <v>249</v>
      </c>
      <c r="E583" s="147">
        <v>237</v>
      </c>
      <c r="F583" s="225">
        <f t="shared" si="20"/>
        <v>-0.048</v>
      </c>
    </row>
    <row r="584" ht="36" customHeight="1" spans="1:6">
      <c r="A584" s="122">
        <f t="shared" si="19"/>
        <v>7</v>
      </c>
      <c r="B584" s="351">
        <v>2081102</v>
      </c>
      <c r="C584" s="352" t="s">
        <v>512</v>
      </c>
      <c r="D584" s="147">
        <v>73</v>
      </c>
      <c r="E584" s="147">
        <v>67</v>
      </c>
      <c r="F584" s="225">
        <f t="shared" si="20"/>
        <v>-0.082</v>
      </c>
    </row>
    <row r="585" ht="36" customHeight="1" spans="1:6">
      <c r="A585" s="122">
        <f t="shared" si="19"/>
        <v>7</v>
      </c>
      <c r="B585" s="351">
        <v>2081103</v>
      </c>
      <c r="C585" s="352" t="s">
        <v>513</v>
      </c>
      <c r="D585" s="147">
        <v>259</v>
      </c>
      <c r="E585" s="147">
        <v>320</v>
      </c>
      <c r="F585" s="225">
        <f t="shared" si="20"/>
        <v>0.236</v>
      </c>
    </row>
    <row r="586" ht="36" customHeight="1" spans="1:6">
      <c r="A586" s="122">
        <f t="shared" si="19"/>
        <v>7</v>
      </c>
      <c r="B586" s="351">
        <v>2081104</v>
      </c>
      <c r="C586" s="352" t="s">
        <v>514</v>
      </c>
      <c r="D586" s="147">
        <v>257</v>
      </c>
      <c r="E586" s="147">
        <v>245</v>
      </c>
      <c r="F586" s="225">
        <f t="shared" si="20"/>
        <v>-0.047</v>
      </c>
    </row>
    <row r="587" ht="36" customHeight="1" spans="1:6">
      <c r="A587" s="122">
        <f t="shared" si="19"/>
        <v>7</v>
      </c>
      <c r="B587" s="351">
        <v>2081105</v>
      </c>
      <c r="C587" s="352" t="s">
        <v>515</v>
      </c>
      <c r="D587" s="147">
        <v>0</v>
      </c>
      <c r="E587" s="147">
        <v>0</v>
      </c>
      <c r="F587" s="225" t="str">
        <f t="shared" si="20"/>
        <v/>
      </c>
    </row>
    <row r="588" ht="36" customHeight="1" spans="1:6">
      <c r="A588" s="122">
        <f t="shared" si="19"/>
        <v>7</v>
      </c>
      <c r="B588" s="351">
        <v>2081106</v>
      </c>
      <c r="C588" s="352" t="s">
        <v>516</v>
      </c>
      <c r="D588" s="147">
        <v>3</v>
      </c>
      <c r="E588" s="147">
        <v>6</v>
      </c>
      <c r="F588" s="225">
        <f t="shared" si="20"/>
        <v>1</v>
      </c>
    </row>
    <row r="589" ht="36" customHeight="1" spans="1:6">
      <c r="A589" s="122">
        <f t="shared" si="19"/>
        <v>7</v>
      </c>
      <c r="B589" s="351">
        <v>2081107</v>
      </c>
      <c r="C589" s="352" t="s">
        <v>517</v>
      </c>
      <c r="D589" s="147">
        <v>1172</v>
      </c>
      <c r="E589" s="147">
        <v>857</v>
      </c>
      <c r="F589" s="225">
        <f t="shared" si="20"/>
        <v>-0.269</v>
      </c>
    </row>
    <row r="590" ht="36" customHeight="1" spans="1:6">
      <c r="A590" s="122">
        <f t="shared" si="19"/>
        <v>7</v>
      </c>
      <c r="B590" s="351">
        <v>2081199</v>
      </c>
      <c r="C590" s="214" t="s">
        <v>518</v>
      </c>
      <c r="D590" s="147">
        <v>377</v>
      </c>
      <c r="E590" s="147">
        <v>429</v>
      </c>
      <c r="F590" s="225">
        <f t="shared" si="20"/>
        <v>0.138</v>
      </c>
    </row>
    <row r="591" ht="36" customHeight="1" spans="1:6">
      <c r="A591" s="122">
        <f t="shared" si="19"/>
        <v>5</v>
      </c>
      <c r="B591" s="350">
        <v>20816</v>
      </c>
      <c r="C591" s="352" t="s">
        <v>519</v>
      </c>
      <c r="D591" s="147">
        <v>87</v>
      </c>
      <c r="E591" s="147">
        <v>102</v>
      </c>
      <c r="F591" s="225">
        <f t="shared" si="20"/>
        <v>0.172</v>
      </c>
    </row>
    <row r="592" ht="36" customHeight="1" spans="1:6">
      <c r="A592" s="122">
        <f t="shared" si="19"/>
        <v>7</v>
      </c>
      <c r="B592" s="351">
        <v>2081601</v>
      </c>
      <c r="C592" s="352" t="s">
        <v>520</v>
      </c>
      <c r="D592" s="147">
        <v>242</v>
      </c>
      <c r="E592" s="147">
        <v>261</v>
      </c>
      <c r="F592" s="225">
        <f t="shared" si="20"/>
        <v>0.079</v>
      </c>
    </row>
    <row r="593" ht="36" customHeight="1" spans="1:6">
      <c r="A593" s="122">
        <f t="shared" si="19"/>
        <v>7</v>
      </c>
      <c r="B593" s="351">
        <v>2081602</v>
      </c>
      <c r="C593" s="352" t="s">
        <v>521</v>
      </c>
      <c r="D593" s="147">
        <v>0</v>
      </c>
      <c r="E593" s="147">
        <v>0</v>
      </c>
      <c r="F593" s="225" t="str">
        <f t="shared" si="20"/>
        <v/>
      </c>
    </row>
    <row r="594" ht="36" customHeight="1" spans="1:6">
      <c r="A594" s="122">
        <f t="shared" si="19"/>
        <v>7</v>
      </c>
      <c r="B594" s="351">
        <v>2081603</v>
      </c>
      <c r="C594" s="352" t="s">
        <v>522</v>
      </c>
      <c r="D594" s="147">
        <v>15</v>
      </c>
      <c r="E594" s="147">
        <v>24</v>
      </c>
      <c r="F594" s="225">
        <f t="shared" si="20"/>
        <v>0.6</v>
      </c>
    </row>
    <row r="595" ht="36" customHeight="1" spans="1:6">
      <c r="A595" s="122">
        <f t="shared" si="19"/>
        <v>7</v>
      </c>
      <c r="B595" s="351">
        <v>2081699</v>
      </c>
      <c r="C595" s="352" t="s">
        <v>523</v>
      </c>
      <c r="D595" s="147">
        <v>33</v>
      </c>
      <c r="E595" s="147">
        <v>32</v>
      </c>
      <c r="F595" s="225">
        <f t="shared" si="20"/>
        <v>-0.03</v>
      </c>
    </row>
    <row r="596" ht="36" customHeight="1" spans="1:6">
      <c r="A596" s="122">
        <f t="shared" si="19"/>
        <v>5</v>
      </c>
      <c r="B596" s="350">
        <v>20819</v>
      </c>
      <c r="C596" s="352" t="s">
        <v>524</v>
      </c>
      <c r="D596" s="147">
        <v>0</v>
      </c>
      <c r="E596" s="147">
        <v>10</v>
      </c>
      <c r="F596" s="225" t="str">
        <f t="shared" si="20"/>
        <v/>
      </c>
    </row>
    <row r="597" ht="36" customHeight="1" spans="1:6">
      <c r="A597" s="122">
        <f t="shared" si="19"/>
        <v>7</v>
      </c>
      <c r="B597" s="351">
        <v>2081901</v>
      </c>
      <c r="C597" s="214" t="s">
        <v>525</v>
      </c>
      <c r="D597" s="147">
        <v>1425</v>
      </c>
      <c r="E597" s="147">
        <v>1014</v>
      </c>
      <c r="F597" s="225">
        <f t="shared" si="20"/>
        <v>-0.288</v>
      </c>
    </row>
    <row r="598" ht="36" customHeight="1" spans="1:6">
      <c r="A598" s="122">
        <f t="shared" si="19"/>
        <v>7</v>
      </c>
      <c r="B598" s="351">
        <v>2081902</v>
      </c>
      <c r="C598" s="352" t="s">
        <v>526</v>
      </c>
      <c r="D598" s="147">
        <v>40</v>
      </c>
      <c r="E598" s="147">
        <v>43</v>
      </c>
      <c r="F598" s="225">
        <f t="shared" si="20"/>
        <v>0.075</v>
      </c>
    </row>
    <row r="599" ht="36" customHeight="1" spans="1:6">
      <c r="A599" s="122">
        <f t="shared" si="19"/>
        <v>5</v>
      </c>
      <c r="B599" s="350">
        <v>20820</v>
      </c>
      <c r="C599" s="352" t="s">
        <v>527</v>
      </c>
      <c r="D599" s="147">
        <v>337</v>
      </c>
      <c r="E599" s="147">
        <v>514</v>
      </c>
      <c r="F599" s="225">
        <f t="shared" si="20"/>
        <v>0.525</v>
      </c>
    </row>
    <row r="600" ht="36" customHeight="1" spans="1:6">
      <c r="A600" s="122">
        <f t="shared" si="19"/>
        <v>7</v>
      </c>
      <c r="B600" s="351">
        <v>2082001</v>
      </c>
      <c r="C600" s="352" t="s">
        <v>528</v>
      </c>
      <c r="D600" s="147">
        <v>0</v>
      </c>
      <c r="E600" s="147">
        <v>0</v>
      </c>
      <c r="F600" s="225" t="str">
        <f t="shared" si="20"/>
        <v/>
      </c>
    </row>
    <row r="601" ht="36" customHeight="1" spans="1:6">
      <c r="A601" s="122">
        <f t="shared" si="19"/>
        <v>7</v>
      </c>
      <c r="B601" s="351">
        <v>2082002</v>
      </c>
      <c r="C601" s="352" t="s">
        <v>529</v>
      </c>
      <c r="D601" s="147">
        <v>1019</v>
      </c>
      <c r="E601" s="147">
        <v>404</v>
      </c>
      <c r="F601" s="225"/>
    </row>
    <row r="602" ht="36" customHeight="1" spans="1:6">
      <c r="A602" s="122">
        <f t="shared" si="19"/>
        <v>5</v>
      </c>
      <c r="B602" s="350">
        <v>20821</v>
      </c>
      <c r="C602" s="352" t="s">
        <v>530</v>
      </c>
      <c r="D602" s="147">
        <v>0</v>
      </c>
      <c r="E602" s="147">
        <v>0</v>
      </c>
      <c r="F602" s="225" t="str">
        <f t="shared" si="20"/>
        <v/>
      </c>
    </row>
    <row r="603" ht="36" customHeight="1" spans="1:6">
      <c r="A603" s="122">
        <f t="shared" si="19"/>
        <v>7</v>
      </c>
      <c r="B603" s="351">
        <v>2082101</v>
      </c>
      <c r="C603" s="352" t="s">
        <v>531</v>
      </c>
      <c r="D603" s="147">
        <v>29</v>
      </c>
      <c r="E603" s="147">
        <v>53</v>
      </c>
      <c r="F603" s="225">
        <f t="shared" si="20"/>
        <v>0.828</v>
      </c>
    </row>
    <row r="604" ht="36" customHeight="1" spans="1:6">
      <c r="A604" s="122">
        <f t="shared" si="19"/>
        <v>7</v>
      </c>
      <c r="B604" s="351">
        <v>2082102</v>
      </c>
      <c r="C604" s="352" t="s">
        <v>532</v>
      </c>
      <c r="D604" s="147">
        <v>0</v>
      </c>
      <c r="E604" s="147">
        <v>0</v>
      </c>
      <c r="F604" s="225" t="str">
        <f t="shared" si="20"/>
        <v/>
      </c>
    </row>
    <row r="605" ht="36" customHeight="1" spans="1:6">
      <c r="A605" s="122">
        <f t="shared" si="19"/>
        <v>5</v>
      </c>
      <c r="B605" s="350">
        <v>20824</v>
      </c>
      <c r="C605" s="214" t="s">
        <v>533</v>
      </c>
      <c r="D605" s="147">
        <v>791</v>
      </c>
      <c r="E605" s="147">
        <v>769</v>
      </c>
      <c r="F605" s="225">
        <f t="shared" si="20"/>
        <v>-0.028</v>
      </c>
    </row>
    <row r="606" ht="36" customHeight="1" spans="1:6">
      <c r="A606" s="122">
        <f t="shared" si="19"/>
        <v>7</v>
      </c>
      <c r="B606" s="351">
        <v>2082401</v>
      </c>
      <c r="C606" s="352" t="s">
        <v>136</v>
      </c>
      <c r="D606" s="147">
        <v>106</v>
      </c>
      <c r="E606" s="147">
        <v>146</v>
      </c>
      <c r="F606" s="225">
        <f t="shared" si="20"/>
        <v>0.377</v>
      </c>
    </row>
    <row r="607" ht="36" customHeight="1" spans="1:6">
      <c r="A607" s="122">
        <f t="shared" si="19"/>
        <v>7</v>
      </c>
      <c r="B607" s="351">
        <v>2082402</v>
      </c>
      <c r="C607" s="352" t="s">
        <v>137</v>
      </c>
      <c r="D607" s="147">
        <v>0</v>
      </c>
      <c r="E607" s="147">
        <v>0</v>
      </c>
      <c r="F607" s="225" t="str">
        <f t="shared" si="20"/>
        <v/>
      </c>
    </row>
    <row r="608" ht="36" customHeight="1" spans="1:6">
      <c r="A608" s="122">
        <f t="shared" si="19"/>
        <v>5</v>
      </c>
      <c r="B608" s="350">
        <v>20825</v>
      </c>
      <c r="C608" s="352" t="s">
        <v>138</v>
      </c>
      <c r="D608" s="147">
        <v>0</v>
      </c>
      <c r="E608" s="147">
        <v>0</v>
      </c>
      <c r="F608" s="225" t="str">
        <f t="shared" si="20"/>
        <v/>
      </c>
    </row>
    <row r="609" ht="36" customHeight="1" spans="1:6">
      <c r="A609" s="122">
        <f t="shared" si="19"/>
        <v>7</v>
      </c>
      <c r="B609" s="351">
        <v>2082501</v>
      </c>
      <c r="C609" s="352" t="s">
        <v>534</v>
      </c>
      <c r="D609" s="147">
        <v>121</v>
      </c>
      <c r="E609" s="147">
        <v>52</v>
      </c>
      <c r="F609" s="225">
        <f t="shared" si="20"/>
        <v>-0.57</v>
      </c>
    </row>
    <row r="610" ht="36" customHeight="1" spans="1:6">
      <c r="A610" s="122">
        <f t="shared" si="19"/>
        <v>7</v>
      </c>
      <c r="B610" s="351">
        <v>2082502</v>
      </c>
      <c r="C610" s="352" t="s">
        <v>535</v>
      </c>
      <c r="D610" s="147">
        <v>66</v>
      </c>
      <c r="E610" s="147">
        <v>55</v>
      </c>
      <c r="F610" s="225">
        <f t="shared" si="20"/>
        <v>-0.167</v>
      </c>
    </row>
    <row r="611" ht="36" customHeight="1" spans="1:6">
      <c r="A611" s="122">
        <f t="shared" si="19"/>
        <v>5</v>
      </c>
      <c r="B611" s="350">
        <v>20826</v>
      </c>
      <c r="C611" s="352" t="s">
        <v>536</v>
      </c>
      <c r="D611" s="147">
        <v>0</v>
      </c>
      <c r="E611" s="147">
        <v>0</v>
      </c>
      <c r="F611" s="225" t="str">
        <f t="shared" si="20"/>
        <v/>
      </c>
    </row>
    <row r="612" ht="36" customHeight="1" spans="1:6">
      <c r="A612" s="122">
        <f t="shared" si="19"/>
        <v>7</v>
      </c>
      <c r="B612" s="351">
        <v>2082601</v>
      </c>
      <c r="C612" s="352" t="s">
        <v>537</v>
      </c>
      <c r="D612" s="147">
        <v>421</v>
      </c>
      <c r="E612" s="147">
        <v>458</v>
      </c>
      <c r="F612" s="225">
        <f t="shared" si="20"/>
        <v>0.088</v>
      </c>
    </row>
    <row r="613" ht="36" customHeight="1" spans="1:6">
      <c r="A613" s="122">
        <f t="shared" si="19"/>
        <v>7</v>
      </c>
      <c r="B613" s="351">
        <v>2082602</v>
      </c>
      <c r="C613" s="352" t="s">
        <v>538</v>
      </c>
      <c r="D613" s="147">
        <v>77</v>
      </c>
      <c r="E613" s="147">
        <v>58</v>
      </c>
      <c r="F613" s="225">
        <f t="shared" si="20"/>
        <v>-0.247</v>
      </c>
    </row>
    <row r="614" ht="36" customHeight="1" spans="1:6">
      <c r="A614" s="122">
        <f t="shared" si="19"/>
        <v>7</v>
      </c>
      <c r="B614" s="351">
        <v>2082699</v>
      </c>
      <c r="C614" s="214" t="s">
        <v>539</v>
      </c>
      <c r="D614" s="147">
        <v>78</v>
      </c>
      <c r="E614" s="147">
        <v>65</v>
      </c>
      <c r="F614" s="225">
        <f t="shared" si="20"/>
        <v>-0.167</v>
      </c>
    </row>
    <row r="615" ht="36" customHeight="1" spans="1:6">
      <c r="A615" s="122">
        <f t="shared" si="19"/>
        <v>5</v>
      </c>
      <c r="B615" s="350">
        <v>20827</v>
      </c>
      <c r="C615" s="352" t="s">
        <v>136</v>
      </c>
      <c r="D615" s="147">
        <v>77</v>
      </c>
      <c r="E615" s="147">
        <v>62</v>
      </c>
      <c r="F615" s="225">
        <f t="shared" si="20"/>
        <v>-0.195</v>
      </c>
    </row>
    <row r="616" ht="36" customHeight="1" spans="1:6">
      <c r="A616" s="122">
        <f t="shared" si="19"/>
        <v>7</v>
      </c>
      <c r="B616" s="351">
        <v>2082701</v>
      </c>
      <c r="C616" s="352" t="s">
        <v>137</v>
      </c>
      <c r="D616" s="147">
        <v>0</v>
      </c>
      <c r="E616" s="147">
        <v>0</v>
      </c>
      <c r="F616" s="225" t="str">
        <f t="shared" si="20"/>
        <v/>
      </c>
    </row>
    <row r="617" ht="36" customHeight="1" spans="1:6">
      <c r="A617" s="122">
        <f t="shared" si="19"/>
        <v>7</v>
      </c>
      <c r="B617" s="351">
        <v>2082702</v>
      </c>
      <c r="C617" s="352" t="s">
        <v>138</v>
      </c>
      <c r="D617" s="147">
        <v>0</v>
      </c>
      <c r="E617" s="147">
        <v>0</v>
      </c>
      <c r="F617" s="225" t="str">
        <f t="shared" si="20"/>
        <v/>
      </c>
    </row>
    <row r="618" ht="36" customHeight="1" spans="1:6">
      <c r="A618" s="122">
        <f t="shared" ref="A618:A678" si="21">LEN(B618)</f>
        <v>7</v>
      </c>
      <c r="B618" s="351">
        <v>2082799</v>
      </c>
      <c r="C618" s="352" t="s">
        <v>145</v>
      </c>
      <c r="D618" s="147">
        <v>0</v>
      </c>
      <c r="E618" s="147">
        <v>0</v>
      </c>
      <c r="F618" s="225" t="str">
        <f t="shared" si="20"/>
        <v/>
      </c>
    </row>
    <row r="619" ht="36" customHeight="1" spans="1:6">
      <c r="A619" s="122">
        <f t="shared" si="21"/>
        <v>5</v>
      </c>
      <c r="B619" s="350">
        <v>20828</v>
      </c>
      <c r="C619" s="352" t="s">
        <v>540</v>
      </c>
      <c r="D619" s="147">
        <v>1</v>
      </c>
      <c r="E619" s="147">
        <v>3</v>
      </c>
      <c r="F619" s="225">
        <f t="shared" si="20"/>
        <v>2</v>
      </c>
    </row>
    <row r="620" ht="36" customHeight="1" spans="1:6">
      <c r="A620" s="122">
        <f t="shared" si="21"/>
        <v>7</v>
      </c>
      <c r="B620" s="351">
        <v>2082801</v>
      </c>
      <c r="C620" s="214" t="s">
        <v>541</v>
      </c>
      <c r="D620" s="289">
        <v>2858</v>
      </c>
      <c r="E620" s="289">
        <v>3172</v>
      </c>
      <c r="F620" s="225">
        <f t="shared" si="20"/>
        <v>0.11</v>
      </c>
    </row>
    <row r="621" ht="36" customHeight="1" spans="1:6">
      <c r="A621" s="122">
        <f t="shared" si="21"/>
        <v>7</v>
      </c>
      <c r="B621" s="351">
        <v>2082802</v>
      </c>
      <c r="C621" s="352" t="s">
        <v>542</v>
      </c>
      <c r="D621" s="147">
        <v>1089</v>
      </c>
      <c r="E621" s="147">
        <v>1264</v>
      </c>
      <c r="F621" s="225">
        <f t="shared" si="20"/>
        <v>0.161</v>
      </c>
    </row>
    <row r="622" ht="36" customHeight="1" spans="1:6">
      <c r="A622" s="122">
        <f t="shared" si="21"/>
        <v>7</v>
      </c>
      <c r="B622" s="351">
        <v>2082803</v>
      </c>
      <c r="C622" s="352" t="s">
        <v>543</v>
      </c>
      <c r="D622" s="147">
        <v>1769</v>
      </c>
      <c r="E622" s="147">
        <v>1908</v>
      </c>
      <c r="F622" s="225">
        <f t="shared" si="20"/>
        <v>0.079</v>
      </c>
    </row>
    <row r="623" ht="36" customHeight="1" spans="1:6">
      <c r="A623" s="122">
        <f t="shared" si="21"/>
        <v>7</v>
      </c>
      <c r="B623" s="351">
        <v>2082804</v>
      </c>
      <c r="C623" s="214" t="s">
        <v>544</v>
      </c>
      <c r="D623" s="147">
        <v>228</v>
      </c>
      <c r="E623" s="147">
        <v>124</v>
      </c>
      <c r="F623" s="225">
        <f t="shared" si="20"/>
        <v>-0.456</v>
      </c>
    </row>
    <row r="624" ht="36" customHeight="1" spans="1:6">
      <c r="A624" s="122">
        <f t="shared" si="21"/>
        <v>7</v>
      </c>
      <c r="B624" s="351">
        <v>2082805</v>
      </c>
      <c r="C624" s="352" t="s">
        <v>545</v>
      </c>
      <c r="D624" s="147">
        <v>227</v>
      </c>
      <c r="E624" s="147">
        <v>123</v>
      </c>
      <c r="F624" s="225">
        <f t="shared" si="20"/>
        <v>-0.458</v>
      </c>
    </row>
    <row r="625" ht="36" customHeight="1" spans="1:6">
      <c r="A625" s="122">
        <f t="shared" si="21"/>
        <v>7</v>
      </c>
      <c r="B625" s="351">
        <v>2082850</v>
      </c>
      <c r="C625" s="352" t="s">
        <v>546</v>
      </c>
      <c r="D625" s="147">
        <v>1</v>
      </c>
      <c r="E625" s="147">
        <v>1</v>
      </c>
      <c r="F625" s="225">
        <f t="shared" si="20"/>
        <v>0</v>
      </c>
    </row>
    <row r="626" ht="36" customHeight="1" spans="1:6">
      <c r="A626" s="122">
        <f t="shared" si="21"/>
        <v>7</v>
      </c>
      <c r="B626" s="351">
        <v>2082899</v>
      </c>
      <c r="C626" s="214" t="s">
        <v>547</v>
      </c>
      <c r="D626" s="289">
        <v>320</v>
      </c>
      <c r="E626" s="289">
        <v>254</v>
      </c>
      <c r="F626" s="225">
        <f t="shared" si="20"/>
        <v>-0.206</v>
      </c>
    </row>
    <row r="627" ht="36" customHeight="1" spans="1:6">
      <c r="A627" s="122">
        <f t="shared" si="21"/>
        <v>5</v>
      </c>
      <c r="B627" s="350">
        <v>20830</v>
      </c>
      <c r="C627" s="352" t="s">
        <v>548</v>
      </c>
      <c r="D627" s="147">
        <v>0</v>
      </c>
      <c r="E627" s="147">
        <v>0</v>
      </c>
      <c r="F627" s="225" t="str">
        <f t="shared" si="20"/>
        <v/>
      </c>
    </row>
    <row r="628" ht="36" customHeight="1" spans="1:6">
      <c r="A628" s="122">
        <f t="shared" si="21"/>
        <v>7</v>
      </c>
      <c r="B628" s="351">
        <v>2083001</v>
      </c>
      <c r="C628" s="352" t="s">
        <v>549</v>
      </c>
      <c r="D628" s="147">
        <v>320</v>
      </c>
      <c r="E628" s="147">
        <v>254</v>
      </c>
      <c r="F628" s="225">
        <f t="shared" si="20"/>
        <v>-0.206</v>
      </c>
    </row>
    <row r="629" ht="36" customHeight="1" spans="1:6">
      <c r="A629" s="122">
        <f t="shared" si="21"/>
        <v>7</v>
      </c>
      <c r="B629" s="351">
        <v>2083099</v>
      </c>
      <c r="C629" s="214" t="s">
        <v>550</v>
      </c>
      <c r="D629" s="289">
        <v>0</v>
      </c>
      <c r="E629" s="289">
        <v>0</v>
      </c>
      <c r="F629" s="225" t="str">
        <f t="shared" si="20"/>
        <v/>
      </c>
    </row>
    <row r="630" ht="36" customHeight="1" spans="1:6">
      <c r="A630" s="122">
        <f t="shared" si="21"/>
        <v>5</v>
      </c>
      <c r="B630" s="350">
        <v>20899</v>
      </c>
      <c r="C630" s="352" t="s">
        <v>551</v>
      </c>
      <c r="D630" s="147">
        <v>0</v>
      </c>
      <c r="E630" s="147">
        <v>0</v>
      </c>
      <c r="F630" s="225" t="str">
        <f t="shared" si="20"/>
        <v/>
      </c>
    </row>
    <row r="631" ht="36" customHeight="1" spans="1:6">
      <c r="A631" s="122">
        <f t="shared" si="21"/>
        <v>7</v>
      </c>
      <c r="B631" s="291">
        <v>2089999</v>
      </c>
      <c r="C631" s="352" t="s">
        <v>552</v>
      </c>
      <c r="D631" s="147">
        <v>0</v>
      </c>
      <c r="E631" s="147">
        <v>0</v>
      </c>
      <c r="F631" s="225" t="str">
        <f t="shared" si="20"/>
        <v/>
      </c>
    </row>
    <row r="632" ht="36" customHeight="1" spans="1:6">
      <c r="A632" s="122">
        <f t="shared" si="21"/>
        <v>3</v>
      </c>
      <c r="B632" s="350">
        <v>210</v>
      </c>
      <c r="C632" s="214" t="s">
        <v>553</v>
      </c>
      <c r="D632" s="289">
        <v>64</v>
      </c>
      <c r="E632" s="289">
        <v>97</v>
      </c>
      <c r="F632" s="225">
        <f t="shared" si="20"/>
        <v>0.516</v>
      </c>
    </row>
    <row r="633" ht="36" customHeight="1" spans="1:6">
      <c r="A633" s="122">
        <f t="shared" si="21"/>
        <v>5</v>
      </c>
      <c r="B633" s="350">
        <v>21001</v>
      </c>
      <c r="C633" s="352" t="s">
        <v>554</v>
      </c>
      <c r="D633" s="147">
        <v>0</v>
      </c>
      <c r="E633" s="147">
        <v>0</v>
      </c>
      <c r="F633" s="225" t="str">
        <f t="shared" si="20"/>
        <v/>
      </c>
    </row>
    <row r="634" ht="36" customHeight="1" spans="1:6">
      <c r="A634" s="122">
        <f t="shared" si="21"/>
        <v>7</v>
      </c>
      <c r="B634" s="351">
        <v>2100101</v>
      </c>
      <c r="C634" s="352" t="s">
        <v>555</v>
      </c>
      <c r="D634" s="147">
        <v>64</v>
      </c>
      <c r="E634" s="147">
        <v>97</v>
      </c>
      <c r="F634" s="225">
        <f t="shared" si="20"/>
        <v>0.516</v>
      </c>
    </row>
    <row r="635" ht="36" customHeight="1" spans="1:6">
      <c r="A635" s="122">
        <f t="shared" si="21"/>
        <v>7</v>
      </c>
      <c r="B635" s="351">
        <v>2100102</v>
      </c>
      <c r="C635" s="214" t="s">
        <v>556</v>
      </c>
      <c r="D635" s="147">
        <v>695</v>
      </c>
      <c r="E635" s="147">
        <v>2772</v>
      </c>
      <c r="F635" s="225">
        <f t="shared" si="20"/>
        <v>2.988</v>
      </c>
    </row>
    <row r="636" ht="36" customHeight="1" spans="1:6">
      <c r="A636" s="122">
        <f t="shared" si="21"/>
        <v>7</v>
      </c>
      <c r="B636" s="351">
        <v>2100103</v>
      </c>
      <c r="C636" s="352" t="s">
        <v>557</v>
      </c>
      <c r="D636" s="147">
        <v>0</v>
      </c>
      <c r="E636" s="147">
        <v>0</v>
      </c>
      <c r="F636" s="225" t="str">
        <f t="shared" si="20"/>
        <v/>
      </c>
    </row>
    <row r="637" ht="36" customHeight="1" spans="1:6">
      <c r="A637" s="122">
        <f t="shared" si="21"/>
        <v>7</v>
      </c>
      <c r="B637" s="351">
        <v>2100199</v>
      </c>
      <c r="C637" s="352" t="s">
        <v>558</v>
      </c>
      <c r="D637" s="147">
        <v>695</v>
      </c>
      <c r="E637" s="147">
        <v>2772</v>
      </c>
      <c r="F637" s="225">
        <f t="shared" si="20"/>
        <v>2.988</v>
      </c>
    </row>
    <row r="638" ht="36" customHeight="1" spans="1:6">
      <c r="A638" s="122">
        <f t="shared" si="21"/>
        <v>5</v>
      </c>
      <c r="B638" s="350">
        <v>21002</v>
      </c>
      <c r="C638" s="352" t="s">
        <v>559</v>
      </c>
      <c r="D638" s="147">
        <v>0</v>
      </c>
      <c r="E638" s="147">
        <v>0</v>
      </c>
      <c r="F638" s="225" t="str">
        <f t="shared" si="20"/>
        <v/>
      </c>
    </row>
    <row r="639" ht="36" customHeight="1" spans="1:6">
      <c r="A639" s="122">
        <f t="shared" si="21"/>
        <v>7</v>
      </c>
      <c r="B639" s="351">
        <v>2100201</v>
      </c>
      <c r="C639" s="214" t="s">
        <v>560</v>
      </c>
      <c r="D639" s="289">
        <v>0</v>
      </c>
      <c r="E639" s="289">
        <v>0</v>
      </c>
      <c r="F639" s="225" t="str">
        <f t="shared" si="20"/>
        <v/>
      </c>
    </row>
    <row r="640" ht="36" customHeight="1" spans="1:6">
      <c r="A640" s="122">
        <f t="shared" si="21"/>
        <v>7</v>
      </c>
      <c r="B640" s="351">
        <v>2100202</v>
      </c>
      <c r="C640" s="352" t="s">
        <v>561</v>
      </c>
      <c r="D640" s="147">
        <v>0</v>
      </c>
      <c r="E640" s="147">
        <v>0</v>
      </c>
      <c r="F640" s="225" t="str">
        <f t="shared" si="20"/>
        <v/>
      </c>
    </row>
    <row r="641" ht="36" customHeight="1" spans="1:6">
      <c r="A641" s="122">
        <f t="shared" si="21"/>
        <v>7</v>
      </c>
      <c r="B641" s="351">
        <v>2100203</v>
      </c>
      <c r="C641" s="352" t="s">
        <v>562</v>
      </c>
      <c r="D641" s="147">
        <v>0</v>
      </c>
      <c r="E641" s="147">
        <v>0</v>
      </c>
      <c r="F641" s="225" t="str">
        <f t="shared" si="20"/>
        <v/>
      </c>
    </row>
    <row r="642" ht="36" customHeight="1" spans="1:6">
      <c r="A642" s="122">
        <f t="shared" si="21"/>
        <v>7</v>
      </c>
      <c r="B642" s="351">
        <v>2100204</v>
      </c>
      <c r="C642" s="352" t="s">
        <v>563</v>
      </c>
      <c r="D642" s="147">
        <v>0</v>
      </c>
      <c r="E642" s="147">
        <v>0</v>
      </c>
      <c r="F642" s="225" t="str">
        <f t="shared" si="20"/>
        <v/>
      </c>
    </row>
    <row r="643" ht="36" customHeight="1" spans="1:6">
      <c r="A643" s="122">
        <f t="shared" si="21"/>
        <v>7</v>
      </c>
      <c r="B643" s="351">
        <v>2100205</v>
      </c>
      <c r="C643" s="214" t="s">
        <v>564</v>
      </c>
      <c r="D643" s="147">
        <v>299</v>
      </c>
      <c r="E643" s="147">
        <v>272</v>
      </c>
      <c r="F643" s="225">
        <f t="shared" si="20"/>
        <v>-0.09</v>
      </c>
    </row>
    <row r="644" ht="36" customHeight="1" spans="1:6">
      <c r="A644" s="122">
        <f t="shared" si="21"/>
        <v>7</v>
      </c>
      <c r="B644" s="351">
        <v>2100206</v>
      </c>
      <c r="C644" s="352" t="s">
        <v>136</v>
      </c>
      <c r="D644" s="147">
        <v>103</v>
      </c>
      <c r="E644" s="147">
        <v>98</v>
      </c>
      <c r="F644" s="225">
        <f t="shared" ref="F644:F707" si="22">IF(D644&lt;&gt;0,E644/D644-1,"")</f>
        <v>-0.049</v>
      </c>
    </row>
    <row r="645" ht="36" customHeight="1" spans="1:6">
      <c r="A645" s="122">
        <f t="shared" si="21"/>
        <v>7</v>
      </c>
      <c r="B645" s="351">
        <v>2100207</v>
      </c>
      <c r="C645" s="352" t="s">
        <v>137</v>
      </c>
      <c r="D645" s="147">
        <v>0</v>
      </c>
      <c r="E645" s="147">
        <v>0</v>
      </c>
      <c r="F645" s="225" t="str">
        <f t="shared" si="22"/>
        <v/>
      </c>
    </row>
    <row r="646" ht="36" customHeight="1" spans="1:6">
      <c r="A646" s="122">
        <f t="shared" si="21"/>
        <v>7</v>
      </c>
      <c r="B646" s="351">
        <v>2100208</v>
      </c>
      <c r="C646" s="352" t="s">
        <v>138</v>
      </c>
      <c r="D646" s="147">
        <v>0</v>
      </c>
      <c r="E646" s="147">
        <v>0</v>
      </c>
      <c r="F646" s="225" t="str">
        <f t="shared" si="22"/>
        <v/>
      </c>
    </row>
    <row r="647" ht="36" customHeight="1" spans="1:6">
      <c r="A647" s="122">
        <f t="shared" si="21"/>
        <v>7</v>
      </c>
      <c r="B647" s="351">
        <v>2100209</v>
      </c>
      <c r="C647" s="352" t="s">
        <v>565</v>
      </c>
      <c r="D647" s="147">
        <v>80</v>
      </c>
      <c r="E647" s="147">
        <v>64</v>
      </c>
      <c r="F647" s="225">
        <f t="shared" si="22"/>
        <v>-0.2</v>
      </c>
    </row>
    <row r="648" ht="36" customHeight="1" spans="1:6">
      <c r="A648" s="122">
        <f t="shared" si="21"/>
        <v>7</v>
      </c>
      <c r="B648" s="351">
        <v>2100210</v>
      </c>
      <c r="C648" s="352" t="s">
        <v>566</v>
      </c>
      <c r="D648" s="147">
        <v>0</v>
      </c>
      <c r="E648" s="147">
        <v>0</v>
      </c>
      <c r="F648" s="225" t="str">
        <f t="shared" si="22"/>
        <v/>
      </c>
    </row>
    <row r="649" ht="36" customHeight="1" spans="1:6">
      <c r="A649" s="122">
        <f t="shared" si="21"/>
        <v>7</v>
      </c>
      <c r="B649" s="351">
        <v>2100211</v>
      </c>
      <c r="C649" s="352" t="s">
        <v>176</v>
      </c>
      <c r="D649" s="147">
        <v>0</v>
      </c>
      <c r="E649" s="147">
        <v>0</v>
      </c>
      <c r="F649" s="225" t="str">
        <f t="shared" si="22"/>
        <v/>
      </c>
    </row>
    <row r="650" ht="36" customHeight="1" spans="1:6">
      <c r="A650" s="122">
        <f t="shared" si="21"/>
        <v>7</v>
      </c>
      <c r="B650" s="351">
        <v>2100212</v>
      </c>
      <c r="C650" s="352" t="s">
        <v>145</v>
      </c>
      <c r="D650" s="147">
        <v>110</v>
      </c>
      <c r="E650" s="147">
        <v>106</v>
      </c>
      <c r="F650" s="225">
        <f t="shared" si="22"/>
        <v>-0.036</v>
      </c>
    </row>
    <row r="651" ht="36" customHeight="1" spans="1:6">
      <c r="A651" s="122">
        <f t="shared" si="21"/>
        <v>7</v>
      </c>
      <c r="B651" s="351">
        <v>2100299</v>
      </c>
      <c r="C651" s="352" t="s">
        <v>567</v>
      </c>
      <c r="D651" s="147">
        <v>6</v>
      </c>
      <c r="E651" s="147">
        <v>4</v>
      </c>
      <c r="F651" s="225">
        <f t="shared" si="22"/>
        <v>-0.333</v>
      </c>
    </row>
    <row r="652" ht="36" customHeight="1" spans="1:6">
      <c r="A652" s="122">
        <f t="shared" si="21"/>
        <v>5</v>
      </c>
      <c r="B652" s="350">
        <v>21003</v>
      </c>
      <c r="C652" s="214" t="s">
        <v>568</v>
      </c>
      <c r="D652" s="289">
        <v>27</v>
      </c>
      <c r="E652" s="289">
        <v>27</v>
      </c>
      <c r="F652" s="225">
        <f t="shared" si="22"/>
        <v>0</v>
      </c>
    </row>
    <row r="653" ht="36" customHeight="1" spans="1:6">
      <c r="A653" s="122">
        <f t="shared" si="21"/>
        <v>7</v>
      </c>
      <c r="B653" s="351">
        <v>2100301</v>
      </c>
      <c r="C653" s="352" t="s">
        <v>569</v>
      </c>
      <c r="D653" s="147">
        <v>27</v>
      </c>
      <c r="E653" s="147">
        <v>27</v>
      </c>
      <c r="F653" s="225">
        <f t="shared" si="22"/>
        <v>0</v>
      </c>
    </row>
    <row r="654" ht="36" customHeight="1" spans="1:6">
      <c r="A654" s="122">
        <f t="shared" si="21"/>
        <v>7</v>
      </c>
      <c r="B654" s="351">
        <v>2100302</v>
      </c>
      <c r="C654" s="352" t="s">
        <v>570</v>
      </c>
      <c r="D654" s="147">
        <v>0</v>
      </c>
      <c r="E654" s="147">
        <v>0</v>
      </c>
      <c r="F654" s="225" t="str">
        <f t="shared" si="22"/>
        <v/>
      </c>
    </row>
    <row r="655" ht="36" customHeight="1" spans="1:6">
      <c r="A655" s="122">
        <f t="shared" si="21"/>
        <v>7</v>
      </c>
      <c r="B655" s="351">
        <v>2100399</v>
      </c>
      <c r="C655" s="214" t="s">
        <v>571</v>
      </c>
      <c r="D655" s="147">
        <v>69</v>
      </c>
      <c r="E655" s="147">
        <v>243</v>
      </c>
      <c r="F655" s="225">
        <f t="shared" si="22"/>
        <v>2.522</v>
      </c>
    </row>
    <row r="656" ht="36" customHeight="1" spans="1:6">
      <c r="A656" s="122">
        <f t="shared" si="21"/>
        <v>5</v>
      </c>
      <c r="B656" s="350">
        <v>21004</v>
      </c>
      <c r="C656" s="352" t="s">
        <v>571</v>
      </c>
      <c r="D656" s="147">
        <v>69</v>
      </c>
      <c r="E656" s="147">
        <v>243</v>
      </c>
      <c r="F656" s="225">
        <f t="shared" si="22"/>
        <v>2.522</v>
      </c>
    </row>
    <row r="657" ht="36" customHeight="1" spans="1:6">
      <c r="A657" s="122">
        <f t="shared" si="21"/>
        <v>7</v>
      </c>
      <c r="B657" s="351">
        <v>2100401</v>
      </c>
      <c r="C657" s="212" t="s">
        <v>86</v>
      </c>
      <c r="D657" s="283">
        <v>17259</v>
      </c>
      <c r="E657" s="283">
        <v>16691</v>
      </c>
      <c r="F657" s="224">
        <f t="shared" si="22"/>
        <v>-0.033</v>
      </c>
    </row>
    <row r="658" ht="36" customHeight="1" spans="1:6">
      <c r="A658" s="122">
        <f t="shared" si="21"/>
        <v>7</v>
      </c>
      <c r="B658" s="351">
        <v>2100402</v>
      </c>
      <c r="C658" s="214" t="s">
        <v>572</v>
      </c>
      <c r="D658" s="147">
        <v>459</v>
      </c>
      <c r="E658" s="147">
        <v>418</v>
      </c>
      <c r="F658" s="225">
        <f t="shared" si="22"/>
        <v>-0.089</v>
      </c>
    </row>
    <row r="659" ht="36" customHeight="1" spans="1:6">
      <c r="A659" s="122">
        <f t="shared" si="21"/>
        <v>7</v>
      </c>
      <c r="B659" s="351">
        <v>2100403</v>
      </c>
      <c r="C659" s="352" t="s">
        <v>136</v>
      </c>
      <c r="D659" s="147">
        <v>236</v>
      </c>
      <c r="E659" s="147">
        <v>191</v>
      </c>
      <c r="F659" s="225">
        <f t="shared" si="22"/>
        <v>-0.191</v>
      </c>
    </row>
    <row r="660" ht="36" customHeight="1" spans="1:6">
      <c r="A660" s="122">
        <f t="shared" si="21"/>
        <v>7</v>
      </c>
      <c r="B660" s="351">
        <v>2100404</v>
      </c>
      <c r="C660" s="352" t="s">
        <v>137</v>
      </c>
      <c r="D660" s="147">
        <v>0</v>
      </c>
      <c r="E660" s="147">
        <v>0</v>
      </c>
      <c r="F660" s="225" t="str">
        <f t="shared" si="22"/>
        <v/>
      </c>
    </row>
    <row r="661" ht="36" customHeight="1" spans="1:6">
      <c r="A661" s="122">
        <f t="shared" si="21"/>
        <v>7</v>
      </c>
      <c r="B661" s="351">
        <v>2100405</v>
      </c>
      <c r="C661" s="352" t="s">
        <v>138</v>
      </c>
      <c r="D661" s="147">
        <v>0</v>
      </c>
      <c r="E661" s="147">
        <v>0</v>
      </c>
      <c r="F661" s="225" t="str">
        <f t="shared" si="22"/>
        <v/>
      </c>
    </row>
    <row r="662" ht="36" customHeight="1" spans="1:6">
      <c r="A662" s="122">
        <f t="shared" si="21"/>
        <v>7</v>
      </c>
      <c r="B662" s="351">
        <v>2100406</v>
      </c>
      <c r="C662" s="352" t="s">
        <v>573</v>
      </c>
      <c r="D662" s="147">
        <v>223</v>
      </c>
      <c r="E662" s="147">
        <v>227</v>
      </c>
      <c r="F662" s="225">
        <f t="shared" si="22"/>
        <v>0.018</v>
      </c>
    </row>
    <row r="663" ht="36" customHeight="1" spans="1:6">
      <c r="A663" s="122">
        <f t="shared" si="21"/>
        <v>7</v>
      </c>
      <c r="B663" s="351">
        <v>2100407</v>
      </c>
      <c r="C663" s="214" t="s">
        <v>574</v>
      </c>
      <c r="D663" s="147">
        <v>770</v>
      </c>
      <c r="E663" s="147">
        <v>1161</v>
      </c>
      <c r="F663" s="225">
        <f t="shared" si="22"/>
        <v>0.508</v>
      </c>
    </row>
    <row r="664" ht="36" customHeight="1" spans="1:6">
      <c r="A664" s="122">
        <f t="shared" si="21"/>
        <v>7</v>
      </c>
      <c r="B664" s="351">
        <v>2100408</v>
      </c>
      <c r="C664" s="352" t="s">
        <v>575</v>
      </c>
      <c r="D664" s="147">
        <v>0</v>
      </c>
      <c r="E664" s="147">
        <v>0</v>
      </c>
      <c r="F664" s="225" t="str">
        <f t="shared" si="22"/>
        <v/>
      </c>
    </row>
    <row r="665" ht="36" customHeight="1" spans="1:6">
      <c r="A665" s="122">
        <f t="shared" si="21"/>
        <v>7</v>
      </c>
      <c r="B665" s="351">
        <v>2100409</v>
      </c>
      <c r="C665" s="352" t="s">
        <v>576</v>
      </c>
      <c r="D665" s="147">
        <v>432</v>
      </c>
      <c r="E665" s="147">
        <v>508</v>
      </c>
      <c r="F665" s="225">
        <f t="shared" si="22"/>
        <v>0.176</v>
      </c>
    </row>
    <row r="666" ht="36" customHeight="1" spans="1:6">
      <c r="A666" s="122">
        <f t="shared" si="21"/>
        <v>7</v>
      </c>
      <c r="B666" s="351">
        <v>2100410</v>
      </c>
      <c r="C666" s="352" t="s">
        <v>577</v>
      </c>
      <c r="D666" s="147">
        <v>0</v>
      </c>
      <c r="E666" s="147">
        <v>0</v>
      </c>
      <c r="F666" s="225" t="str">
        <f t="shared" si="22"/>
        <v/>
      </c>
    </row>
    <row r="667" ht="36" customHeight="1" spans="1:6">
      <c r="A667" s="122">
        <f t="shared" si="21"/>
        <v>7</v>
      </c>
      <c r="B667" s="351">
        <v>2100499</v>
      </c>
      <c r="C667" s="352" t="s">
        <v>578</v>
      </c>
      <c r="D667" s="147">
        <v>0</v>
      </c>
      <c r="E667" s="147">
        <v>0</v>
      </c>
      <c r="F667" s="225" t="str">
        <f t="shared" si="22"/>
        <v/>
      </c>
    </row>
    <row r="668" ht="36" customHeight="1" spans="1:6">
      <c r="A668" s="122">
        <f t="shared" si="21"/>
        <v>5</v>
      </c>
      <c r="B668" s="350">
        <v>21007</v>
      </c>
      <c r="C668" s="352" t="s">
        <v>579</v>
      </c>
      <c r="D668" s="147">
        <v>0</v>
      </c>
      <c r="E668" s="147">
        <v>0</v>
      </c>
      <c r="F668" s="225" t="str">
        <f t="shared" si="22"/>
        <v/>
      </c>
    </row>
    <row r="669" ht="36" customHeight="1" spans="1:6">
      <c r="A669" s="122">
        <f t="shared" si="21"/>
        <v>7</v>
      </c>
      <c r="B669" s="351">
        <v>2100716</v>
      </c>
      <c r="C669" s="352" t="s">
        <v>580</v>
      </c>
      <c r="D669" s="147">
        <v>0</v>
      </c>
      <c r="E669" s="147">
        <v>0</v>
      </c>
      <c r="F669" s="225" t="str">
        <f t="shared" si="22"/>
        <v/>
      </c>
    </row>
    <row r="670" ht="36" customHeight="1" spans="1:6">
      <c r="A670" s="122">
        <f t="shared" si="21"/>
        <v>7</v>
      </c>
      <c r="B670" s="351">
        <v>2100717</v>
      </c>
      <c r="C670" s="352" t="s">
        <v>581</v>
      </c>
      <c r="D670" s="147">
        <v>0</v>
      </c>
      <c r="E670" s="147">
        <v>0</v>
      </c>
      <c r="F670" s="225" t="str">
        <f t="shared" si="22"/>
        <v/>
      </c>
    </row>
    <row r="671" ht="36" customHeight="1" spans="1:6">
      <c r="A671" s="122">
        <f t="shared" si="21"/>
        <v>7</v>
      </c>
      <c r="B671" s="351">
        <v>2100799</v>
      </c>
      <c r="C671" s="352" t="s">
        <v>582</v>
      </c>
      <c r="D671" s="147">
        <v>0</v>
      </c>
      <c r="E671" s="147">
        <v>0</v>
      </c>
      <c r="F671" s="225" t="str">
        <f t="shared" si="22"/>
        <v/>
      </c>
    </row>
    <row r="672" ht="36" customHeight="1" spans="1:6">
      <c r="A672" s="122">
        <f t="shared" si="21"/>
        <v>5</v>
      </c>
      <c r="B672" s="350">
        <v>21011</v>
      </c>
      <c r="C672" s="352" t="s">
        <v>583</v>
      </c>
      <c r="D672" s="147">
        <v>0</v>
      </c>
      <c r="E672" s="147">
        <v>0</v>
      </c>
      <c r="F672" s="225" t="str">
        <f t="shared" si="22"/>
        <v/>
      </c>
    </row>
    <row r="673" ht="36" customHeight="1" spans="1:6">
      <c r="A673" s="122">
        <f t="shared" si="21"/>
        <v>7</v>
      </c>
      <c r="B673" s="351">
        <v>2101101</v>
      </c>
      <c r="C673" s="352" t="s">
        <v>584</v>
      </c>
      <c r="D673" s="147">
        <v>0</v>
      </c>
      <c r="E673" s="147">
        <v>0</v>
      </c>
      <c r="F673" s="225" t="str">
        <f t="shared" si="22"/>
        <v/>
      </c>
    </row>
    <row r="674" ht="36" customHeight="1" spans="1:6">
      <c r="A674" s="122">
        <f t="shared" si="21"/>
        <v>7</v>
      </c>
      <c r="B674" s="351">
        <v>2101102</v>
      </c>
      <c r="C674" s="352" t="s">
        <v>585</v>
      </c>
      <c r="D674" s="147">
        <v>0</v>
      </c>
      <c r="E674" s="147">
        <v>0</v>
      </c>
      <c r="F674" s="225" t="str">
        <f t="shared" si="22"/>
        <v/>
      </c>
    </row>
    <row r="675" ht="36" customHeight="1" spans="1:6">
      <c r="A675" s="122">
        <f t="shared" si="21"/>
        <v>7</v>
      </c>
      <c r="B675" s="351">
        <v>2101103</v>
      </c>
      <c r="C675" s="352" t="s">
        <v>586</v>
      </c>
      <c r="D675" s="147">
        <v>0</v>
      </c>
      <c r="E675" s="147">
        <v>0</v>
      </c>
      <c r="F675" s="225" t="str">
        <f t="shared" si="22"/>
        <v/>
      </c>
    </row>
    <row r="676" ht="36" customHeight="1" spans="1:6">
      <c r="A676" s="122">
        <f t="shared" si="21"/>
        <v>7</v>
      </c>
      <c r="B676" s="351">
        <v>2101199</v>
      </c>
      <c r="C676" s="352" t="s">
        <v>587</v>
      </c>
      <c r="D676" s="147">
        <v>0</v>
      </c>
      <c r="E676" s="147">
        <v>0</v>
      </c>
      <c r="F676" s="225" t="str">
        <f t="shared" si="22"/>
        <v/>
      </c>
    </row>
    <row r="677" ht="36" customHeight="1" spans="1:6">
      <c r="A677" s="122">
        <f t="shared" si="21"/>
        <v>5</v>
      </c>
      <c r="B677" s="350">
        <v>21012</v>
      </c>
      <c r="C677" s="352" t="s">
        <v>588</v>
      </c>
      <c r="D677" s="147">
        <v>338</v>
      </c>
      <c r="E677" s="147">
        <v>653</v>
      </c>
      <c r="F677" s="225">
        <f t="shared" si="22"/>
        <v>0.932</v>
      </c>
    </row>
    <row r="678" ht="36" customHeight="1" spans="1:6">
      <c r="A678" s="122">
        <f t="shared" si="21"/>
        <v>7</v>
      </c>
      <c r="B678" s="351">
        <v>2101201</v>
      </c>
      <c r="C678" s="214" t="s">
        <v>589</v>
      </c>
      <c r="D678" s="289">
        <v>2404</v>
      </c>
      <c r="E678" s="289">
        <v>2332</v>
      </c>
      <c r="F678" s="225">
        <f t="shared" si="22"/>
        <v>-0.03</v>
      </c>
    </row>
    <row r="679" ht="36" customHeight="1" spans="1:6">
      <c r="A679" s="122">
        <f t="shared" ref="A679:A742" si="23">LEN(B679)</f>
        <v>7</v>
      </c>
      <c r="B679" s="351">
        <v>2101202</v>
      </c>
      <c r="C679" s="352" t="s">
        <v>590</v>
      </c>
      <c r="D679" s="147">
        <v>146</v>
      </c>
      <c r="E679" s="147">
        <v>145</v>
      </c>
      <c r="F679" s="225">
        <f t="shared" si="22"/>
        <v>-0.007</v>
      </c>
    </row>
    <row r="680" ht="36" customHeight="1" spans="1:6">
      <c r="A680" s="122">
        <f t="shared" si="23"/>
        <v>7</v>
      </c>
      <c r="B680" s="351">
        <v>2101299</v>
      </c>
      <c r="C680" s="352" t="s">
        <v>591</v>
      </c>
      <c r="D680" s="147">
        <v>1965</v>
      </c>
      <c r="E680" s="147">
        <v>1965</v>
      </c>
      <c r="F680" s="225">
        <f t="shared" si="22"/>
        <v>0</v>
      </c>
    </row>
    <row r="681" ht="36" customHeight="1" spans="1:6">
      <c r="A681" s="122">
        <f t="shared" si="23"/>
        <v>5</v>
      </c>
      <c r="B681" s="350">
        <v>21013</v>
      </c>
      <c r="C681" s="352" t="s">
        <v>592</v>
      </c>
      <c r="D681" s="147">
        <v>293</v>
      </c>
      <c r="E681" s="147">
        <v>222</v>
      </c>
      <c r="F681" s="225">
        <f t="shared" si="22"/>
        <v>-0.242</v>
      </c>
    </row>
    <row r="682" ht="36" customHeight="1" spans="1:6">
      <c r="A682" s="122">
        <f t="shared" si="23"/>
        <v>7</v>
      </c>
      <c r="B682" s="351">
        <v>2101301</v>
      </c>
      <c r="C682" s="214" t="s">
        <v>593</v>
      </c>
      <c r="D682" s="147">
        <v>3552</v>
      </c>
      <c r="E682" s="147">
        <v>2908</v>
      </c>
      <c r="F682" s="225">
        <f t="shared" si="22"/>
        <v>-0.181</v>
      </c>
    </row>
    <row r="683" ht="36" customHeight="1" spans="1:6">
      <c r="A683" s="122">
        <f t="shared" si="23"/>
        <v>7</v>
      </c>
      <c r="B683" s="351">
        <v>2101302</v>
      </c>
      <c r="C683" s="352" t="s">
        <v>594</v>
      </c>
      <c r="D683" s="147">
        <v>504</v>
      </c>
      <c r="E683" s="147">
        <v>600</v>
      </c>
      <c r="F683" s="225">
        <f t="shared" si="22"/>
        <v>0.19</v>
      </c>
    </row>
    <row r="684" ht="36" customHeight="1" spans="1:6">
      <c r="A684" s="122">
        <f t="shared" si="23"/>
        <v>7</v>
      </c>
      <c r="B684" s="351">
        <v>2101399</v>
      </c>
      <c r="C684" s="352" t="s">
        <v>595</v>
      </c>
      <c r="D684" s="147">
        <v>95</v>
      </c>
      <c r="E684" s="147">
        <v>90</v>
      </c>
      <c r="F684" s="225">
        <f t="shared" si="22"/>
        <v>-0.053</v>
      </c>
    </row>
    <row r="685" ht="36" customHeight="1" spans="1:6">
      <c r="A685" s="122">
        <f t="shared" si="23"/>
        <v>5</v>
      </c>
      <c r="B685" s="350">
        <v>21014</v>
      </c>
      <c r="C685" s="352" t="s">
        <v>596</v>
      </c>
      <c r="D685" s="147">
        <v>697</v>
      </c>
      <c r="E685" s="147">
        <v>703</v>
      </c>
      <c r="F685" s="225">
        <f t="shared" si="22"/>
        <v>0.009</v>
      </c>
    </row>
    <row r="686" ht="36" customHeight="1" spans="1:6">
      <c r="A686" s="122">
        <f t="shared" si="23"/>
        <v>7</v>
      </c>
      <c r="B686" s="351">
        <v>2101401</v>
      </c>
      <c r="C686" s="352" t="s">
        <v>597</v>
      </c>
      <c r="D686" s="147">
        <v>0</v>
      </c>
      <c r="E686" s="147">
        <v>0</v>
      </c>
      <c r="F686" s="225" t="str">
        <f t="shared" si="22"/>
        <v/>
      </c>
    </row>
    <row r="687" ht="36" customHeight="1" spans="1:6">
      <c r="A687" s="122">
        <f t="shared" si="23"/>
        <v>7</v>
      </c>
      <c r="B687" s="351">
        <v>2101499</v>
      </c>
      <c r="C687" s="352" t="s">
        <v>598</v>
      </c>
      <c r="D687" s="147">
        <v>244</v>
      </c>
      <c r="E687" s="147">
        <v>186</v>
      </c>
      <c r="F687" s="225">
        <f t="shared" si="22"/>
        <v>-0.238</v>
      </c>
    </row>
    <row r="688" ht="36" customHeight="1" spans="1:6">
      <c r="A688" s="122">
        <f t="shared" si="23"/>
        <v>5</v>
      </c>
      <c r="B688" s="350">
        <v>21015</v>
      </c>
      <c r="C688" s="352" t="s">
        <v>599</v>
      </c>
      <c r="D688" s="147">
        <v>0</v>
      </c>
      <c r="E688" s="147">
        <v>0</v>
      </c>
      <c r="F688" s="225" t="str">
        <f t="shared" si="22"/>
        <v/>
      </c>
    </row>
    <row r="689" ht="36" customHeight="1" spans="1:6">
      <c r="A689" s="122">
        <f t="shared" si="23"/>
        <v>7</v>
      </c>
      <c r="B689" s="351">
        <v>2101501</v>
      </c>
      <c r="C689" s="352" t="s">
        <v>600</v>
      </c>
      <c r="D689" s="147">
        <v>0</v>
      </c>
      <c r="E689" s="147">
        <v>0</v>
      </c>
      <c r="F689" s="225" t="str">
        <f t="shared" si="22"/>
        <v/>
      </c>
    </row>
    <row r="690" ht="36" customHeight="1" spans="1:6">
      <c r="A690" s="122">
        <f t="shared" si="23"/>
        <v>7</v>
      </c>
      <c r="B690" s="351">
        <v>2101502</v>
      </c>
      <c r="C690" s="352" t="s">
        <v>601</v>
      </c>
      <c r="D690" s="147">
        <v>1928</v>
      </c>
      <c r="E690" s="147">
        <v>1050</v>
      </c>
      <c r="F690" s="225">
        <f t="shared" si="22"/>
        <v>-0.455</v>
      </c>
    </row>
    <row r="691" ht="36" customHeight="1" spans="1:6">
      <c r="A691" s="122">
        <f t="shared" si="23"/>
        <v>7</v>
      </c>
      <c r="B691" s="351">
        <v>2101503</v>
      </c>
      <c r="C691" s="352" t="s">
        <v>602</v>
      </c>
      <c r="D691" s="147">
        <v>84</v>
      </c>
      <c r="E691" s="147">
        <v>275</v>
      </c>
      <c r="F691" s="225">
        <f t="shared" si="22"/>
        <v>2.274</v>
      </c>
    </row>
    <row r="692" ht="36" customHeight="1" spans="1:6">
      <c r="A692" s="122">
        <f t="shared" si="23"/>
        <v>7</v>
      </c>
      <c r="B692" s="351">
        <v>2101504</v>
      </c>
      <c r="C692" s="352" t="s">
        <v>603</v>
      </c>
      <c r="D692" s="147">
        <v>0</v>
      </c>
      <c r="E692" s="147">
        <v>0</v>
      </c>
      <c r="F692" s="225" t="str">
        <f t="shared" si="22"/>
        <v/>
      </c>
    </row>
    <row r="693" ht="36" customHeight="1" spans="1:6">
      <c r="A693" s="122">
        <f t="shared" si="23"/>
        <v>7</v>
      </c>
      <c r="B693" s="351">
        <v>2101505</v>
      </c>
      <c r="C693" s="352" t="s">
        <v>604</v>
      </c>
      <c r="D693" s="147">
        <v>0</v>
      </c>
      <c r="E693" s="147">
        <v>4</v>
      </c>
      <c r="F693" s="225" t="str">
        <f t="shared" si="22"/>
        <v/>
      </c>
    </row>
    <row r="694" ht="36" customHeight="1" spans="1:6">
      <c r="A694" s="122">
        <f t="shared" si="23"/>
        <v>7</v>
      </c>
      <c r="B694" s="351">
        <v>2101506</v>
      </c>
      <c r="C694" s="214" t="s">
        <v>605</v>
      </c>
      <c r="D694" s="147">
        <v>743</v>
      </c>
      <c r="E694" s="147">
        <v>442</v>
      </c>
      <c r="F694" s="225">
        <f t="shared" si="22"/>
        <v>-0.405</v>
      </c>
    </row>
    <row r="695" ht="36" customHeight="1" spans="1:6">
      <c r="A695" s="122">
        <f t="shared" si="23"/>
        <v>7</v>
      </c>
      <c r="B695" s="351">
        <v>2101550</v>
      </c>
      <c r="C695" s="352" t="s">
        <v>606</v>
      </c>
      <c r="D695" s="147">
        <v>0</v>
      </c>
      <c r="E695" s="147">
        <v>0</v>
      </c>
      <c r="F695" s="225" t="str">
        <f t="shared" si="22"/>
        <v/>
      </c>
    </row>
    <row r="696" ht="36" customHeight="1" spans="1:6">
      <c r="A696" s="122">
        <f t="shared" si="23"/>
        <v>7</v>
      </c>
      <c r="B696" s="351">
        <v>2101599</v>
      </c>
      <c r="C696" s="352" t="s">
        <v>607</v>
      </c>
      <c r="D696" s="147">
        <v>69</v>
      </c>
      <c r="E696" s="147">
        <v>41</v>
      </c>
      <c r="F696" s="225">
        <f t="shared" si="22"/>
        <v>-0.406</v>
      </c>
    </row>
    <row r="697" ht="36" customHeight="1" spans="1:6">
      <c r="A697" s="122">
        <f t="shared" si="23"/>
        <v>5</v>
      </c>
      <c r="B697" s="350">
        <v>21016</v>
      </c>
      <c r="C697" s="352" t="s">
        <v>608</v>
      </c>
      <c r="D697" s="147">
        <v>674</v>
      </c>
      <c r="E697" s="147">
        <v>401</v>
      </c>
      <c r="F697" s="225">
        <f t="shared" si="22"/>
        <v>-0.405</v>
      </c>
    </row>
    <row r="698" ht="36" customHeight="1" spans="1:6">
      <c r="A698" s="122">
        <f t="shared" si="23"/>
        <v>7</v>
      </c>
      <c r="B698" s="351">
        <v>2101601</v>
      </c>
      <c r="C698" s="214" t="s">
        <v>609</v>
      </c>
      <c r="D698" s="147">
        <v>6835</v>
      </c>
      <c r="E698" s="147">
        <v>7201</v>
      </c>
      <c r="F698" s="225">
        <f t="shared" si="22"/>
        <v>0.054</v>
      </c>
    </row>
    <row r="699" ht="36" customHeight="1" spans="1:6">
      <c r="A699" s="122">
        <f t="shared" si="23"/>
        <v>5</v>
      </c>
      <c r="B699" s="350">
        <v>21099</v>
      </c>
      <c r="C699" s="352" t="s">
        <v>610</v>
      </c>
      <c r="D699" s="147">
        <v>1104</v>
      </c>
      <c r="E699" s="147">
        <v>1185</v>
      </c>
      <c r="F699" s="225">
        <f t="shared" si="22"/>
        <v>0.073</v>
      </c>
    </row>
    <row r="700" ht="36" customHeight="1" spans="1:6">
      <c r="A700" s="122">
        <f t="shared" si="23"/>
        <v>7</v>
      </c>
      <c r="B700" s="356">
        <v>2109999</v>
      </c>
      <c r="C700" s="352" t="s">
        <v>611</v>
      </c>
      <c r="D700" s="147">
        <v>2752</v>
      </c>
      <c r="E700" s="147">
        <v>2792</v>
      </c>
      <c r="F700" s="225">
        <f t="shared" si="22"/>
        <v>0.015</v>
      </c>
    </row>
    <row r="701" ht="36" customHeight="1" spans="1:6">
      <c r="A701" s="122">
        <f t="shared" si="23"/>
        <v>3</v>
      </c>
      <c r="B701" s="350">
        <v>211</v>
      </c>
      <c r="C701" s="352" t="s">
        <v>612</v>
      </c>
      <c r="D701" s="147">
        <v>2601</v>
      </c>
      <c r="E701" s="147">
        <v>2855</v>
      </c>
      <c r="F701" s="225">
        <f t="shared" si="22"/>
        <v>0.098</v>
      </c>
    </row>
    <row r="702" ht="36" customHeight="1" spans="1:6">
      <c r="A702" s="122">
        <f t="shared" si="23"/>
        <v>5</v>
      </c>
      <c r="B702" s="350">
        <v>21101</v>
      </c>
      <c r="C702" s="352" t="s">
        <v>613</v>
      </c>
      <c r="D702" s="147">
        <v>378</v>
      </c>
      <c r="E702" s="147">
        <v>369</v>
      </c>
      <c r="F702" s="225">
        <f t="shared" si="22"/>
        <v>-0.024</v>
      </c>
    </row>
    <row r="703" ht="36" customHeight="1" spans="1:6">
      <c r="A703" s="122">
        <f t="shared" si="23"/>
        <v>7</v>
      </c>
      <c r="B703" s="351">
        <v>2110101</v>
      </c>
      <c r="C703" s="214" t="s">
        <v>614</v>
      </c>
      <c r="D703" s="147">
        <v>385</v>
      </c>
      <c r="E703" s="147">
        <v>416</v>
      </c>
      <c r="F703" s="225">
        <f t="shared" si="22"/>
        <v>0.081</v>
      </c>
    </row>
    <row r="704" ht="36" customHeight="1" spans="1:6">
      <c r="A704" s="122">
        <f t="shared" si="23"/>
        <v>7</v>
      </c>
      <c r="B704" s="351">
        <v>2110102</v>
      </c>
      <c r="C704" s="352" t="s">
        <v>615</v>
      </c>
      <c r="D704" s="147">
        <v>0</v>
      </c>
      <c r="E704" s="147">
        <v>10</v>
      </c>
      <c r="F704" s="225" t="str">
        <f t="shared" si="22"/>
        <v/>
      </c>
    </row>
    <row r="705" ht="36" customHeight="1" spans="1:6">
      <c r="A705" s="122">
        <f t="shared" si="23"/>
        <v>7</v>
      </c>
      <c r="B705" s="351">
        <v>2110103</v>
      </c>
      <c r="C705" s="352" t="s">
        <v>616</v>
      </c>
      <c r="D705" s="147">
        <v>385</v>
      </c>
      <c r="E705" s="147">
        <v>406</v>
      </c>
      <c r="F705" s="225">
        <f t="shared" si="22"/>
        <v>0.055</v>
      </c>
    </row>
    <row r="706" ht="36" customHeight="1" spans="1:6">
      <c r="A706" s="122">
        <f t="shared" si="23"/>
        <v>7</v>
      </c>
      <c r="B706" s="351">
        <v>2110104</v>
      </c>
      <c r="C706" s="352" t="s">
        <v>617</v>
      </c>
      <c r="D706" s="147">
        <v>0</v>
      </c>
      <c r="E706" s="147">
        <v>0</v>
      </c>
      <c r="F706" s="225" t="str">
        <f t="shared" si="22"/>
        <v/>
      </c>
    </row>
    <row r="707" ht="36" customHeight="1" spans="1:6">
      <c r="A707" s="122">
        <f t="shared" si="23"/>
        <v>7</v>
      </c>
      <c r="B707" s="351">
        <v>2110105</v>
      </c>
      <c r="C707" s="214" t="s">
        <v>618</v>
      </c>
      <c r="D707" s="289">
        <v>0</v>
      </c>
      <c r="E707" s="289">
        <v>0</v>
      </c>
      <c r="F707" s="225" t="str">
        <f t="shared" si="22"/>
        <v/>
      </c>
    </row>
    <row r="708" ht="36" customHeight="1" spans="1:6">
      <c r="A708" s="122">
        <f t="shared" si="23"/>
        <v>7</v>
      </c>
      <c r="B708" s="351">
        <v>2110106</v>
      </c>
      <c r="C708" s="352" t="s">
        <v>619</v>
      </c>
      <c r="D708" s="147">
        <v>0</v>
      </c>
      <c r="E708" s="147">
        <v>0</v>
      </c>
      <c r="F708" s="225" t="str">
        <f t="shared" ref="F708:F771" si="24">IF(D708&lt;&gt;0,E708/D708-1,"")</f>
        <v/>
      </c>
    </row>
    <row r="709" ht="36" customHeight="1" spans="1:6">
      <c r="A709" s="122">
        <f t="shared" si="23"/>
        <v>7</v>
      </c>
      <c r="B709" s="351">
        <v>2110107</v>
      </c>
      <c r="C709" s="352" t="s">
        <v>620</v>
      </c>
      <c r="D709" s="147">
        <v>0</v>
      </c>
      <c r="E709" s="147">
        <v>0</v>
      </c>
      <c r="F709" s="225" t="str">
        <f t="shared" si="24"/>
        <v/>
      </c>
    </row>
    <row r="710" ht="36" customHeight="1" spans="1:6">
      <c r="A710" s="122">
        <f t="shared" si="23"/>
        <v>7</v>
      </c>
      <c r="B710" s="351">
        <v>2110108</v>
      </c>
      <c r="C710" s="352" t="s">
        <v>621</v>
      </c>
      <c r="D710" s="147">
        <v>0</v>
      </c>
      <c r="E710" s="147">
        <v>0</v>
      </c>
      <c r="F710" s="225" t="str">
        <f t="shared" si="24"/>
        <v/>
      </c>
    </row>
    <row r="711" ht="36" customHeight="1" spans="1:6">
      <c r="A711" s="122">
        <f t="shared" si="23"/>
        <v>7</v>
      </c>
      <c r="B711" s="351">
        <v>2110199</v>
      </c>
      <c r="C711" s="214" t="s">
        <v>622</v>
      </c>
      <c r="D711" s="147">
        <v>106</v>
      </c>
      <c r="E711" s="147">
        <v>209</v>
      </c>
      <c r="F711" s="225">
        <f t="shared" si="24"/>
        <v>0.972</v>
      </c>
    </row>
    <row r="712" ht="36" customHeight="1" spans="1:6">
      <c r="A712" s="122">
        <f t="shared" si="23"/>
        <v>5</v>
      </c>
      <c r="B712" s="350">
        <v>21102</v>
      </c>
      <c r="C712" s="352" t="s">
        <v>623</v>
      </c>
      <c r="D712" s="147">
        <v>106</v>
      </c>
      <c r="E712" s="147">
        <v>209</v>
      </c>
      <c r="F712" s="225">
        <f t="shared" si="24"/>
        <v>0.972</v>
      </c>
    </row>
    <row r="713" ht="36" customHeight="1" spans="1:6">
      <c r="A713" s="122">
        <f t="shared" si="23"/>
        <v>7</v>
      </c>
      <c r="B713" s="351">
        <v>2110203</v>
      </c>
      <c r="C713" s="352" t="s">
        <v>624</v>
      </c>
      <c r="D713" s="147">
        <v>0</v>
      </c>
      <c r="E713" s="147">
        <v>0</v>
      </c>
      <c r="F713" s="225" t="str">
        <f t="shared" si="24"/>
        <v/>
      </c>
    </row>
    <row r="714" ht="36" customHeight="1" spans="1:6">
      <c r="A714" s="122">
        <f t="shared" si="23"/>
        <v>7</v>
      </c>
      <c r="B714" s="351">
        <v>2110204</v>
      </c>
      <c r="C714" s="214" t="s">
        <v>625</v>
      </c>
      <c r="D714" s="147">
        <v>394</v>
      </c>
      <c r="E714" s="147">
        <v>381</v>
      </c>
      <c r="F714" s="225">
        <f t="shared" si="24"/>
        <v>-0.033</v>
      </c>
    </row>
    <row r="715" ht="36" customHeight="1" spans="1:6">
      <c r="A715" s="122">
        <f t="shared" si="23"/>
        <v>7</v>
      </c>
      <c r="B715" s="351">
        <v>2110299</v>
      </c>
      <c r="C715" s="352" t="s">
        <v>136</v>
      </c>
      <c r="D715" s="147">
        <v>323</v>
      </c>
      <c r="E715" s="147">
        <v>315</v>
      </c>
      <c r="F715" s="225">
        <f t="shared" si="24"/>
        <v>-0.025</v>
      </c>
    </row>
    <row r="716" ht="36" customHeight="1" spans="1:6">
      <c r="A716" s="122">
        <f t="shared" si="23"/>
        <v>5</v>
      </c>
      <c r="B716" s="350">
        <v>21103</v>
      </c>
      <c r="C716" s="352" t="s">
        <v>137</v>
      </c>
      <c r="D716" s="147">
        <v>0</v>
      </c>
      <c r="E716" s="147">
        <v>0</v>
      </c>
      <c r="F716" s="225" t="str">
        <f t="shared" si="24"/>
        <v/>
      </c>
    </row>
    <row r="717" ht="36" customHeight="1" spans="1:6">
      <c r="A717" s="122">
        <f t="shared" si="23"/>
        <v>7</v>
      </c>
      <c r="B717" s="351">
        <v>2110301</v>
      </c>
      <c r="C717" s="352" t="s">
        <v>138</v>
      </c>
      <c r="D717" s="147">
        <v>0</v>
      </c>
      <c r="E717" s="147">
        <v>0</v>
      </c>
      <c r="F717" s="225" t="str">
        <f t="shared" si="24"/>
        <v/>
      </c>
    </row>
    <row r="718" ht="36" customHeight="1" spans="1:6">
      <c r="A718" s="122">
        <f t="shared" si="23"/>
        <v>7</v>
      </c>
      <c r="B718" s="351">
        <v>2110302</v>
      </c>
      <c r="C718" s="352" t="s">
        <v>176</v>
      </c>
      <c r="D718" s="147">
        <v>0</v>
      </c>
      <c r="E718" s="147">
        <v>0</v>
      </c>
      <c r="F718" s="225" t="str">
        <f t="shared" si="24"/>
        <v/>
      </c>
    </row>
    <row r="719" ht="36" customHeight="1" spans="1:6">
      <c r="A719" s="122">
        <f t="shared" si="23"/>
        <v>7</v>
      </c>
      <c r="B719" s="351">
        <v>2110303</v>
      </c>
      <c r="C719" s="352" t="s">
        <v>626</v>
      </c>
      <c r="D719" s="147">
        <v>36</v>
      </c>
      <c r="E719" s="147">
        <v>32</v>
      </c>
      <c r="F719" s="225">
        <f t="shared" si="24"/>
        <v>-0.111</v>
      </c>
    </row>
    <row r="720" ht="36" customHeight="1" spans="1:6">
      <c r="A720" s="122">
        <f t="shared" si="23"/>
        <v>7</v>
      </c>
      <c r="B720" s="351">
        <v>2110304</v>
      </c>
      <c r="C720" s="352" t="s">
        <v>627</v>
      </c>
      <c r="D720" s="147">
        <v>0</v>
      </c>
      <c r="E720" s="147">
        <v>0</v>
      </c>
      <c r="F720" s="225" t="str">
        <f t="shared" si="24"/>
        <v/>
      </c>
    </row>
    <row r="721" ht="36" customHeight="1" spans="1:6">
      <c r="A721" s="122">
        <f t="shared" si="23"/>
        <v>7</v>
      </c>
      <c r="B721" s="351">
        <v>2110305</v>
      </c>
      <c r="C721" s="352" t="s">
        <v>145</v>
      </c>
      <c r="D721" s="147">
        <v>35</v>
      </c>
      <c r="E721" s="147">
        <v>34</v>
      </c>
      <c r="F721" s="225">
        <f t="shared" si="24"/>
        <v>-0.029</v>
      </c>
    </row>
    <row r="722" ht="36" customHeight="1" spans="1:6">
      <c r="A722" s="122">
        <f t="shared" si="23"/>
        <v>7</v>
      </c>
      <c r="B722" s="351">
        <v>2110306</v>
      </c>
      <c r="C722" s="352" t="s">
        <v>628</v>
      </c>
      <c r="D722" s="147">
        <v>0</v>
      </c>
      <c r="E722" s="147">
        <v>0</v>
      </c>
      <c r="F722" s="225" t="str">
        <f t="shared" si="24"/>
        <v/>
      </c>
    </row>
    <row r="723" ht="36" customHeight="1" spans="1:6">
      <c r="A723" s="122">
        <f t="shared" si="23"/>
        <v>7</v>
      </c>
      <c r="B723" s="358">
        <v>2110307</v>
      </c>
      <c r="C723" s="214" t="s">
        <v>629</v>
      </c>
      <c r="D723" s="332">
        <v>0</v>
      </c>
      <c r="E723" s="332">
        <v>0</v>
      </c>
      <c r="F723" s="225" t="str">
        <f t="shared" si="24"/>
        <v/>
      </c>
    </row>
    <row r="724" ht="36" customHeight="1" spans="1:6">
      <c r="A724" s="122">
        <f t="shared" si="23"/>
        <v>7</v>
      </c>
      <c r="B724" s="351">
        <v>2110399</v>
      </c>
      <c r="C724" s="352" t="s">
        <v>136</v>
      </c>
      <c r="D724" s="147">
        <v>0</v>
      </c>
      <c r="E724" s="147">
        <v>0</v>
      </c>
      <c r="F724" s="225" t="str">
        <f t="shared" si="24"/>
        <v/>
      </c>
    </row>
    <row r="725" ht="36" customHeight="1" spans="1:6">
      <c r="A725" s="122">
        <f t="shared" si="23"/>
        <v>5</v>
      </c>
      <c r="B725" s="350">
        <v>21104</v>
      </c>
      <c r="C725" s="352" t="s">
        <v>137</v>
      </c>
      <c r="D725" s="147">
        <v>0</v>
      </c>
      <c r="E725" s="147">
        <v>0</v>
      </c>
      <c r="F725" s="225" t="str">
        <f t="shared" si="24"/>
        <v/>
      </c>
    </row>
    <row r="726" ht="36" customHeight="1" spans="1:6">
      <c r="A726" s="122">
        <f t="shared" si="23"/>
        <v>7</v>
      </c>
      <c r="B726" s="351">
        <v>2110401</v>
      </c>
      <c r="C726" s="352" t="s">
        <v>138</v>
      </c>
      <c r="D726" s="147">
        <v>0</v>
      </c>
      <c r="E726" s="147">
        <v>0</v>
      </c>
      <c r="F726" s="225" t="str">
        <f t="shared" si="24"/>
        <v/>
      </c>
    </row>
    <row r="727" ht="36" customHeight="1" spans="1:6">
      <c r="A727" s="122">
        <f t="shared" si="23"/>
        <v>7</v>
      </c>
      <c r="B727" s="351">
        <v>2110402</v>
      </c>
      <c r="C727" s="352" t="s">
        <v>630</v>
      </c>
      <c r="D727" s="147">
        <v>0</v>
      </c>
      <c r="E727" s="147">
        <v>0</v>
      </c>
      <c r="F727" s="225" t="str">
        <f t="shared" si="24"/>
        <v/>
      </c>
    </row>
    <row r="728" ht="36" customHeight="1" spans="1:6">
      <c r="A728" s="122">
        <f t="shared" si="23"/>
        <v>7</v>
      </c>
      <c r="B728" s="351">
        <v>2110404</v>
      </c>
      <c r="C728" s="352" t="s">
        <v>145</v>
      </c>
      <c r="D728" s="147">
        <v>0</v>
      </c>
      <c r="E728" s="147">
        <v>0</v>
      </c>
      <c r="F728" s="225" t="str">
        <f t="shared" si="24"/>
        <v/>
      </c>
    </row>
    <row r="729" ht="36" customHeight="1" spans="1:6">
      <c r="A729" s="122">
        <f t="shared" si="23"/>
        <v>7</v>
      </c>
      <c r="B729" s="351">
        <v>2110499</v>
      </c>
      <c r="C729" s="352" t="s">
        <v>631</v>
      </c>
      <c r="D729" s="147">
        <v>0</v>
      </c>
      <c r="E729" s="147">
        <v>0</v>
      </c>
      <c r="F729" s="225" t="str">
        <f t="shared" si="24"/>
        <v/>
      </c>
    </row>
    <row r="730" ht="36" customHeight="1" spans="1:6">
      <c r="A730" s="122">
        <f t="shared" si="23"/>
        <v>5</v>
      </c>
      <c r="B730" s="350">
        <v>21105</v>
      </c>
      <c r="C730" s="214" t="s">
        <v>632</v>
      </c>
      <c r="D730" s="332">
        <v>0</v>
      </c>
      <c r="E730" s="332">
        <v>0</v>
      </c>
      <c r="F730" s="225" t="str">
        <f t="shared" si="24"/>
        <v/>
      </c>
    </row>
    <row r="731" ht="36" customHeight="1" spans="1:6">
      <c r="A731" s="122">
        <f t="shared" si="23"/>
        <v>7</v>
      </c>
      <c r="B731" s="351">
        <v>2110501</v>
      </c>
      <c r="C731" s="352" t="s">
        <v>136</v>
      </c>
      <c r="D731" s="147">
        <v>0</v>
      </c>
      <c r="E731" s="147">
        <v>0</v>
      </c>
      <c r="F731" s="225" t="str">
        <f t="shared" si="24"/>
        <v/>
      </c>
    </row>
    <row r="732" ht="36" customHeight="1" spans="1:6">
      <c r="A732" s="122">
        <f t="shared" si="23"/>
        <v>7</v>
      </c>
      <c r="B732" s="351">
        <v>2110502</v>
      </c>
      <c r="C732" s="352" t="s">
        <v>137</v>
      </c>
      <c r="D732" s="147">
        <v>0</v>
      </c>
      <c r="E732" s="147">
        <v>0</v>
      </c>
      <c r="F732" s="225" t="str">
        <f t="shared" si="24"/>
        <v/>
      </c>
    </row>
    <row r="733" ht="36" customHeight="1" spans="1:6">
      <c r="A733" s="122">
        <f t="shared" si="23"/>
        <v>7</v>
      </c>
      <c r="B733" s="351">
        <v>2110503</v>
      </c>
      <c r="C733" s="352" t="s">
        <v>138</v>
      </c>
      <c r="D733" s="147">
        <v>0</v>
      </c>
      <c r="E733" s="147">
        <v>0</v>
      </c>
      <c r="F733" s="225" t="str">
        <f t="shared" si="24"/>
        <v/>
      </c>
    </row>
    <row r="734" ht="36" customHeight="1" spans="1:6">
      <c r="A734" s="122">
        <f t="shared" si="23"/>
        <v>7</v>
      </c>
      <c r="B734" s="351">
        <v>2110506</v>
      </c>
      <c r="C734" s="352" t="s">
        <v>633</v>
      </c>
      <c r="D734" s="147">
        <v>0</v>
      </c>
      <c r="E734" s="147">
        <v>0</v>
      </c>
      <c r="F734" s="225" t="str">
        <f t="shared" si="24"/>
        <v/>
      </c>
    </row>
    <row r="735" ht="36" customHeight="1" spans="1:6">
      <c r="A735" s="122">
        <f t="shared" si="23"/>
        <v>7</v>
      </c>
      <c r="B735" s="351">
        <v>2110507</v>
      </c>
      <c r="C735" s="214" t="s">
        <v>634</v>
      </c>
      <c r="D735" s="147">
        <v>1400</v>
      </c>
      <c r="E735" s="147">
        <v>716</v>
      </c>
      <c r="F735" s="225">
        <f t="shared" si="24"/>
        <v>-0.489</v>
      </c>
    </row>
    <row r="736" ht="36" customHeight="1" spans="1:6">
      <c r="A736" s="122">
        <f t="shared" si="23"/>
        <v>7</v>
      </c>
      <c r="B736" s="351">
        <v>2110599</v>
      </c>
      <c r="C736" s="352" t="s">
        <v>635</v>
      </c>
      <c r="D736" s="147">
        <v>0</v>
      </c>
      <c r="E736" s="147">
        <v>0</v>
      </c>
      <c r="F736" s="225" t="str">
        <f t="shared" si="24"/>
        <v/>
      </c>
    </row>
    <row r="737" ht="36" customHeight="1" spans="1:6">
      <c r="A737" s="122">
        <f t="shared" si="23"/>
        <v>5</v>
      </c>
      <c r="B737" s="350">
        <v>21107</v>
      </c>
      <c r="C737" s="352" t="s">
        <v>636</v>
      </c>
      <c r="D737" s="147"/>
      <c r="E737" s="147">
        <v>0</v>
      </c>
      <c r="F737" s="225" t="str">
        <f t="shared" si="24"/>
        <v/>
      </c>
    </row>
    <row r="738" ht="36" customHeight="1" spans="1:6">
      <c r="A738" s="122">
        <f t="shared" si="23"/>
        <v>7</v>
      </c>
      <c r="B738" s="351">
        <v>2110704</v>
      </c>
      <c r="C738" s="352" t="s">
        <v>637</v>
      </c>
      <c r="D738" s="147">
        <v>1400</v>
      </c>
      <c r="E738" s="147">
        <v>716</v>
      </c>
      <c r="F738" s="225">
        <f t="shared" si="24"/>
        <v>-0.489</v>
      </c>
    </row>
    <row r="739" ht="36" customHeight="1" spans="1:6">
      <c r="A739" s="122">
        <f t="shared" si="23"/>
        <v>7</v>
      </c>
      <c r="B739" s="351">
        <v>2110799</v>
      </c>
      <c r="C739" s="214" t="s">
        <v>638</v>
      </c>
      <c r="D739" s="147">
        <v>211</v>
      </c>
      <c r="E739" s="147">
        <v>507</v>
      </c>
      <c r="F739" s="225">
        <f t="shared" si="24"/>
        <v>1.403</v>
      </c>
    </row>
    <row r="740" ht="36" customHeight="1" spans="1:6">
      <c r="A740" s="122">
        <f t="shared" si="23"/>
        <v>5</v>
      </c>
      <c r="B740" s="350">
        <v>21108</v>
      </c>
      <c r="C740" s="352" t="s">
        <v>638</v>
      </c>
      <c r="D740" s="147">
        <v>211</v>
      </c>
      <c r="E740" s="147">
        <v>507</v>
      </c>
      <c r="F740" s="225">
        <f t="shared" si="24"/>
        <v>1.403</v>
      </c>
    </row>
    <row r="741" ht="36" customHeight="1" spans="1:6">
      <c r="A741" s="122">
        <f t="shared" si="23"/>
        <v>7</v>
      </c>
      <c r="B741" s="351">
        <v>2110804</v>
      </c>
      <c r="C741" s="212" t="s">
        <v>88</v>
      </c>
      <c r="D741" s="283">
        <v>61203</v>
      </c>
      <c r="E741" s="283">
        <v>14522</v>
      </c>
      <c r="F741" s="224">
        <f t="shared" si="24"/>
        <v>-0.763</v>
      </c>
    </row>
    <row r="742" ht="36" customHeight="1" spans="1:6">
      <c r="A742" s="122">
        <f t="shared" si="23"/>
        <v>7</v>
      </c>
      <c r="B742" s="351">
        <v>2110899</v>
      </c>
      <c r="C742" s="214" t="s">
        <v>639</v>
      </c>
      <c r="D742" s="147">
        <v>661</v>
      </c>
      <c r="E742" s="147">
        <v>755</v>
      </c>
      <c r="F742" s="225">
        <f t="shared" si="24"/>
        <v>0.142</v>
      </c>
    </row>
    <row r="743" ht="36" customHeight="1" spans="1:6">
      <c r="A743" s="122">
        <f t="shared" ref="A743:A763" si="25">LEN(B743)</f>
        <v>5</v>
      </c>
      <c r="B743" s="350">
        <v>21109</v>
      </c>
      <c r="C743" s="352" t="s">
        <v>136</v>
      </c>
      <c r="D743" s="147">
        <v>428</v>
      </c>
      <c r="E743" s="147">
        <v>416</v>
      </c>
      <c r="F743" s="225">
        <f t="shared" si="24"/>
        <v>-0.028</v>
      </c>
    </row>
    <row r="744" ht="36" customHeight="1" spans="1:6">
      <c r="A744" s="122">
        <f t="shared" si="25"/>
        <v>7</v>
      </c>
      <c r="B744" s="356">
        <v>2110901</v>
      </c>
      <c r="C744" s="352" t="s">
        <v>137</v>
      </c>
      <c r="D744" s="147">
        <v>0</v>
      </c>
      <c r="E744" s="147">
        <v>0</v>
      </c>
      <c r="F744" s="225" t="str">
        <f t="shared" si="24"/>
        <v/>
      </c>
    </row>
    <row r="745" ht="36" customHeight="1" spans="1:6">
      <c r="A745" s="122">
        <f t="shared" si="25"/>
        <v>5</v>
      </c>
      <c r="B745" s="350">
        <v>21110</v>
      </c>
      <c r="C745" s="352" t="s">
        <v>138</v>
      </c>
      <c r="D745" s="147">
        <v>0</v>
      </c>
      <c r="E745" s="147">
        <v>0</v>
      </c>
      <c r="F745" s="225" t="str">
        <f t="shared" si="24"/>
        <v/>
      </c>
    </row>
    <row r="746" ht="36" customHeight="1" spans="1:6">
      <c r="A746" s="122">
        <f t="shared" si="25"/>
        <v>7</v>
      </c>
      <c r="B746" s="356">
        <v>2111001</v>
      </c>
      <c r="C746" s="352" t="s">
        <v>640</v>
      </c>
      <c r="D746" s="147">
        <v>0</v>
      </c>
      <c r="E746" s="147">
        <v>0</v>
      </c>
      <c r="F746" s="225" t="str">
        <f t="shared" si="24"/>
        <v/>
      </c>
    </row>
    <row r="747" ht="36" customHeight="1" spans="1:6">
      <c r="A747" s="122">
        <f t="shared" si="25"/>
        <v>5</v>
      </c>
      <c r="B747" s="350">
        <v>21111</v>
      </c>
      <c r="C747" s="352" t="s">
        <v>641</v>
      </c>
      <c r="D747" s="147">
        <v>0</v>
      </c>
      <c r="E747" s="147">
        <v>0</v>
      </c>
      <c r="F747" s="225" t="str">
        <f t="shared" si="24"/>
        <v/>
      </c>
    </row>
    <row r="748" ht="36" customHeight="1" spans="1:6">
      <c r="A748" s="122">
        <f t="shared" si="25"/>
        <v>7</v>
      </c>
      <c r="B748" s="351">
        <v>2111101</v>
      </c>
      <c r="C748" s="352" t="s">
        <v>642</v>
      </c>
      <c r="D748" s="147">
        <v>0</v>
      </c>
      <c r="E748" s="147">
        <v>0</v>
      </c>
      <c r="F748" s="225" t="str">
        <f t="shared" si="24"/>
        <v/>
      </c>
    </row>
    <row r="749" ht="36" customHeight="1" spans="1:6">
      <c r="A749" s="122">
        <f t="shared" si="25"/>
        <v>7</v>
      </c>
      <c r="B749" s="351">
        <v>2111102</v>
      </c>
      <c r="C749" s="352" t="s">
        <v>643</v>
      </c>
      <c r="D749" s="147">
        <v>0</v>
      </c>
      <c r="E749" s="147">
        <v>0</v>
      </c>
      <c r="F749" s="225" t="str">
        <f t="shared" si="24"/>
        <v/>
      </c>
    </row>
    <row r="750" ht="36" customHeight="1" spans="1:6">
      <c r="A750" s="122">
        <f t="shared" si="25"/>
        <v>7</v>
      </c>
      <c r="B750" s="351">
        <v>2111103</v>
      </c>
      <c r="C750" s="352" t="s">
        <v>644</v>
      </c>
      <c r="D750" s="147">
        <v>0</v>
      </c>
      <c r="E750" s="147">
        <v>0</v>
      </c>
      <c r="F750" s="225" t="str">
        <f t="shared" si="24"/>
        <v/>
      </c>
    </row>
    <row r="751" ht="36" customHeight="1" spans="1:6">
      <c r="A751" s="122">
        <f t="shared" si="25"/>
        <v>7</v>
      </c>
      <c r="B751" s="351">
        <v>2111104</v>
      </c>
      <c r="C751" s="352" t="s">
        <v>645</v>
      </c>
      <c r="D751" s="147">
        <v>233</v>
      </c>
      <c r="E751" s="147">
        <v>339</v>
      </c>
      <c r="F751" s="225">
        <f t="shared" si="24"/>
        <v>0.455</v>
      </c>
    </row>
    <row r="752" ht="36" customHeight="1" spans="1:6">
      <c r="A752" s="122">
        <f t="shared" si="25"/>
        <v>7</v>
      </c>
      <c r="B752" s="351">
        <v>2111199</v>
      </c>
      <c r="C752" s="214" t="s">
        <v>646</v>
      </c>
      <c r="D752" s="147">
        <v>0</v>
      </c>
      <c r="E752" s="147">
        <v>0</v>
      </c>
      <c r="F752" s="225" t="str">
        <f t="shared" si="24"/>
        <v/>
      </c>
    </row>
    <row r="753" ht="36" customHeight="1" spans="1:6">
      <c r="A753" s="122">
        <f t="shared" si="25"/>
        <v>5</v>
      </c>
      <c r="B753" s="350">
        <v>21112</v>
      </c>
      <c r="C753" s="352" t="s">
        <v>647</v>
      </c>
      <c r="D753" s="147">
        <v>0</v>
      </c>
      <c r="E753" s="147">
        <v>0</v>
      </c>
      <c r="F753" s="225" t="str">
        <f t="shared" si="24"/>
        <v/>
      </c>
    </row>
    <row r="754" ht="36" customHeight="1" spans="1:6">
      <c r="A754" s="122">
        <f t="shared" si="25"/>
        <v>7</v>
      </c>
      <c r="B754" s="358">
        <v>2111201</v>
      </c>
      <c r="C754" s="352" t="s">
        <v>648</v>
      </c>
      <c r="D754" s="147">
        <v>0</v>
      </c>
      <c r="E754" s="147">
        <v>0</v>
      </c>
      <c r="F754" s="225" t="str">
        <f t="shared" si="24"/>
        <v/>
      </c>
    </row>
    <row r="755" ht="36" customHeight="1" spans="1:6">
      <c r="A755" s="122">
        <f t="shared" si="25"/>
        <v>5</v>
      </c>
      <c r="B755" s="350">
        <v>21113</v>
      </c>
      <c r="C755" s="352" t="s">
        <v>649</v>
      </c>
      <c r="D755" s="147">
        <v>0</v>
      </c>
      <c r="E755" s="147">
        <v>0</v>
      </c>
      <c r="F755" s="225" t="str">
        <f t="shared" si="24"/>
        <v/>
      </c>
    </row>
    <row r="756" ht="36" customHeight="1" spans="1:6">
      <c r="A756" s="122">
        <f t="shared" si="25"/>
        <v>7</v>
      </c>
      <c r="B756" s="358">
        <v>2111301</v>
      </c>
      <c r="C756" s="214" t="s">
        <v>650</v>
      </c>
      <c r="D756" s="147">
        <v>21855</v>
      </c>
      <c r="E756" s="147">
        <v>8212</v>
      </c>
      <c r="F756" s="225">
        <f t="shared" si="24"/>
        <v>-0.624</v>
      </c>
    </row>
    <row r="757" ht="36" customHeight="1" spans="1:6">
      <c r="A757" s="122">
        <f t="shared" si="25"/>
        <v>5</v>
      </c>
      <c r="B757" s="350">
        <v>21114</v>
      </c>
      <c r="C757" s="352" t="s">
        <v>651</v>
      </c>
      <c r="D757" s="147">
        <v>0</v>
      </c>
      <c r="E757" s="147">
        <v>0</v>
      </c>
      <c r="F757" s="225" t="str">
        <f t="shared" si="24"/>
        <v/>
      </c>
    </row>
    <row r="758" ht="36" customHeight="1" spans="1:6">
      <c r="A758" s="122">
        <f t="shared" si="25"/>
        <v>7</v>
      </c>
      <c r="B758" s="351">
        <v>2111401</v>
      </c>
      <c r="C758" s="352" t="s">
        <v>652</v>
      </c>
      <c r="D758" s="147">
        <v>21855</v>
      </c>
      <c r="E758" s="147">
        <v>7931</v>
      </c>
      <c r="F758" s="225">
        <f t="shared" si="24"/>
        <v>-0.637</v>
      </c>
    </row>
    <row r="759" ht="36" customHeight="1" spans="1:6">
      <c r="A759" s="122">
        <f t="shared" si="25"/>
        <v>7</v>
      </c>
      <c r="B759" s="351">
        <v>2111402</v>
      </c>
      <c r="C759" s="352" t="s">
        <v>653</v>
      </c>
      <c r="D759" s="147">
        <v>0</v>
      </c>
      <c r="E759" s="147">
        <v>0</v>
      </c>
      <c r="F759" s="225" t="str">
        <f t="shared" si="24"/>
        <v/>
      </c>
    </row>
    <row r="760" ht="36" customHeight="1" spans="1:6">
      <c r="A760" s="122">
        <f t="shared" si="25"/>
        <v>7</v>
      </c>
      <c r="B760" s="351">
        <v>2111403</v>
      </c>
      <c r="C760" s="352" t="s">
        <v>654</v>
      </c>
      <c r="D760" s="147">
        <v>0</v>
      </c>
      <c r="E760" s="147">
        <v>281</v>
      </c>
      <c r="F760" s="225" t="str">
        <f t="shared" si="24"/>
        <v/>
      </c>
    </row>
    <row r="761" ht="36" customHeight="1" spans="1:6">
      <c r="A761" s="122">
        <f t="shared" si="25"/>
        <v>7</v>
      </c>
      <c r="B761" s="351">
        <v>2111406</v>
      </c>
      <c r="C761" s="352" t="s">
        <v>655</v>
      </c>
      <c r="D761" s="147">
        <v>0</v>
      </c>
      <c r="E761" s="147">
        <v>0</v>
      </c>
      <c r="F761" s="225" t="str">
        <f t="shared" si="24"/>
        <v/>
      </c>
    </row>
    <row r="762" ht="36" customHeight="1" spans="1:6">
      <c r="A762" s="122">
        <f t="shared" si="25"/>
        <v>7</v>
      </c>
      <c r="B762" s="351">
        <v>2111407</v>
      </c>
      <c r="C762" s="352" t="s">
        <v>656</v>
      </c>
      <c r="D762" s="147">
        <v>0</v>
      </c>
      <c r="E762" s="147">
        <v>0</v>
      </c>
      <c r="F762" s="225" t="str">
        <f t="shared" si="24"/>
        <v/>
      </c>
    </row>
    <row r="763" ht="36" customHeight="1" spans="1:6">
      <c r="A763" s="122">
        <f t="shared" si="25"/>
        <v>7</v>
      </c>
      <c r="B763" s="351">
        <v>2111408</v>
      </c>
      <c r="C763" s="352" t="s">
        <v>657</v>
      </c>
      <c r="D763" s="147">
        <v>0</v>
      </c>
      <c r="E763" s="147">
        <v>0</v>
      </c>
      <c r="F763" s="225" t="str">
        <f t="shared" si="24"/>
        <v/>
      </c>
    </row>
    <row r="764" ht="36" customHeight="1" spans="1:6">
      <c r="A764" s="122">
        <f t="shared" ref="A764:A796" si="26">LEN(B764)</f>
        <v>7</v>
      </c>
      <c r="B764" s="351">
        <v>2111411</v>
      </c>
      <c r="C764" s="352" t="s">
        <v>658</v>
      </c>
      <c r="D764" s="147">
        <v>0</v>
      </c>
      <c r="E764" s="147">
        <v>0</v>
      </c>
      <c r="F764" s="225" t="str">
        <f t="shared" si="24"/>
        <v/>
      </c>
    </row>
    <row r="765" ht="36" customHeight="1" spans="1:6">
      <c r="A765" s="122">
        <f t="shared" si="26"/>
        <v>7</v>
      </c>
      <c r="B765" s="351">
        <v>2111413</v>
      </c>
      <c r="C765" s="214" t="s">
        <v>659</v>
      </c>
      <c r="D765" s="147">
        <v>36914</v>
      </c>
      <c r="E765" s="147">
        <v>3399</v>
      </c>
      <c r="F765" s="225">
        <f t="shared" si="24"/>
        <v>-0.908</v>
      </c>
    </row>
    <row r="766" ht="36" customHeight="1" spans="1:6">
      <c r="A766" s="122">
        <f t="shared" si="26"/>
        <v>7</v>
      </c>
      <c r="B766" s="351">
        <v>2111450</v>
      </c>
      <c r="C766" s="352" t="s">
        <v>660</v>
      </c>
      <c r="D766" s="147">
        <v>37010</v>
      </c>
      <c r="E766" s="147">
        <v>3399</v>
      </c>
      <c r="F766" s="225">
        <f t="shared" si="24"/>
        <v>-0.908</v>
      </c>
    </row>
    <row r="767" ht="36" customHeight="1" spans="1:6">
      <c r="A767" s="122">
        <f t="shared" si="26"/>
        <v>7</v>
      </c>
      <c r="B767" s="351">
        <v>2111499</v>
      </c>
      <c r="C767" s="352" t="s">
        <v>661</v>
      </c>
      <c r="D767" s="147">
        <v>0</v>
      </c>
      <c r="E767" s="147">
        <v>0</v>
      </c>
      <c r="F767" s="225" t="str">
        <f t="shared" si="24"/>
        <v/>
      </c>
    </row>
    <row r="768" ht="36" customHeight="1" spans="1:6">
      <c r="A768" s="122">
        <f t="shared" si="26"/>
        <v>5</v>
      </c>
      <c r="B768" s="350">
        <v>21199</v>
      </c>
      <c r="C768" s="352" t="s">
        <v>662</v>
      </c>
      <c r="D768" s="147">
        <v>0</v>
      </c>
      <c r="E768" s="147">
        <v>0</v>
      </c>
      <c r="F768" s="225" t="str">
        <f t="shared" si="24"/>
        <v/>
      </c>
    </row>
    <row r="769" ht="36" customHeight="1" spans="1:6">
      <c r="A769" s="122">
        <f t="shared" si="26"/>
        <v>7</v>
      </c>
      <c r="B769" s="360">
        <v>2119999</v>
      </c>
      <c r="C769" s="352" t="s">
        <v>663</v>
      </c>
      <c r="D769" s="147">
        <v>0</v>
      </c>
      <c r="E769" s="147">
        <v>0</v>
      </c>
      <c r="F769" s="225" t="str">
        <f t="shared" si="24"/>
        <v/>
      </c>
    </row>
    <row r="770" ht="36" customHeight="1" spans="1:6">
      <c r="A770" s="122">
        <f t="shared" si="26"/>
        <v>3</v>
      </c>
      <c r="B770" s="350">
        <v>212</v>
      </c>
      <c r="C770" s="352" t="s">
        <v>664</v>
      </c>
      <c r="D770" s="147">
        <v>0</v>
      </c>
      <c r="E770" s="147">
        <v>0</v>
      </c>
      <c r="F770" s="225" t="str">
        <f t="shared" si="24"/>
        <v/>
      </c>
    </row>
    <row r="771" ht="36" customHeight="1" spans="1:6">
      <c r="A771" s="122">
        <f t="shared" si="26"/>
        <v>5</v>
      </c>
      <c r="B771" s="350">
        <v>21201</v>
      </c>
      <c r="C771" s="352" t="s">
        <v>665</v>
      </c>
      <c r="D771" s="147">
        <v>-96</v>
      </c>
      <c r="E771" s="147">
        <v>0</v>
      </c>
      <c r="F771" s="225">
        <f t="shared" si="24"/>
        <v>-1</v>
      </c>
    </row>
    <row r="772" ht="36" customHeight="1" spans="1:6">
      <c r="A772" s="122">
        <f t="shared" si="26"/>
        <v>7</v>
      </c>
      <c r="B772" s="351">
        <v>2120101</v>
      </c>
      <c r="C772" s="214" t="s">
        <v>666</v>
      </c>
      <c r="D772" s="289">
        <v>1773</v>
      </c>
      <c r="E772" s="289">
        <v>2156</v>
      </c>
      <c r="F772" s="225">
        <f t="shared" ref="F772:F835" si="27">IF(D772&lt;&gt;0,E772/D772-1,"")</f>
        <v>0.216</v>
      </c>
    </row>
    <row r="773" ht="36" customHeight="1" spans="1:6">
      <c r="A773" s="122">
        <f t="shared" si="26"/>
        <v>7</v>
      </c>
      <c r="B773" s="351">
        <v>2120102</v>
      </c>
      <c r="C773" s="352" t="s">
        <v>667</v>
      </c>
      <c r="D773" s="147">
        <v>1449</v>
      </c>
      <c r="E773" s="147">
        <v>1453</v>
      </c>
      <c r="F773" s="225">
        <f t="shared" si="27"/>
        <v>0.003</v>
      </c>
    </row>
    <row r="774" ht="36" customHeight="1" spans="1:6">
      <c r="A774" s="122">
        <f t="shared" si="26"/>
        <v>7</v>
      </c>
      <c r="B774" s="351">
        <v>2120103</v>
      </c>
      <c r="C774" s="352" t="s">
        <v>668</v>
      </c>
      <c r="D774" s="147">
        <v>0</v>
      </c>
      <c r="E774" s="147">
        <v>0</v>
      </c>
      <c r="F774" s="225" t="str">
        <f t="shared" si="27"/>
        <v/>
      </c>
    </row>
    <row r="775" ht="36" customHeight="1" spans="1:6">
      <c r="A775" s="122">
        <f t="shared" si="26"/>
        <v>7</v>
      </c>
      <c r="B775" s="351">
        <v>2120104</v>
      </c>
      <c r="C775" s="352" t="s">
        <v>669</v>
      </c>
      <c r="D775" s="147">
        <v>0</v>
      </c>
      <c r="E775" s="147">
        <v>0</v>
      </c>
      <c r="F775" s="225" t="str">
        <f t="shared" si="27"/>
        <v/>
      </c>
    </row>
    <row r="776" ht="36" customHeight="1" spans="1:6">
      <c r="A776" s="122">
        <f t="shared" si="26"/>
        <v>7</v>
      </c>
      <c r="B776" s="351">
        <v>2120105</v>
      </c>
      <c r="C776" s="352" t="s">
        <v>670</v>
      </c>
      <c r="D776" s="147">
        <v>50</v>
      </c>
      <c r="E776" s="147">
        <v>429</v>
      </c>
      <c r="F776" s="225">
        <f t="shared" si="27"/>
        <v>7.58</v>
      </c>
    </row>
    <row r="777" ht="36" customHeight="1" spans="1:6">
      <c r="A777" s="122">
        <f t="shared" si="26"/>
        <v>7</v>
      </c>
      <c r="B777" s="351">
        <v>2120106</v>
      </c>
      <c r="C777" s="352" t="s">
        <v>671</v>
      </c>
      <c r="D777" s="147">
        <v>274</v>
      </c>
      <c r="E777" s="147">
        <v>274</v>
      </c>
      <c r="F777" s="225">
        <f t="shared" si="27"/>
        <v>0</v>
      </c>
    </row>
    <row r="778" ht="36" customHeight="1" spans="1:6">
      <c r="A778" s="122">
        <f t="shared" si="26"/>
        <v>7</v>
      </c>
      <c r="B778" s="351">
        <v>2120107</v>
      </c>
      <c r="C778" s="352" t="s">
        <v>672</v>
      </c>
      <c r="D778" s="147">
        <v>0</v>
      </c>
      <c r="E778" s="147">
        <v>0</v>
      </c>
      <c r="F778" s="225" t="str">
        <f t="shared" si="27"/>
        <v/>
      </c>
    </row>
    <row r="779" ht="36" customHeight="1" spans="1:6">
      <c r="A779" s="122">
        <f t="shared" si="26"/>
        <v>7</v>
      </c>
      <c r="B779" s="351">
        <v>2120109</v>
      </c>
      <c r="C779" s="214" t="s">
        <v>673</v>
      </c>
      <c r="D779" s="289">
        <v>0</v>
      </c>
      <c r="E779" s="289">
        <v>0</v>
      </c>
      <c r="F779" s="225" t="str">
        <f t="shared" si="27"/>
        <v/>
      </c>
    </row>
    <row r="780" ht="36" customHeight="1" spans="1:6">
      <c r="A780" s="122">
        <f t="shared" si="26"/>
        <v>7</v>
      </c>
      <c r="B780" s="351">
        <v>2120110</v>
      </c>
      <c r="C780" s="352" t="s">
        <v>674</v>
      </c>
      <c r="D780" s="147">
        <v>0</v>
      </c>
      <c r="E780" s="147">
        <v>0</v>
      </c>
      <c r="F780" s="225" t="str">
        <f t="shared" si="27"/>
        <v/>
      </c>
    </row>
    <row r="781" ht="36" customHeight="1" spans="1:6">
      <c r="A781" s="122">
        <f t="shared" si="26"/>
        <v>7</v>
      </c>
      <c r="B781" s="351">
        <v>2120199</v>
      </c>
      <c r="C781" s="352" t="s">
        <v>675</v>
      </c>
      <c r="D781" s="147">
        <v>0</v>
      </c>
      <c r="E781" s="147">
        <v>0</v>
      </c>
      <c r="F781" s="225" t="str">
        <f t="shared" si="27"/>
        <v/>
      </c>
    </row>
    <row r="782" ht="36" customHeight="1" spans="1:6">
      <c r="A782" s="122">
        <f t="shared" si="26"/>
        <v>5</v>
      </c>
      <c r="B782" s="350">
        <v>21202</v>
      </c>
      <c r="C782" s="214" t="s">
        <v>676</v>
      </c>
      <c r="D782" s="289">
        <v>0</v>
      </c>
      <c r="E782" s="289">
        <v>0</v>
      </c>
      <c r="F782" s="225" t="str">
        <f t="shared" si="27"/>
        <v/>
      </c>
    </row>
    <row r="783" ht="36" customHeight="1" spans="1:6">
      <c r="A783" s="122">
        <f t="shared" si="26"/>
        <v>7</v>
      </c>
      <c r="B783" s="356">
        <v>2120201</v>
      </c>
      <c r="C783" s="352" t="s">
        <v>677</v>
      </c>
      <c r="D783" s="147">
        <v>0</v>
      </c>
      <c r="E783" s="147">
        <v>0</v>
      </c>
      <c r="F783" s="225" t="str">
        <f t="shared" si="27"/>
        <v/>
      </c>
    </row>
    <row r="784" ht="36" customHeight="1" spans="1:6">
      <c r="A784" s="122">
        <f t="shared" si="26"/>
        <v>5</v>
      </c>
      <c r="B784" s="350">
        <v>21203</v>
      </c>
      <c r="C784" s="352" t="s">
        <v>678</v>
      </c>
      <c r="D784" s="147">
        <v>0</v>
      </c>
      <c r="E784" s="147">
        <v>0</v>
      </c>
      <c r="F784" s="225" t="str">
        <f t="shared" si="27"/>
        <v/>
      </c>
    </row>
    <row r="785" ht="36" customHeight="1" spans="1:6">
      <c r="A785" s="122">
        <f t="shared" si="26"/>
        <v>7</v>
      </c>
      <c r="B785" s="351">
        <v>2120303</v>
      </c>
      <c r="C785" s="214" t="s">
        <v>679</v>
      </c>
      <c r="D785" s="289">
        <v>0</v>
      </c>
      <c r="E785" s="289">
        <v>0</v>
      </c>
      <c r="F785" s="225"/>
    </row>
    <row r="786" ht="36" customHeight="1" spans="1:6">
      <c r="A786" s="122">
        <f t="shared" si="26"/>
        <v>7</v>
      </c>
      <c r="B786" s="351">
        <v>2120399</v>
      </c>
      <c r="C786" s="362" t="s">
        <v>679</v>
      </c>
      <c r="D786" s="147">
        <v>0</v>
      </c>
      <c r="E786" s="147">
        <v>0</v>
      </c>
      <c r="F786" s="225" t="str">
        <f t="shared" si="27"/>
        <v/>
      </c>
    </row>
    <row r="787" ht="36" customHeight="1" spans="1:6">
      <c r="A787" s="122">
        <f t="shared" si="26"/>
        <v>5</v>
      </c>
      <c r="B787" s="350">
        <v>21205</v>
      </c>
      <c r="C787" s="214" t="s">
        <v>680</v>
      </c>
      <c r="D787" s="147">
        <v>0</v>
      </c>
      <c r="E787" s="147">
        <v>0</v>
      </c>
      <c r="F787" s="225" t="str">
        <f t="shared" si="27"/>
        <v/>
      </c>
    </row>
    <row r="788" ht="36" customHeight="1" spans="1:6">
      <c r="A788" s="122">
        <f t="shared" si="26"/>
        <v>7</v>
      </c>
      <c r="B788" s="356">
        <v>2120501</v>
      </c>
      <c r="C788" s="362" t="s">
        <v>680</v>
      </c>
      <c r="D788" s="147">
        <v>0</v>
      </c>
      <c r="E788" s="147">
        <v>0</v>
      </c>
      <c r="F788" s="225" t="str">
        <f t="shared" si="27"/>
        <v/>
      </c>
    </row>
    <row r="789" ht="36" customHeight="1" spans="1:6">
      <c r="A789" s="122">
        <f t="shared" si="26"/>
        <v>5</v>
      </c>
      <c r="B789" s="350">
        <v>21206</v>
      </c>
      <c r="C789" s="214" t="s">
        <v>681</v>
      </c>
      <c r="D789" s="147">
        <v>0</v>
      </c>
      <c r="E789" s="147">
        <v>0</v>
      </c>
      <c r="F789" s="225" t="str">
        <f t="shared" si="27"/>
        <v/>
      </c>
    </row>
    <row r="790" ht="36" customHeight="1" spans="1:6">
      <c r="A790" s="122">
        <f t="shared" si="26"/>
        <v>7</v>
      </c>
      <c r="B790" s="356">
        <v>2120601</v>
      </c>
      <c r="C790" s="352" t="s">
        <v>682</v>
      </c>
      <c r="D790" s="147">
        <v>0</v>
      </c>
      <c r="E790" s="147">
        <v>0</v>
      </c>
      <c r="F790" s="225" t="str">
        <f t="shared" si="27"/>
        <v/>
      </c>
    </row>
    <row r="791" ht="36" customHeight="1" spans="1:6">
      <c r="A791" s="122">
        <f t="shared" si="26"/>
        <v>5</v>
      </c>
      <c r="B791" s="350">
        <v>21299</v>
      </c>
      <c r="C791" s="352" t="s">
        <v>683</v>
      </c>
      <c r="D791" s="147">
        <v>0</v>
      </c>
      <c r="E791" s="147">
        <v>0</v>
      </c>
      <c r="F791" s="225" t="str">
        <f t="shared" si="27"/>
        <v/>
      </c>
    </row>
    <row r="792" ht="36" customHeight="1" spans="1:6">
      <c r="A792" s="122">
        <f t="shared" si="26"/>
        <v>7</v>
      </c>
      <c r="B792" s="356">
        <v>2129999</v>
      </c>
      <c r="C792" s="352" t="s">
        <v>684</v>
      </c>
      <c r="D792" s="147">
        <v>0</v>
      </c>
      <c r="E792" s="147">
        <v>0</v>
      </c>
      <c r="F792" s="225" t="str">
        <f t="shared" si="27"/>
        <v/>
      </c>
    </row>
    <row r="793" ht="36" customHeight="1" spans="1:6">
      <c r="A793" s="122">
        <f t="shared" si="26"/>
        <v>3</v>
      </c>
      <c r="B793" s="350">
        <v>213</v>
      </c>
      <c r="C793" s="352" t="s">
        <v>685</v>
      </c>
      <c r="D793" s="147">
        <v>0</v>
      </c>
      <c r="E793" s="147">
        <v>0</v>
      </c>
      <c r="F793" s="225" t="str">
        <f t="shared" si="27"/>
        <v/>
      </c>
    </row>
    <row r="794" ht="36" customHeight="1" spans="1:6">
      <c r="A794" s="122">
        <f t="shared" si="26"/>
        <v>5</v>
      </c>
      <c r="B794" s="350">
        <v>21301</v>
      </c>
      <c r="C794" s="352" t="s">
        <v>686</v>
      </c>
      <c r="D794" s="147">
        <v>0</v>
      </c>
      <c r="E794" s="147">
        <v>0</v>
      </c>
      <c r="F794" s="225" t="str">
        <f t="shared" si="27"/>
        <v/>
      </c>
    </row>
    <row r="795" ht="36" customHeight="1" spans="1:6">
      <c r="A795" s="122">
        <f t="shared" si="26"/>
        <v>7</v>
      </c>
      <c r="B795" s="351">
        <v>2130101</v>
      </c>
      <c r="C795" s="214" t="s">
        <v>687</v>
      </c>
      <c r="D795" s="289">
        <v>0</v>
      </c>
      <c r="E795" s="289">
        <v>0</v>
      </c>
      <c r="F795" s="225" t="str">
        <f t="shared" si="27"/>
        <v/>
      </c>
    </row>
    <row r="796" ht="36" customHeight="1" spans="1:6">
      <c r="A796" s="122">
        <f t="shared" si="26"/>
        <v>7</v>
      </c>
      <c r="B796" s="351">
        <v>2130102</v>
      </c>
      <c r="C796" s="352" t="s">
        <v>688</v>
      </c>
      <c r="D796" s="147">
        <v>0</v>
      </c>
      <c r="E796" s="147">
        <v>0</v>
      </c>
      <c r="F796" s="225"/>
    </row>
    <row r="797" ht="36" customHeight="1" spans="1:6">
      <c r="A797" s="122">
        <f t="shared" ref="A797:A857" si="28">LEN(B797)</f>
        <v>7</v>
      </c>
      <c r="B797" s="351">
        <v>2130103</v>
      </c>
      <c r="C797" s="352" t="s">
        <v>689</v>
      </c>
      <c r="D797" s="147">
        <v>0</v>
      </c>
      <c r="E797" s="147">
        <v>0</v>
      </c>
      <c r="F797" s="225" t="str">
        <f t="shared" si="27"/>
        <v/>
      </c>
    </row>
    <row r="798" ht="36" customHeight="1" spans="1:6">
      <c r="A798" s="122">
        <f t="shared" si="28"/>
        <v>7</v>
      </c>
      <c r="B798" s="351">
        <v>2130104</v>
      </c>
      <c r="C798" s="214" t="s">
        <v>690</v>
      </c>
      <c r="D798" s="289">
        <v>0</v>
      </c>
      <c r="E798" s="289">
        <v>0</v>
      </c>
      <c r="F798" s="225" t="str">
        <f t="shared" si="27"/>
        <v/>
      </c>
    </row>
    <row r="799" ht="36" customHeight="1" spans="1:6">
      <c r="A799" s="122">
        <f t="shared" si="28"/>
        <v>7</v>
      </c>
      <c r="B799" s="351">
        <v>2130105</v>
      </c>
      <c r="C799" s="352" t="s">
        <v>690</v>
      </c>
      <c r="D799" s="147">
        <v>0</v>
      </c>
      <c r="E799" s="147">
        <v>0</v>
      </c>
      <c r="F799" s="225" t="str">
        <f t="shared" si="27"/>
        <v/>
      </c>
    </row>
    <row r="800" ht="36" customHeight="1" spans="1:6">
      <c r="A800" s="122">
        <f t="shared" si="28"/>
        <v>7</v>
      </c>
      <c r="B800" s="351">
        <v>2130106</v>
      </c>
      <c r="C800" s="214" t="s">
        <v>691</v>
      </c>
      <c r="D800" s="147">
        <v>0</v>
      </c>
      <c r="E800" s="147">
        <v>0</v>
      </c>
      <c r="F800" s="225" t="str">
        <f t="shared" si="27"/>
        <v/>
      </c>
    </row>
    <row r="801" ht="36" customHeight="1" spans="1:6">
      <c r="A801" s="122">
        <f t="shared" si="28"/>
        <v>7</v>
      </c>
      <c r="B801" s="351">
        <v>2130108</v>
      </c>
      <c r="C801" s="352" t="s">
        <v>136</v>
      </c>
      <c r="D801" s="147">
        <v>0</v>
      </c>
      <c r="E801" s="147">
        <v>0</v>
      </c>
      <c r="F801" s="225"/>
    </row>
    <row r="802" ht="36" customHeight="1" spans="1:6">
      <c r="A802" s="122">
        <f t="shared" si="28"/>
        <v>7</v>
      </c>
      <c r="B802" s="351">
        <v>2130109</v>
      </c>
      <c r="C802" s="352" t="s">
        <v>137</v>
      </c>
      <c r="D802" s="147">
        <v>0</v>
      </c>
      <c r="E802" s="147">
        <v>0</v>
      </c>
      <c r="F802" s="225" t="str">
        <f t="shared" si="27"/>
        <v/>
      </c>
    </row>
    <row r="803" ht="36" customHeight="1" spans="1:6">
      <c r="A803" s="122">
        <f t="shared" si="28"/>
        <v>7</v>
      </c>
      <c r="B803" s="351">
        <v>2130110</v>
      </c>
      <c r="C803" s="352" t="s">
        <v>138</v>
      </c>
      <c r="D803" s="147">
        <v>0</v>
      </c>
      <c r="E803" s="147">
        <v>0</v>
      </c>
      <c r="F803" s="225" t="str">
        <f t="shared" si="27"/>
        <v/>
      </c>
    </row>
    <row r="804" ht="36" customHeight="1" spans="1:6">
      <c r="A804" s="122">
        <f t="shared" si="28"/>
        <v>7</v>
      </c>
      <c r="B804" s="351">
        <v>2130111</v>
      </c>
      <c r="C804" s="352" t="s">
        <v>692</v>
      </c>
      <c r="D804" s="147">
        <v>0</v>
      </c>
      <c r="E804" s="147">
        <v>0</v>
      </c>
      <c r="F804" s="225" t="str">
        <f t="shared" si="27"/>
        <v/>
      </c>
    </row>
    <row r="805" ht="36" customHeight="1" spans="1:6">
      <c r="A805" s="122">
        <f t="shared" si="28"/>
        <v>7</v>
      </c>
      <c r="B805" s="351">
        <v>2130112</v>
      </c>
      <c r="C805" s="352" t="s">
        <v>693</v>
      </c>
      <c r="D805" s="147">
        <v>0</v>
      </c>
      <c r="E805" s="147">
        <v>0</v>
      </c>
      <c r="F805" s="225" t="str">
        <f t="shared" si="27"/>
        <v/>
      </c>
    </row>
    <row r="806" ht="36" customHeight="1" spans="1:6">
      <c r="A806" s="122">
        <f t="shared" si="28"/>
        <v>7</v>
      </c>
      <c r="B806" s="351">
        <v>2130114</v>
      </c>
      <c r="C806" s="352" t="s">
        <v>694</v>
      </c>
      <c r="D806" s="147">
        <v>0</v>
      </c>
      <c r="E806" s="147">
        <v>0</v>
      </c>
      <c r="F806" s="225" t="str">
        <f t="shared" si="27"/>
        <v/>
      </c>
    </row>
    <row r="807" ht="36" customHeight="1" spans="1:6">
      <c r="A807" s="122">
        <f t="shared" si="28"/>
        <v>7</v>
      </c>
      <c r="B807" s="351">
        <v>2130119</v>
      </c>
      <c r="C807" s="352" t="s">
        <v>176</v>
      </c>
      <c r="D807" s="147">
        <v>0</v>
      </c>
      <c r="E807" s="147">
        <v>0</v>
      </c>
      <c r="F807" s="225" t="str">
        <f t="shared" si="27"/>
        <v/>
      </c>
    </row>
    <row r="808" ht="36" customHeight="1" spans="1:6">
      <c r="A808" s="122">
        <f t="shared" si="28"/>
        <v>7</v>
      </c>
      <c r="B808" s="351">
        <v>2130120</v>
      </c>
      <c r="C808" s="352" t="s">
        <v>695</v>
      </c>
      <c r="D808" s="147">
        <v>0</v>
      </c>
      <c r="E808" s="147">
        <v>0</v>
      </c>
      <c r="F808" s="225" t="str">
        <f t="shared" si="27"/>
        <v/>
      </c>
    </row>
    <row r="809" ht="36" customHeight="1" spans="1:6">
      <c r="A809" s="122">
        <f t="shared" si="28"/>
        <v>7</v>
      </c>
      <c r="B809" s="351">
        <v>2130121</v>
      </c>
      <c r="C809" s="352" t="s">
        <v>145</v>
      </c>
      <c r="D809" s="147">
        <v>0</v>
      </c>
      <c r="E809" s="147">
        <v>0</v>
      </c>
      <c r="F809" s="225" t="str">
        <f t="shared" si="27"/>
        <v/>
      </c>
    </row>
    <row r="810" ht="36" customHeight="1" spans="1:6">
      <c r="A810" s="122">
        <f t="shared" si="28"/>
        <v>7</v>
      </c>
      <c r="B810" s="351">
        <v>2130122</v>
      </c>
      <c r="C810" s="352" t="s">
        <v>696</v>
      </c>
      <c r="D810" s="147">
        <v>0</v>
      </c>
      <c r="E810" s="147">
        <v>0</v>
      </c>
      <c r="F810" s="225" t="str">
        <f t="shared" si="27"/>
        <v/>
      </c>
    </row>
    <row r="811" ht="36" customHeight="1" spans="1:6">
      <c r="A811" s="122">
        <f t="shared" si="28"/>
        <v>7</v>
      </c>
      <c r="B811" s="351">
        <v>2130124</v>
      </c>
      <c r="C811" s="214" t="s">
        <v>697</v>
      </c>
      <c r="D811" s="147">
        <v>0</v>
      </c>
      <c r="E811" s="147">
        <v>0</v>
      </c>
      <c r="F811" s="225" t="str">
        <f t="shared" si="27"/>
        <v/>
      </c>
    </row>
    <row r="812" ht="36" customHeight="1" spans="1:6">
      <c r="A812" s="122">
        <f t="shared" si="28"/>
        <v>7</v>
      </c>
      <c r="B812" s="351">
        <v>2130125</v>
      </c>
      <c r="C812" s="352" t="s">
        <v>697</v>
      </c>
      <c r="D812" s="147">
        <v>0</v>
      </c>
      <c r="E812" s="147">
        <v>0</v>
      </c>
      <c r="F812" s="225" t="str">
        <f t="shared" si="27"/>
        <v/>
      </c>
    </row>
    <row r="813" ht="36" customHeight="1" spans="1:6">
      <c r="A813" s="122">
        <f t="shared" si="28"/>
        <v>7</v>
      </c>
      <c r="B813" s="351">
        <v>2130126</v>
      </c>
      <c r="C813" s="212" t="s">
        <v>90</v>
      </c>
      <c r="D813" s="283">
        <v>3268</v>
      </c>
      <c r="E813" s="283">
        <v>4030</v>
      </c>
      <c r="F813" s="224">
        <f t="shared" si="27"/>
        <v>0.233</v>
      </c>
    </row>
    <row r="814" ht="36" customHeight="1" spans="1:6">
      <c r="A814" s="122">
        <f t="shared" si="28"/>
        <v>7</v>
      </c>
      <c r="B814" s="351">
        <v>2130135</v>
      </c>
      <c r="C814" s="214" t="s">
        <v>698</v>
      </c>
      <c r="D814" s="147">
        <v>2473</v>
      </c>
      <c r="E814" s="147">
        <v>2107</v>
      </c>
      <c r="F814" s="225">
        <f t="shared" si="27"/>
        <v>-0.148</v>
      </c>
    </row>
    <row r="815" ht="36" customHeight="1" spans="1:6">
      <c r="A815" s="122">
        <f t="shared" si="28"/>
        <v>7</v>
      </c>
      <c r="B815" s="351">
        <v>2130142</v>
      </c>
      <c r="C815" s="352" t="s">
        <v>136</v>
      </c>
      <c r="D815" s="147">
        <v>888</v>
      </c>
      <c r="E815" s="147">
        <v>892</v>
      </c>
      <c r="F815" s="225">
        <f t="shared" si="27"/>
        <v>0.005</v>
      </c>
    </row>
    <row r="816" ht="36" customHeight="1" spans="1:6">
      <c r="A816" s="122">
        <f t="shared" si="28"/>
        <v>7</v>
      </c>
      <c r="B816" s="351">
        <v>2130148</v>
      </c>
      <c r="C816" s="352" t="s">
        <v>137</v>
      </c>
      <c r="D816" s="147">
        <v>0</v>
      </c>
      <c r="E816" s="147">
        <v>0</v>
      </c>
      <c r="F816" s="225" t="str">
        <f t="shared" si="27"/>
        <v/>
      </c>
    </row>
    <row r="817" ht="36" customHeight="1" spans="1:6">
      <c r="A817" s="122">
        <f t="shared" si="28"/>
        <v>7</v>
      </c>
      <c r="B817" s="351">
        <v>2130152</v>
      </c>
      <c r="C817" s="352" t="s">
        <v>138</v>
      </c>
      <c r="D817" s="147">
        <v>0</v>
      </c>
      <c r="E817" s="147">
        <v>0</v>
      </c>
      <c r="F817" s="225" t="str">
        <f t="shared" si="27"/>
        <v/>
      </c>
    </row>
    <row r="818" ht="36" customHeight="1" spans="1:6">
      <c r="A818" s="122">
        <f t="shared" si="28"/>
        <v>7</v>
      </c>
      <c r="B818" s="351">
        <v>2130153</v>
      </c>
      <c r="C818" s="352" t="s">
        <v>699</v>
      </c>
      <c r="D818" s="147">
        <v>368</v>
      </c>
      <c r="E818" s="147">
        <v>22</v>
      </c>
      <c r="F818" s="225">
        <f t="shared" si="27"/>
        <v>-0.94</v>
      </c>
    </row>
    <row r="819" ht="36" customHeight="1" spans="1:6">
      <c r="A819" s="122">
        <f t="shared" si="28"/>
        <v>7</v>
      </c>
      <c r="B819" s="351">
        <v>2130199</v>
      </c>
      <c r="C819" s="352" t="s">
        <v>700</v>
      </c>
      <c r="D819" s="147">
        <v>0</v>
      </c>
      <c r="E819" s="147">
        <v>0</v>
      </c>
      <c r="F819" s="225" t="str">
        <f t="shared" si="27"/>
        <v/>
      </c>
    </row>
    <row r="820" ht="36" customHeight="1" spans="1:6">
      <c r="A820" s="122">
        <f t="shared" si="28"/>
        <v>5</v>
      </c>
      <c r="B820" s="350">
        <v>21302</v>
      </c>
      <c r="C820" s="352" t="s">
        <v>701</v>
      </c>
      <c r="D820" s="147">
        <v>119</v>
      </c>
      <c r="E820" s="147">
        <v>231</v>
      </c>
      <c r="F820" s="225">
        <f t="shared" si="27"/>
        <v>0.941</v>
      </c>
    </row>
    <row r="821" ht="36" customHeight="1" spans="1:6">
      <c r="A821" s="122">
        <f t="shared" si="28"/>
        <v>7</v>
      </c>
      <c r="B821" s="351">
        <v>2130201</v>
      </c>
      <c r="C821" s="352" t="s">
        <v>702</v>
      </c>
      <c r="D821" s="147">
        <v>0</v>
      </c>
      <c r="E821" s="147">
        <v>0</v>
      </c>
      <c r="F821" s="225" t="str">
        <f t="shared" si="27"/>
        <v/>
      </c>
    </row>
    <row r="822" ht="36" customHeight="1" spans="1:6">
      <c r="A822" s="122">
        <f t="shared" si="28"/>
        <v>7</v>
      </c>
      <c r="B822" s="351">
        <v>2130202</v>
      </c>
      <c r="C822" s="352" t="s">
        <v>703</v>
      </c>
      <c r="D822" s="147">
        <v>0</v>
      </c>
      <c r="E822" s="147">
        <v>0</v>
      </c>
      <c r="F822" s="225" t="str">
        <f t="shared" si="27"/>
        <v/>
      </c>
    </row>
    <row r="823" ht="36" customHeight="1" spans="1:6">
      <c r="A823" s="122">
        <f t="shared" si="28"/>
        <v>7</v>
      </c>
      <c r="B823" s="351">
        <v>2130203</v>
      </c>
      <c r="C823" s="352" t="s">
        <v>704</v>
      </c>
      <c r="D823" s="147">
        <v>0</v>
      </c>
      <c r="E823" s="147">
        <v>0</v>
      </c>
      <c r="F823" s="225" t="str">
        <f t="shared" si="27"/>
        <v/>
      </c>
    </row>
    <row r="824" ht="36" customHeight="1" spans="1:6">
      <c r="A824" s="122">
        <f t="shared" si="28"/>
        <v>7</v>
      </c>
      <c r="B824" s="351">
        <v>2130204</v>
      </c>
      <c r="C824" s="352" t="s">
        <v>705</v>
      </c>
      <c r="D824" s="147">
        <v>1098</v>
      </c>
      <c r="E824" s="147">
        <v>962</v>
      </c>
      <c r="F824" s="225">
        <f t="shared" si="27"/>
        <v>-0.124</v>
      </c>
    </row>
    <row r="825" ht="36" customHeight="1" spans="1:6">
      <c r="A825" s="122">
        <f t="shared" si="28"/>
        <v>7</v>
      </c>
      <c r="B825" s="351">
        <v>2130205</v>
      </c>
      <c r="C825" s="214" t="s">
        <v>706</v>
      </c>
      <c r="D825" s="147">
        <v>0</v>
      </c>
      <c r="E825" s="147">
        <v>0</v>
      </c>
      <c r="F825" s="225" t="str">
        <f t="shared" si="27"/>
        <v/>
      </c>
    </row>
    <row r="826" ht="36" customHeight="1" spans="1:6">
      <c r="A826" s="122">
        <f t="shared" si="28"/>
        <v>7</v>
      </c>
      <c r="B826" s="351">
        <v>2130206</v>
      </c>
      <c r="C826" s="362" t="s">
        <v>706</v>
      </c>
      <c r="D826" s="147">
        <v>0</v>
      </c>
      <c r="E826" s="147">
        <v>0</v>
      </c>
      <c r="F826" s="225" t="str">
        <f t="shared" si="27"/>
        <v/>
      </c>
    </row>
    <row r="827" ht="36" customHeight="1" spans="1:6">
      <c r="A827" s="122">
        <f t="shared" si="28"/>
        <v>7</v>
      </c>
      <c r="B827" s="351">
        <v>2130207</v>
      </c>
      <c r="C827" s="214" t="s">
        <v>707</v>
      </c>
      <c r="D827" s="147">
        <v>25</v>
      </c>
      <c r="E827" s="147">
        <v>0</v>
      </c>
      <c r="F827" s="225">
        <f t="shared" si="27"/>
        <v>-1</v>
      </c>
    </row>
    <row r="828" ht="36" customHeight="1" spans="1:6">
      <c r="A828" s="122">
        <f t="shared" si="28"/>
        <v>7</v>
      </c>
      <c r="B828" s="351">
        <v>2130209</v>
      </c>
      <c r="C828" s="352" t="s">
        <v>708</v>
      </c>
      <c r="D828" s="147">
        <v>0</v>
      </c>
      <c r="E828" s="147">
        <v>0</v>
      </c>
      <c r="F828" s="225" t="str">
        <f t="shared" si="27"/>
        <v/>
      </c>
    </row>
    <row r="829" ht="36" customHeight="1" spans="1:6">
      <c r="A829" s="122">
        <f t="shared" si="28"/>
        <v>7</v>
      </c>
      <c r="B829" s="351">
        <v>2130211</v>
      </c>
      <c r="C829" s="352" t="s">
        <v>709</v>
      </c>
      <c r="D829" s="147">
        <v>25</v>
      </c>
      <c r="E829" s="147">
        <v>0</v>
      </c>
      <c r="F829" s="225">
        <f t="shared" si="27"/>
        <v>-1</v>
      </c>
    </row>
    <row r="830" ht="36" customHeight="1" spans="1:6">
      <c r="A830" s="122">
        <f t="shared" si="28"/>
        <v>7</v>
      </c>
      <c r="B830" s="351">
        <v>2130212</v>
      </c>
      <c r="C830" s="214" t="s">
        <v>710</v>
      </c>
      <c r="D830" s="147">
        <v>720</v>
      </c>
      <c r="E830" s="147">
        <v>852</v>
      </c>
      <c r="F830" s="225">
        <f t="shared" si="27"/>
        <v>0.183</v>
      </c>
    </row>
    <row r="831" ht="36" customHeight="1" spans="1:6">
      <c r="A831" s="122">
        <f t="shared" si="28"/>
        <v>7</v>
      </c>
      <c r="B831" s="351">
        <v>2130213</v>
      </c>
      <c r="C831" s="362" t="s">
        <v>710</v>
      </c>
      <c r="D831" s="147">
        <v>720</v>
      </c>
      <c r="E831" s="147">
        <v>852</v>
      </c>
      <c r="F831" s="225">
        <f t="shared" si="27"/>
        <v>0.183</v>
      </c>
    </row>
    <row r="832" ht="36" customHeight="1" spans="1:6">
      <c r="A832" s="122">
        <f t="shared" si="28"/>
        <v>7</v>
      </c>
      <c r="B832" s="351">
        <v>2130217</v>
      </c>
      <c r="C832" s="214" t="s">
        <v>711</v>
      </c>
      <c r="D832" s="147">
        <v>0</v>
      </c>
      <c r="E832" s="147">
        <v>0</v>
      </c>
      <c r="F832" s="225" t="str">
        <f t="shared" si="27"/>
        <v/>
      </c>
    </row>
    <row r="833" ht="36" customHeight="1" spans="1:6">
      <c r="A833" s="122">
        <f t="shared" si="28"/>
        <v>7</v>
      </c>
      <c r="B833" s="351">
        <v>2130220</v>
      </c>
      <c r="C833" s="362" t="s">
        <v>711</v>
      </c>
      <c r="D833" s="147">
        <v>0</v>
      </c>
      <c r="E833" s="147">
        <v>0</v>
      </c>
      <c r="F833" s="225" t="str">
        <f t="shared" si="27"/>
        <v/>
      </c>
    </row>
    <row r="834" ht="36" customHeight="1" spans="1:6">
      <c r="A834" s="122">
        <f t="shared" si="28"/>
        <v>7</v>
      </c>
      <c r="B834" s="351">
        <v>2130221</v>
      </c>
      <c r="C834" s="214" t="s">
        <v>712</v>
      </c>
      <c r="D834" s="147">
        <v>50</v>
      </c>
      <c r="E834" s="147">
        <v>1071</v>
      </c>
      <c r="F834" s="225">
        <f t="shared" si="27"/>
        <v>20.42</v>
      </c>
    </row>
    <row r="835" ht="36" customHeight="1" spans="1:6">
      <c r="A835" s="122">
        <f t="shared" si="28"/>
        <v>7</v>
      </c>
      <c r="B835" s="351">
        <v>2130223</v>
      </c>
      <c r="C835" s="362" t="s">
        <v>712</v>
      </c>
      <c r="D835" s="147">
        <v>50</v>
      </c>
      <c r="E835" s="147">
        <v>1071</v>
      </c>
      <c r="F835" s="225">
        <f t="shared" si="27"/>
        <v>20.42</v>
      </c>
    </row>
    <row r="836" ht="36" customHeight="1" spans="1:6">
      <c r="A836" s="122">
        <f t="shared" si="28"/>
        <v>7</v>
      </c>
      <c r="B836" s="351">
        <v>2130226</v>
      </c>
      <c r="C836" s="212" t="s">
        <v>92</v>
      </c>
      <c r="D836" s="283">
        <v>13054</v>
      </c>
      <c r="E836" s="283">
        <v>16032</v>
      </c>
      <c r="F836" s="224">
        <f t="shared" ref="F836:F899" si="29">IF(D836&lt;&gt;0,E836/D836-1,"")</f>
        <v>0.228</v>
      </c>
    </row>
    <row r="837" ht="36" customHeight="1" spans="1:6">
      <c r="A837" s="122">
        <f t="shared" si="28"/>
        <v>7</v>
      </c>
      <c r="B837" s="351">
        <v>2130227</v>
      </c>
      <c r="C837" s="214" t="s">
        <v>713</v>
      </c>
      <c r="D837" s="147">
        <v>6708</v>
      </c>
      <c r="E837" s="147">
        <v>4961</v>
      </c>
      <c r="F837" s="225">
        <f t="shared" si="29"/>
        <v>-0.26</v>
      </c>
    </row>
    <row r="838" ht="36" customHeight="1" spans="1:6">
      <c r="A838" s="122">
        <f t="shared" si="28"/>
        <v>7</v>
      </c>
      <c r="B838" s="351">
        <v>2130234</v>
      </c>
      <c r="C838" s="352" t="s">
        <v>136</v>
      </c>
      <c r="D838" s="147">
        <v>340</v>
      </c>
      <c r="E838" s="147">
        <v>333</v>
      </c>
      <c r="F838" s="225">
        <f t="shared" si="29"/>
        <v>-0.021</v>
      </c>
    </row>
    <row r="839" ht="36" customHeight="1" spans="1:6">
      <c r="A839" s="122">
        <f t="shared" si="28"/>
        <v>7</v>
      </c>
      <c r="B839" s="351">
        <v>2130236</v>
      </c>
      <c r="C839" s="352" t="s">
        <v>137</v>
      </c>
      <c r="D839" s="147">
        <v>0</v>
      </c>
      <c r="E839" s="147">
        <v>1</v>
      </c>
      <c r="F839" s="225" t="str">
        <f t="shared" si="29"/>
        <v/>
      </c>
    </row>
    <row r="840" ht="36" customHeight="1" spans="1:6">
      <c r="A840" s="122">
        <f t="shared" si="28"/>
        <v>7</v>
      </c>
      <c r="B840" s="351">
        <v>2130237</v>
      </c>
      <c r="C840" s="352" t="s">
        <v>138</v>
      </c>
      <c r="D840" s="147">
        <v>0</v>
      </c>
      <c r="E840" s="147">
        <v>0</v>
      </c>
      <c r="F840" s="225" t="str">
        <f t="shared" si="29"/>
        <v/>
      </c>
    </row>
    <row r="841" ht="36" customHeight="1" spans="1:6">
      <c r="A841" s="122">
        <f t="shared" si="28"/>
        <v>7</v>
      </c>
      <c r="B841" s="351">
        <v>2130299</v>
      </c>
      <c r="C841" s="352" t="s">
        <v>145</v>
      </c>
      <c r="D841" s="147">
        <v>2148</v>
      </c>
      <c r="E841" s="147">
        <v>1595</v>
      </c>
      <c r="F841" s="225">
        <f t="shared" si="29"/>
        <v>-0.257</v>
      </c>
    </row>
    <row r="842" ht="36" customHeight="1" spans="1:6">
      <c r="A842" s="122">
        <f t="shared" si="28"/>
        <v>5</v>
      </c>
      <c r="B842" s="350">
        <v>21303</v>
      </c>
      <c r="C842" s="352" t="s">
        <v>714</v>
      </c>
      <c r="D842" s="147">
        <v>0</v>
      </c>
      <c r="E842" s="147">
        <v>0</v>
      </c>
      <c r="F842" s="225" t="str">
        <f t="shared" si="29"/>
        <v/>
      </c>
    </row>
    <row r="843" ht="36" customHeight="1" spans="1:6">
      <c r="A843" s="122">
        <f t="shared" si="28"/>
        <v>7</v>
      </c>
      <c r="B843" s="351">
        <v>2130301</v>
      </c>
      <c r="C843" s="352" t="s">
        <v>715</v>
      </c>
      <c r="D843" s="147">
        <v>0</v>
      </c>
      <c r="E843" s="147">
        <v>0</v>
      </c>
      <c r="F843" s="225" t="str">
        <f t="shared" si="29"/>
        <v/>
      </c>
    </row>
    <row r="844" ht="36" customHeight="1" spans="1:6">
      <c r="A844" s="122">
        <f t="shared" si="28"/>
        <v>7</v>
      </c>
      <c r="B844" s="351">
        <v>2130302</v>
      </c>
      <c r="C844" s="352" t="s">
        <v>716</v>
      </c>
      <c r="D844" s="147">
        <v>38</v>
      </c>
      <c r="E844" s="147">
        <v>35</v>
      </c>
      <c r="F844" s="225">
        <f t="shared" si="29"/>
        <v>-0.079</v>
      </c>
    </row>
    <row r="845" ht="36" customHeight="1" spans="1:6">
      <c r="A845" s="122">
        <f t="shared" si="28"/>
        <v>7</v>
      </c>
      <c r="B845" s="351">
        <v>2130303</v>
      </c>
      <c r="C845" s="352" t="s">
        <v>717</v>
      </c>
      <c r="D845" s="147">
        <v>3</v>
      </c>
      <c r="E845" s="147">
        <v>10</v>
      </c>
      <c r="F845" s="225">
        <f t="shared" si="29"/>
        <v>2.333</v>
      </c>
    </row>
    <row r="846" ht="36" customHeight="1" spans="1:6">
      <c r="A846" s="122">
        <f t="shared" si="28"/>
        <v>7</v>
      </c>
      <c r="B846" s="351">
        <v>2130304</v>
      </c>
      <c r="C846" s="352" t="s">
        <v>718</v>
      </c>
      <c r="D846" s="147">
        <v>0</v>
      </c>
      <c r="E846" s="147">
        <v>0</v>
      </c>
      <c r="F846" s="225" t="str">
        <f t="shared" si="29"/>
        <v/>
      </c>
    </row>
    <row r="847" ht="36" customHeight="1" spans="1:6">
      <c r="A847" s="122">
        <f t="shared" si="28"/>
        <v>7</v>
      </c>
      <c r="B847" s="351">
        <v>2130305</v>
      </c>
      <c r="C847" s="352" t="s">
        <v>719</v>
      </c>
      <c r="D847" s="147">
        <v>6</v>
      </c>
      <c r="E847" s="147">
        <v>3</v>
      </c>
      <c r="F847" s="225">
        <f t="shared" si="29"/>
        <v>-0.5</v>
      </c>
    </row>
    <row r="848" ht="36" customHeight="1" spans="1:6">
      <c r="A848" s="122">
        <f t="shared" si="28"/>
        <v>7</v>
      </c>
      <c r="B848" s="351">
        <v>2130306</v>
      </c>
      <c r="C848" s="352" t="s">
        <v>720</v>
      </c>
      <c r="D848" s="147">
        <v>0</v>
      </c>
      <c r="E848" s="147">
        <v>0</v>
      </c>
      <c r="F848" s="225" t="str">
        <f t="shared" si="29"/>
        <v/>
      </c>
    </row>
    <row r="849" ht="36" customHeight="1" spans="1:6">
      <c r="A849" s="122">
        <f t="shared" si="28"/>
        <v>7</v>
      </c>
      <c r="B849" s="351">
        <v>2130307</v>
      </c>
      <c r="C849" s="352" t="s">
        <v>721</v>
      </c>
      <c r="D849" s="147">
        <v>0</v>
      </c>
      <c r="E849" s="147">
        <v>0</v>
      </c>
      <c r="F849" s="225" t="str">
        <f t="shared" si="29"/>
        <v/>
      </c>
    </row>
    <row r="850" ht="36" customHeight="1" spans="1:6">
      <c r="A850" s="122">
        <f t="shared" si="28"/>
        <v>7</v>
      </c>
      <c r="B850" s="351">
        <v>2130308</v>
      </c>
      <c r="C850" s="352" t="s">
        <v>722</v>
      </c>
      <c r="D850" s="147">
        <v>0</v>
      </c>
      <c r="E850" s="147">
        <v>8</v>
      </c>
      <c r="F850" s="225" t="str">
        <f t="shared" si="29"/>
        <v/>
      </c>
    </row>
    <row r="851" ht="36" customHeight="1" spans="1:6">
      <c r="A851" s="122">
        <f t="shared" si="28"/>
        <v>7</v>
      </c>
      <c r="B851" s="351">
        <v>2130309</v>
      </c>
      <c r="C851" s="352" t="s">
        <v>723</v>
      </c>
      <c r="D851" s="147">
        <v>555</v>
      </c>
      <c r="E851" s="147">
        <v>507</v>
      </c>
      <c r="F851" s="225">
        <f t="shared" si="29"/>
        <v>-0.086</v>
      </c>
    </row>
    <row r="852" ht="36" customHeight="1" spans="1:6">
      <c r="A852" s="122">
        <f t="shared" si="28"/>
        <v>7</v>
      </c>
      <c r="B852" s="351">
        <v>2130310</v>
      </c>
      <c r="C852" s="352" t="s">
        <v>724</v>
      </c>
      <c r="D852" s="147">
        <v>0</v>
      </c>
      <c r="E852" s="147">
        <v>0</v>
      </c>
      <c r="F852" s="225" t="str">
        <f t="shared" si="29"/>
        <v/>
      </c>
    </row>
    <row r="853" ht="36" customHeight="1" spans="1:6">
      <c r="A853" s="122">
        <f t="shared" si="28"/>
        <v>7</v>
      </c>
      <c r="B853" s="351">
        <v>2130311</v>
      </c>
      <c r="C853" s="352" t="s">
        <v>725</v>
      </c>
      <c r="D853" s="147">
        <v>31</v>
      </c>
      <c r="E853" s="147">
        <v>51</v>
      </c>
      <c r="F853" s="225">
        <f t="shared" si="29"/>
        <v>0.645</v>
      </c>
    </row>
    <row r="854" ht="36" customHeight="1" spans="1:6">
      <c r="A854" s="122">
        <f t="shared" si="28"/>
        <v>7</v>
      </c>
      <c r="B854" s="351">
        <v>2130312</v>
      </c>
      <c r="C854" s="352" t="s">
        <v>726</v>
      </c>
      <c r="D854" s="147">
        <v>0</v>
      </c>
      <c r="E854" s="147">
        <v>0</v>
      </c>
      <c r="F854" s="225" t="str">
        <f t="shared" si="29"/>
        <v/>
      </c>
    </row>
    <row r="855" ht="36" customHeight="1" spans="1:6">
      <c r="A855" s="122">
        <f t="shared" si="28"/>
        <v>7</v>
      </c>
      <c r="B855" s="351">
        <v>2130313</v>
      </c>
      <c r="C855" s="352" t="s">
        <v>727</v>
      </c>
      <c r="D855" s="147">
        <v>0</v>
      </c>
      <c r="E855" s="147">
        <v>0</v>
      </c>
      <c r="F855" s="225" t="str">
        <f t="shared" si="29"/>
        <v/>
      </c>
    </row>
    <row r="856" ht="36" customHeight="1" spans="1:6">
      <c r="A856" s="122">
        <f t="shared" si="28"/>
        <v>7</v>
      </c>
      <c r="B856" s="351">
        <v>2130314</v>
      </c>
      <c r="C856" s="352" t="s">
        <v>728</v>
      </c>
      <c r="D856" s="147">
        <v>34</v>
      </c>
      <c r="E856" s="147">
        <v>561</v>
      </c>
      <c r="F856" s="225">
        <f t="shared" si="29"/>
        <v>15.5</v>
      </c>
    </row>
    <row r="857" ht="36" customHeight="1" spans="1:6">
      <c r="A857" s="122">
        <f t="shared" si="28"/>
        <v>7</v>
      </c>
      <c r="B857" s="351">
        <v>2130315</v>
      </c>
      <c r="C857" s="352" t="s">
        <v>729</v>
      </c>
      <c r="D857" s="147">
        <v>27</v>
      </c>
      <c r="E857" s="147">
        <v>27</v>
      </c>
      <c r="F857" s="225">
        <f t="shared" si="29"/>
        <v>0</v>
      </c>
    </row>
    <row r="858" ht="36" customHeight="1" spans="1:6">
      <c r="A858" s="122">
        <f t="shared" ref="A858:A921" si="30">LEN(B858)</f>
        <v>7</v>
      </c>
      <c r="B858" s="351">
        <v>2130316</v>
      </c>
      <c r="C858" s="352" t="s">
        <v>730</v>
      </c>
      <c r="D858" s="147">
        <v>0</v>
      </c>
      <c r="E858" s="147">
        <v>0</v>
      </c>
      <c r="F858" s="225" t="str">
        <f t="shared" si="29"/>
        <v/>
      </c>
    </row>
    <row r="859" ht="36" customHeight="1" spans="1:6">
      <c r="A859" s="122">
        <f t="shared" si="30"/>
        <v>7</v>
      </c>
      <c r="B859" s="351">
        <v>2130317</v>
      </c>
      <c r="C859" s="352" t="s">
        <v>731</v>
      </c>
      <c r="D859" s="147">
        <v>0</v>
      </c>
      <c r="E859" s="147">
        <v>0</v>
      </c>
      <c r="F859" s="225" t="str">
        <f t="shared" si="29"/>
        <v/>
      </c>
    </row>
    <row r="860" ht="36" customHeight="1" spans="1:6">
      <c r="A860" s="122">
        <f t="shared" si="30"/>
        <v>7</v>
      </c>
      <c r="B860" s="351">
        <v>2130318</v>
      </c>
      <c r="C860" s="352" t="s">
        <v>732</v>
      </c>
      <c r="D860" s="147">
        <v>0</v>
      </c>
      <c r="E860" s="147">
        <v>0</v>
      </c>
      <c r="F860" s="225" t="str">
        <f t="shared" si="29"/>
        <v/>
      </c>
    </row>
    <row r="861" ht="36" customHeight="1" spans="1:6">
      <c r="A861" s="122">
        <f t="shared" si="30"/>
        <v>7</v>
      </c>
      <c r="B861" s="351">
        <v>2130319</v>
      </c>
      <c r="C861" s="352" t="s">
        <v>733</v>
      </c>
      <c r="D861" s="147">
        <v>3433</v>
      </c>
      <c r="E861" s="147">
        <v>1830</v>
      </c>
      <c r="F861" s="225">
        <f t="shared" si="29"/>
        <v>-0.467</v>
      </c>
    </row>
    <row r="862" ht="36" customHeight="1" spans="1:6">
      <c r="A862" s="122">
        <f t="shared" si="30"/>
        <v>7</v>
      </c>
      <c r="B862" s="351">
        <v>2130321</v>
      </c>
      <c r="C862" s="352" t="s">
        <v>734</v>
      </c>
      <c r="D862" s="147">
        <v>93</v>
      </c>
      <c r="E862" s="147">
        <v>0</v>
      </c>
      <c r="F862" s="225">
        <f t="shared" si="29"/>
        <v>-1</v>
      </c>
    </row>
    <row r="863" ht="36" customHeight="1" spans="1:6">
      <c r="A863" s="122">
        <f t="shared" si="30"/>
        <v>7</v>
      </c>
      <c r="B863" s="351">
        <v>2130322</v>
      </c>
      <c r="C863" s="214" t="s">
        <v>735</v>
      </c>
      <c r="D863" s="147">
        <v>1138</v>
      </c>
      <c r="E863" s="147">
        <v>1248</v>
      </c>
      <c r="F863" s="225">
        <f t="shared" si="29"/>
        <v>0.097</v>
      </c>
    </row>
    <row r="864" ht="36" customHeight="1" spans="1:6">
      <c r="A864" s="122">
        <f t="shared" si="30"/>
        <v>7</v>
      </c>
      <c r="B864" s="351">
        <v>2130333</v>
      </c>
      <c r="C864" s="352" t="s">
        <v>136</v>
      </c>
      <c r="D864" s="147">
        <v>271</v>
      </c>
      <c r="E864" s="147">
        <v>269</v>
      </c>
      <c r="F864" s="225">
        <f t="shared" si="29"/>
        <v>-0.007</v>
      </c>
    </row>
    <row r="865" ht="36" customHeight="1" spans="1:6">
      <c r="A865" s="122">
        <f t="shared" si="30"/>
        <v>7</v>
      </c>
      <c r="B865" s="351">
        <v>2130334</v>
      </c>
      <c r="C865" s="352" t="s">
        <v>137</v>
      </c>
      <c r="D865" s="147">
        <v>0</v>
      </c>
      <c r="E865" s="147">
        <v>0</v>
      </c>
      <c r="F865" s="225" t="str">
        <f t="shared" si="29"/>
        <v/>
      </c>
    </row>
    <row r="866" ht="36" customHeight="1" spans="1:6">
      <c r="A866" s="122">
        <f t="shared" si="30"/>
        <v>7</v>
      </c>
      <c r="B866" s="351">
        <v>2130335</v>
      </c>
      <c r="C866" s="352" t="s">
        <v>138</v>
      </c>
      <c r="D866" s="147">
        <v>0</v>
      </c>
      <c r="E866" s="147">
        <v>0</v>
      </c>
      <c r="F866" s="225" t="str">
        <f t="shared" si="29"/>
        <v/>
      </c>
    </row>
    <row r="867" ht="36" customHeight="1" spans="1:6">
      <c r="A867" s="122">
        <f t="shared" si="30"/>
        <v>7</v>
      </c>
      <c r="B867" s="351">
        <v>2130336</v>
      </c>
      <c r="C867" s="352" t="s">
        <v>736</v>
      </c>
      <c r="D867" s="147">
        <v>442</v>
      </c>
      <c r="E867" s="147">
        <v>441</v>
      </c>
      <c r="F867" s="225">
        <f t="shared" si="29"/>
        <v>-0.002</v>
      </c>
    </row>
    <row r="868" ht="36" customHeight="1" spans="1:6">
      <c r="A868" s="122">
        <f t="shared" si="30"/>
        <v>7</v>
      </c>
      <c r="B868" s="351">
        <v>2130337</v>
      </c>
      <c r="C868" s="352" t="s">
        <v>737</v>
      </c>
      <c r="D868" s="147">
        <v>40</v>
      </c>
      <c r="E868" s="147">
        <v>40</v>
      </c>
      <c r="F868" s="225">
        <f t="shared" si="29"/>
        <v>0</v>
      </c>
    </row>
    <row r="869" ht="36" customHeight="1" spans="1:6">
      <c r="A869" s="122">
        <f t="shared" si="30"/>
        <v>7</v>
      </c>
      <c r="B869" s="351">
        <v>2130399</v>
      </c>
      <c r="C869" s="352" t="s">
        <v>738</v>
      </c>
      <c r="D869" s="147">
        <v>0</v>
      </c>
      <c r="E869" s="147">
        <v>0</v>
      </c>
      <c r="F869" s="225" t="str">
        <f t="shared" si="29"/>
        <v/>
      </c>
    </row>
    <row r="870" ht="36" customHeight="1" spans="1:6">
      <c r="A870" s="122">
        <f t="shared" si="30"/>
        <v>5</v>
      </c>
      <c r="B870" s="350">
        <v>21305</v>
      </c>
      <c r="C870" s="352" t="s">
        <v>739</v>
      </c>
      <c r="D870" s="147">
        <v>0</v>
      </c>
      <c r="E870" s="147">
        <v>0</v>
      </c>
      <c r="F870" s="225" t="str">
        <f t="shared" si="29"/>
        <v/>
      </c>
    </row>
    <row r="871" ht="36" customHeight="1" spans="1:6">
      <c r="A871" s="122">
        <f t="shared" si="30"/>
        <v>7</v>
      </c>
      <c r="B871" s="351">
        <v>2130501</v>
      </c>
      <c r="C871" s="352" t="s">
        <v>740</v>
      </c>
      <c r="D871" s="147">
        <v>5</v>
      </c>
      <c r="E871" s="147">
        <v>31</v>
      </c>
      <c r="F871" s="225">
        <f t="shared" si="29"/>
        <v>5.2</v>
      </c>
    </row>
    <row r="872" ht="36" customHeight="1" spans="1:6">
      <c r="A872" s="122">
        <f t="shared" si="30"/>
        <v>7</v>
      </c>
      <c r="B872" s="351">
        <v>2130502</v>
      </c>
      <c r="C872" s="352" t="s">
        <v>741</v>
      </c>
      <c r="D872" s="147">
        <v>0</v>
      </c>
      <c r="E872" s="147">
        <v>5</v>
      </c>
      <c r="F872" s="225" t="str">
        <f t="shared" si="29"/>
        <v/>
      </c>
    </row>
    <row r="873" ht="36" customHeight="1" spans="1:6">
      <c r="A873" s="122">
        <f t="shared" si="30"/>
        <v>7</v>
      </c>
      <c r="B873" s="351">
        <v>2130503</v>
      </c>
      <c r="C873" s="352" t="s">
        <v>742</v>
      </c>
      <c r="D873" s="147">
        <v>0</v>
      </c>
      <c r="E873" s="147">
        <v>0</v>
      </c>
      <c r="F873" s="225" t="str">
        <f t="shared" si="29"/>
        <v/>
      </c>
    </row>
    <row r="874" ht="36" customHeight="1" spans="1:6">
      <c r="A874" s="122">
        <f t="shared" si="30"/>
        <v>7</v>
      </c>
      <c r="B874" s="351">
        <v>2130504</v>
      </c>
      <c r="C874" s="352" t="s">
        <v>743</v>
      </c>
      <c r="D874" s="147">
        <v>0</v>
      </c>
      <c r="E874" s="147">
        <v>0</v>
      </c>
      <c r="F874" s="225" t="str">
        <f t="shared" si="29"/>
        <v/>
      </c>
    </row>
    <row r="875" ht="36" customHeight="1" spans="1:6">
      <c r="A875" s="122">
        <f t="shared" si="30"/>
        <v>7</v>
      </c>
      <c r="B875" s="351">
        <v>2130505</v>
      </c>
      <c r="C875" s="352" t="s">
        <v>744</v>
      </c>
      <c r="D875" s="147">
        <v>0</v>
      </c>
      <c r="E875" s="147">
        <v>0</v>
      </c>
      <c r="F875" s="225" t="str">
        <f t="shared" si="29"/>
        <v/>
      </c>
    </row>
    <row r="876" ht="36" customHeight="1" spans="1:6">
      <c r="A876" s="122">
        <f t="shared" si="30"/>
        <v>7</v>
      </c>
      <c r="B876" s="351">
        <v>2130506</v>
      </c>
      <c r="C876" s="352" t="s">
        <v>267</v>
      </c>
      <c r="D876" s="147">
        <v>0</v>
      </c>
      <c r="E876" s="147">
        <v>0</v>
      </c>
      <c r="F876" s="225" t="str">
        <f t="shared" si="29"/>
        <v/>
      </c>
    </row>
    <row r="877" ht="36" customHeight="1" spans="1:6">
      <c r="A877" s="122">
        <f t="shared" si="30"/>
        <v>7</v>
      </c>
      <c r="B877" s="351">
        <v>2130507</v>
      </c>
      <c r="C877" s="352" t="s">
        <v>745</v>
      </c>
      <c r="D877" s="147">
        <v>0</v>
      </c>
      <c r="E877" s="147">
        <v>0</v>
      </c>
      <c r="F877" s="225" t="str">
        <f t="shared" si="29"/>
        <v/>
      </c>
    </row>
    <row r="878" ht="36" customHeight="1" spans="1:6">
      <c r="A878" s="122">
        <f t="shared" si="30"/>
        <v>7</v>
      </c>
      <c r="B878" s="351">
        <v>2130508</v>
      </c>
      <c r="C878" s="352" t="s">
        <v>746</v>
      </c>
      <c r="D878" s="147">
        <v>0</v>
      </c>
      <c r="E878" s="147">
        <v>0</v>
      </c>
      <c r="F878" s="225" t="str">
        <f t="shared" si="29"/>
        <v/>
      </c>
    </row>
    <row r="879" ht="36" customHeight="1" spans="1:6">
      <c r="A879" s="122">
        <f t="shared" si="30"/>
        <v>7</v>
      </c>
      <c r="B879" s="351">
        <v>2130550</v>
      </c>
      <c r="C879" s="352" t="s">
        <v>747</v>
      </c>
      <c r="D879" s="147">
        <v>0</v>
      </c>
      <c r="E879" s="147">
        <v>0</v>
      </c>
      <c r="F879" s="225" t="str">
        <f t="shared" si="29"/>
        <v/>
      </c>
    </row>
    <row r="880" ht="36" customHeight="1" spans="1:6">
      <c r="A880" s="122">
        <f t="shared" si="30"/>
        <v>7</v>
      </c>
      <c r="B880" s="351">
        <v>2130599</v>
      </c>
      <c r="C880" s="352" t="s">
        <v>748</v>
      </c>
      <c r="D880" s="147">
        <v>0</v>
      </c>
      <c r="E880" s="147">
        <v>0</v>
      </c>
      <c r="F880" s="225" t="str">
        <f t="shared" si="29"/>
        <v/>
      </c>
    </row>
    <row r="881" ht="36" customHeight="1" spans="1:6">
      <c r="A881" s="122">
        <f t="shared" si="30"/>
        <v>5</v>
      </c>
      <c r="B881" s="350">
        <v>21307</v>
      </c>
      <c r="C881" s="352" t="s">
        <v>749</v>
      </c>
      <c r="D881" s="147">
        <v>366</v>
      </c>
      <c r="E881" s="147">
        <v>452</v>
      </c>
      <c r="F881" s="225">
        <f t="shared" si="29"/>
        <v>0.235</v>
      </c>
    </row>
    <row r="882" ht="36" customHeight="1" spans="1:6">
      <c r="A882" s="122">
        <f t="shared" si="30"/>
        <v>7</v>
      </c>
      <c r="B882" s="351">
        <v>2130701</v>
      </c>
      <c r="C882" s="352" t="s">
        <v>750</v>
      </c>
      <c r="D882" s="147">
        <v>0</v>
      </c>
      <c r="E882" s="147">
        <v>0</v>
      </c>
      <c r="F882" s="225" t="str">
        <f t="shared" si="29"/>
        <v/>
      </c>
    </row>
    <row r="883" ht="36" customHeight="1" spans="1:6">
      <c r="A883" s="122">
        <f t="shared" si="30"/>
        <v>7</v>
      </c>
      <c r="B883" s="351">
        <v>2130704</v>
      </c>
      <c r="C883" s="352" t="s">
        <v>720</v>
      </c>
      <c r="D883" s="147">
        <v>0</v>
      </c>
      <c r="E883" s="147">
        <v>0</v>
      </c>
      <c r="F883" s="225" t="str">
        <f t="shared" si="29"/>
        <v/>
      </c>
    </row>
    <row r="884" ht="36" customHeight="1" spans="1:6">
      <c r="A884" s="122">
        <f t="shared" si="30"/>
        <v>7</v>
      </c>
      <c r="B884" s="351">
        <v>2130705</v>
      </c>
      <c r="C884" s="352" t="s">
        <v>751</v>
      </c>
      <c r="D884" s="147">
        <v>14</v>
      </c>
      <c r="E884" s="147">
        <v>0</v>
      </c>
      <c r="F884" s="225">
        <f t="shared" si="29"/>
        <v>-1</v>
      </c>
    </row>
    <row r="885" ht="36" customHeight="1" spans="1:6">
      <c r="A885" s="122">
        <f t="shared" si="30"/>
        <v>7</v>
      </c>
      <c r="B885" s="351">
        <v>2130706</v>
      </c>
      <c r="C885" s="352" t="s">
        <v>752</v>
      </c>
      <c r="D885" s="147">
        <v>0</v>
      </c>
      <c r="E885" s="147">
        <v>10</v>
      </c>
      <c r="F885" s="225" t="str">
        <f t="shared" si="29"/>
        <v/>
      </c>
    </row>
    <row r="886" ht="36" customHeight="1" spans="1:6">
      <c r="A886" s="122">
        <f t="shared" si="30"/>
        <v>7</v>
      </c>
      <c r="B886" s="351">
        <v>2130707</v>
      </c>
      <c r="C886" s="214" t="s">
        <v>753</v>
      </c>
      <c r="D886" s="147">
        <v>1769</v>
      </c>
      <c r="E886" s="147">
        <v>4306</v>
      </c>
      <c r="F886" s="225">
        <f t="shared" si="29"/>
        <v>1.434</v>
      </c>
    </row>
    <row r="887" ht="36" customHeight="1" spans="1:6">
      <c r="A887" s="122">
        <f t="shared" si="30"/>
        <v>7</v>
      </c>
      <c r="B887" s="351">
        <v>2130799</v>
      </c>
      <c r="C887" s="352" t="s">
        <v>136</v>
      </c>
      <c r="D887" s="147">
        <v>243</v>
      </c>
      <c r="E887" s="147">
        <v>224</v>
      </c>
      <c r="F887" s="225">
        <f t="shared" si="29"/>
        <v>-0.078</v>
      </c>
    </row>
    <row r="888" ht="36" customHeight="1" spans="1:6">
      <c r="A888" s="122">
        <f t="shared" si="30"/>
        <v>5</v>
      </c>
      <c r="B888" s="350">
        <v>21308</v>
      </c>
      <c r="C888" s="352" t="s">
        <v>137</v>
      </c>
      <c r="D888" s="147">
        <v>0</v>
      </c>
      <c r="E888" s="147">
        <v>0</v>
      </c>
      <c r="F888" s="225" t="str">
        <f t="shared" si="29"/>
        <v/>
      </c>
    </row>
    <row r="889" ht="36" customHeight="1" spans="1:6">
      <c r="A889" s="122">
        <f t="shared" si="30"/>
        <v>7</v>
      </c>
      <c r="B889" s="351">
        <v>2130801</v>
      </c>
      <c r="C889" s="352" t="s">
        <v>138</v>
      </c>
      <c r="D889" s="147">
        <v>0</v>
      </c>
      <c r="E889" s="147">
        <v>0</v>
      </c>
      <c r="F889" s="225" t="str">
        <f t="shared" si="29"/>
        <v/>
      </c>
    </row>
    <row r="890" ht="36" customHeight="1" spans="1:6">
      <c r="A890" s="122">
        <f t="shared" si="30"/>
        <v>7</v>
      </c>
      <c r="B890" s="351">
        <v>2130803</v>
      </c>
      <c r="C890" s="352" t="s">
        <v>754</v>
      </c>
      <c r="D890" s="147">
        <v>0</v>
      </c>
      <c r="E890" s="147">
        <v>0</v>
      </c>
      <c r="F890" s="225" t="str">
        <f t="shared" si="29"/>
        <v/>
      </c>
    </row>
    <row r="891" ht="36" customHeight="1" spans="1:6">
      <c r="A891" s="122">
        <f t="shared" si="30"/>
        <v>7</v>
      </c>
      <c r="B891" s="351">
        <v>2130804</v>
      </c>
      <c r="C891" s="352" t="s">
        <v>755</v>
      </c>
      <c r="D891" s="147">
        <v>90</v>
      </c>
      <c r="E891" s="147">
        <v>90</v>
      </c>
      <c r="F891" s="225">
        <f t="shared" si="29"/>
        <v>0</v>
      </c>
    </row>
    <row r="892" ht="36" customHeight="1" spans="1:6">
      <c r="A892" s="122">
        <f t="shared" si="30"/>
        <v>7</v>
      </c>
      <c r="B892" s="351">
        <v>2130805</v>
      </c>
      <c r="C892" s="352" t="s">
        <v>756</v>
      </c>
      <c r="D892" s="147">
        <v>208</v>
      </c>
      <c r="E892" s="147">
        <v>402</v>
      </c>
      <c r="F892" s="225">
        <f t="shared" si="29"/>
        <v>0.933</v>
      </c>
    </row>
    <row r="893" ht="36" customHeight="1" spans="1:6">
      <c r="A893" s="122">
        <f t="shared" si="30"/>
        <v>7</v>
      </c>
      <c r="B893" s="351">
        <v>2130899</v>
      </c>
      <c r="C893" s="352" t="s">
        <v>757</v>
      </c>
      <c r="D893" s="147">
        <v>0</v>
      </c>
      <c r="E893" s="147">
        <v>0</v>
      </c>
      <c r="F893" s="225" t="str">
        <f t="shared" si="29"/>
        <v/>
      </c>
    </row>
    <row r="894" ht="36" customHeight="1" spans="1:6">
      <c r="A894" s="122">
        <f t="shared" si="30"/>
        <v>5</v>
      </c>
      <c r="B894" s="350">
        <v>21309</v>
      </c>
      <c r="C894" s="352" t="s">
        <v>758</v>
      </c>
      <c r="D894" s="147">
        <v>0</v>
      </c>
      <c r="E894" s="147">
        <v>0</v>
      </c>
      <c r="F894" s="225" t="str">
        <f t="shared" si="29"/>
        <v/>
      </c>
    </row>
    <row r="895" ht="36" customHeight="1" spans="1:6">
      <c r="A895" s="122">
        <f t="shared" si="30"/>
        <v>7</v>
      </c>
      <c r="B895" s="351">
        <v>2130901</v>
      </c>
      <c r="C895" s="352" t="s">
        <v>759</v>
      </c>
      <c r="D895" s="147">
        <v>0</v>
      </c>
      <c r="E895" s="147">
        <v>0</v>
      </c>
      <c r="F895" s="225" t="str">
        <f t="shared" si="29"/>
        <v/>
      </c>
    </row>
    <row r="896" ht="36" customHeight="1" spans="1:6">
      <c r="A896" s="122">
        <f t="shared" si="30"/>
        <v>7</v>
      </c>
      <c r="B896" s="351">
        <v>2130999</v>
      </c>
      <c r="C896" s="352" t="s">
        <v>760</v>
      </c>
      <c r="D896" s="147">
        <v>2</v>
      </c>
      <c r="E896" s="147">
        <v>0</v>
      </c>
      <c r="F896" s="225">
        <f t="shared" si="29"/>
        <v>-1</v>
      </c>
    </row>
    <row r="897" ht="36" customHeight="1" spans="1:6">
      <c r="A897" s="122">
        <f t="shared" si="30"/>
        <v>5</v>
      </c>
      <c r="B897" s="350">
        <v>21399</v>
      </c>
      <c r="C897" s="352" t="s">
        <v>761</v>
      </c>
      <c r="D897" s="147">
        <v>339</v>
      </c>
      <c r="E897" s="147">
        <v>463</v>
      </c>
      <c r="F897" s="225">
        <f t="shared" si="29"/>
        <v>0.366</v>
      </c>
    </row>
    <row r="898" ht="36" customHeight="1" spans="1:6">
      <c r="A898" s="122">
        <f t="shared" si="30"/>
        <v>7</v>
      </c>
      <c r="B898" s="351">
        <v>2139901</v>
      </c>
      <c r="C898" s="352" t="s">
        <v>762</v>
      </c>
      <c r="D898" s="147">
        <v>0</v>
      </c>
      <c r="E898" s="147">
        <v>0</v>
      </c>
      <c r="F898" s="225" t="str">
        <f t="shared" si="29"/>
        <v/>
      </c>
    </row>
    <row r="899" ht="36" customHeight="1" spans="1:6">
      <c r="A899" s="122">
        <f t="shared" si="30"/>
        <v>7</v>
      </c>
      <c r="B899" s="351">
        <v>2139999</v>
      </c>
      <c r="C899" s="352" t="s">
        <v>763</v>
      </c>
      <c r="D899" s="147">
        <v>0</v>
      </c>
      <c r="E899" s="147">
        <v>0</v>
      </c>
      <c r="F899" s="225" t="str">
        <f t="shared" si="29"/>
        <v/>
      </c>
    </row>
    <row r="900" ht="36" customHeight="1" spans="1:6">
      <c r="A900" s="122">
        <f t="shared" si="30"/>
        <v>3</v>
      </c>
      <c r="B900" s="350">
        <v>214</v>
      </c>
      <c r="C900" s="352" t="s">
        <v>764</v>
      </c>
      <c r="D900" s="147">
        <v>40</v>
      </c>
      <c r="E900" s="147">
        <v>79</v>
      </c>
      <c r="F900" s="225">
        <f t="shared" ref="F900:F963" si="31">IF(D900&lt;&gt;0,E900/D900-1,"")</f>
        <v>0.975</v>
      </c>
    </row>
    <row r="901" ht="36" customHeight="1" spans="1:6">
      <c r="A901" s="122">
        <f t="shared" si="30"/>
        <v>5</v>
      </c>
      <c r="B901" s="350">
        <v>21401</v>
      </c>
      <c r="C901" s="352" t="s">
        <v>765</v>
      </c>
      <c r="D901" s="147">
        <v>36</v>
      </c>
      <c r="E901" s="147">
        <v>10</v>
      </c>
      <c r="F901" s="225">
        <f t="shared" si="31"/>
        <v>-0.722</v>
      </c>
    </row>
    <row r="902" ht="36" customHeight="1" spans="1:6">
      <c r="A902" s="122">
        <f t="shared" si="30"/>
        <v>7</v>
      </c>
      <c r="B902" s="351">
        <v>2140101</v>
      </c>
      <c r="C902" s="352" t="s">
        <v>766</v>
      </c>
      <c r="D902" s="147">
        <v>0</v>
      </c>
      <c r="E902" s="147">
        <v>1661</v>
      </c>
      <c r="F902" s="225" t="str">
        <f t="shared" si="31"/>
        <v/>
      </c>
    </row>
    <row r="903" ht="36" customHeight="1" spans="1:6">
      <c r="A903" s="122">
        <f t="shared" si="30"/>
        <v>7</v>
      </c>
      <c r="B903" s="351">
        <v>2140102</v>
      </c>
      <c r="C903" s="352" t="s">
        <v>767</v>
      </c>
      <c r="D903" s="147">
        <v>0</v>
      </c>
      <c r="E903" s="147">
        <v>0</v>
      </c>
      <c r="F903" s="225" t="str">
        <f t="shared" si="31"/>
        <v/>
      </c>
    </row>
    <row r="904" ht="36" customHeight="1" spans="1:6">
      <c r="A904" s="122">
        <f t="shared" si="30"/>
        <v>7</v>
      </c>
      <c r="B904" s="351">
        <v>2140103</v>
      </c>
      <c r="C904" s="352" t="s">
        <v>768</v>
      </c>
      <c r="D904" s="147">
        <v>0</v>
      </c>
      <c r="E904" s="147">
        <v>0</v>
      </c>
      <c r="F904" s="225" t="str">
        <f t="shared" si="31"/>
        <v/>
      </c>
    </row>
    <row r="905" ht="36" customHeight="1" spans="1:6">
      <c r="A905" s="122">
        <f t="shared" si="30"/>
        <v>7</v>
      </c>
      <c r="B905" s="351">
        <v>2140104</v>
      </c>
      <c r="C905" s="352" t="s">
        <v>769</v>
      </c>
      <c r="D905" s="147">
        <v>0</v>
      </c>
      <c r="E905" s="147">
        <v>0</v>
      </c>
      <c r="F905" s="225" t="str">
        <f t="shared" si="31"/>
        <v/>
      </c>
    </row>
    <row r="906" ht="36" customHeight="1" spans="1:6">
      <c r="A906" s="122">
        <f t="shared" si="30"/>
        <v>7</v>
      </c>
      <c r="B906" s="351">
        <v>2140106</v>
      </c>
      <c r="C906" s="352" t="s">
        <v>770</v>
      </c>
      <c r="D906" s="147">
        <v>0</v>
      </c>
      <c r="E906" s="147">
        <v>0</v>
      </c>
      <c r="F906" s="225" t="str">
        <f t="shared" si="31"/>
        <v/>
      </c>
    </row>
    <row r="907" ht="36" customHeight="1" spans="1:6">
      <c r="A907" s="122">
        <f t="shared" si="30"/>
        <v>7</v>
      </c>
      <c r="B907" s="351">
        <v>2140109</v>
      </c>
      <c r="C907" s="352" t="s">
        <v>771</v>
      </c>
      <c r="D907" s="147">
        <v>0</v>
      </c>
      <c r="E907" s="147">
        <v>0</v>
      </c>
      <c r="F907" s="225" t="str">
        <f t="shared" si="31"/>
        <v/>
      </c>
    </row>
    <row r="908" ht="36" customHeight="1" spans="1:6">
      <c r="A908" s="122">
        <f t="shared" si="30"/>
        <v>7</v>
      </c>
      <c r="B908" s="351">
        <v>2140110</v>
      </c>
      <c r="C908" s="352" t="s">
        <v>746</v>
      </c>
      <c r="D908" s="147">
        <v>0</v>
      </c>
      <c r="E908" s="147">
        <v>0</v>
      </c>
      <c r="F908" s="225" t="str">
        <f t="shared" si="31"/>
        <v/>
      </c>
    </row>
    <row r="909" ht="36" customHeight="1" spans="1:6">
      <c r="A909" s="122">
        <f t="shared" si="30"/>
        <v>7</v>
      </c>
      <c r="B909" s="351">
        <v>2140112</v>
      </c>
      <c r="C909" s="352" t="s">
        <v>772</v>
      </c>
      <c r="D909" s="147">
        <v>0</v>
      </c>
      <c r="E909" s="147">
        <v>0</v>
      </c>
      <c r="F909" s="225" t="str">
        <f t="shared" si="31"/>
        <v/>
      </c>
    </row>
    <row r="910" ht="36" customHeight="1" spans="1:6">
      <c r="A910" s="122">
        <f t="shared" si="30"/>
        <v>7</v>
      </c>
      <c r="B910" s="351">
        <v>2140114</v>
      </c>
      <c r="C910" s="352" t="s">
        <v>773</v>
      </c>
      <c r="D910" s="147">
        <v>19</v>
      </c>
      <c r="E910" s="147">
        <v>34</v>
      </c>
      <c r="F910" s="225">
        <f t="shared" si="31"/>
        <v>0.789</v>
      </c>
    </row>
    <row r="911" ht="36" customHeight="1" spans="1:6">
      <c r="A911" s="122">
        <f t="shared" si="30"/>
        <v>7</v>
      </c>
      <c r="B911" s="351">
        <v>2140122</v>
      </c>
      <c r="C911" s="352" t="s">
        <v>774</v>
      </c>
      <c r="D911" s="147">
        <v>0</v>
      </c>
      <c r="E911" s="147">
        <v>0</v>
      </c>
      <c r="F911" s="225" t="str">
        <f t="shared" si="31"/>
        <v/>
      </c>
    </row>
    <row r="912" ht="36" customHeight="1" spans="1:6">
      <c r="A912" s="122">
        <f t="shared" si="30"/>
        <v>7</v>
      </c>
      <c r="B912" s="351">
        <v>2140123</v>
      </c>
      <c r="C912" s="352" t="s">
        <v>775</v>
      </c>
      <c r="D912" s="147">
        <v>0</v>
      </c>
      <c r="E912" s="147">
        <v>0</v>
      </c>
      <c r="F912" s="225" t="str">
        <f t="shared" si="31"/>
        <v/>
      </c>
    </row>
    <row r="913" ht="36" customHeight="1" spans="1:6">
      <c r="A913" s="122">
        <f t="shared" si="30"/>
        <v>7</v>
      </c>
      <c r="B913" s="351">
        <v>2140127</v>
      </c>
      <c r="C913" s="352" t="s">
        <v>776</v>
      </c>
      <c r="D913" s="147">
        <v>792</v>
      </c>
      <c r="E913" s="147">
        <v>1343</v>
      </c>
      <c r="F913" s="225">
        <f t="shared" si="31"/>
        <v>0.696</v>
      </c>
    </row>
    <row r="914" ht="36" customHeight="1" spans="1:6">
      <c r="A914" s="122">
        <f t="shared" si="30"/>
        <v>7</v>
      </c>
      <c r="B914" s="351">
        <v>2140128</v>
      </c>
      <c r="C914" s="214" t="s">
        <v>777</v>
      </c>
      <c r="D914" s="147">
        <v>1225</v>
      </c>
      <c r="E914" s="147">
        <v>3161</v>
      </c>
      <c r="F914" s="225">
        <f t="shared" si="31"/>
        <v>1.58</v>
      </c>
    </row>
    <row r="915" ht="36" customHeight="1" spans="1:6">
      <c r="A915" s="122">
        <f t="shared" si="30"/>
        <v>7</v>
      </c>
      <c r="B915" s="351">
        <v>2140129</v>
      </c>
      <c r="C915" s="352" t="s">
        <v>778</v>
      </c>
      <c r="D915" s="147">
        <v>60</v>
      </c>
      <c r="E915" s="147">
        <v>641</v>
      </c>
      <c r="F915" s="225">
        <f t="shared" si="31"/>
        <v>9.683</v>
      </c>
    </row>
    <row r="916" ht="36" customHeight="1" spans="1:6">
      <c r="A916" s="122">
        <f t="shared" si="30"/>
        <v>7</v>
      </c>
      <c r="B916" s="351">
        <v>2140130</v>
      </c>
      <c r="C916" s="352" t="s">
        <v>779</v>
      </c>
      <c r="D916" s="147">
        <v>578</v>
      </c>
      <c r="E916" s="147">
        <v>1761</v>
      </c>
      <c r="F916" s="225">
        <f t="shared" si="31"/>
        <v>2.047</v>
      </c>
    </row>
    <row r="917" ht="36" customHeight="1" spans="1:6">
      <c r="A917" s="122">
        <f t="shared" si="30"/>
        <v>7</v>
      </c>
      <c r="B917" s="351">
        <v>2140131</v>
      </c>
      <c r="C917" s="352" t="s">
        <v>780</v>
      </c>
      <c r="D917" s="147">
        <v>1</v>
      </c>
      <c r="E917" s="147">
        <v>1</v>
      </c>
      <c r="F917" s="225">
        <f t="shared" si="31"/>
        <v>0</v>
      </c>
    </row>
    <row r="918" ht="36" customHeight="1" spans="1:6">
      <c r="A918" s="122">
        <f t="shared" si="30"/>
        <v>7</v>
      </c>
      <c r="B918" s="351">
        <v>2140133</v>
      </c>
      <c r="C918" s="352" t="s">
        <v>781</v>
      </c>
      <c r="D918" s="147">
        <v>122</v>
      </c>
      <c r="E918" s="147">
        <v>122</v>
      </c>
      <c r="F918" s="225">
        <f t="shared" si="31"/>
        <v>0</v>
      </c>
    </row>
    <row r="919" ht="36" customHeight="1" spans="1:6">
      <c r="A919" s="122">
        <f t="shared" si="30"/>
        <v>7</v>
      </c>
      <c r="B919" s="351">
        <v>2140136</v>
      </c>
      <c r="C919" s="352" t="s">
        <v>782</v>
      </c>
      <c r="D919" s="147">
        <v>0</v>
      </c>
      <c r="E919" s="147">
        <v>0</v>
      </c>
      <c r="F919" s="225" t="str">
        <f t="shared" si="31"/>
        <v/>
      </c>
    </row>
    <row r="920" ht="36" customHeight="1" spans="1:6">
      <c r="A920" s="122">
        <f t="shared" si="30"/>
        <v>7</v>
      </c>
      <c r="B920" s="351">
        <v>2140138</v>
      </c>
      <c r="C920" s="352" t="s">
        <v>783</v>
      </c>
      <c r="D920" s="147">
        <v>464</v>
      </c>
      <c r="E920" s="147">
        <v>636</v>
      </c>
      <c r="F920" s="225">
        <f t="shared" si="31"/>
        <v>0.371</v>
      </c>
    </row>
    <row r="921" ht="36" customHeight="1" spans="1:6">
      <c r="A921" s="122">
        <f t="shared" si="30"/>
        <v>7</v>
      </c>
      <c r="B921" s="351">
        <v>2140199</v>
      </c>
      <c r="C921" s="214" t="s">
        <v>784</v>
      </c>
      <c r="D921" s="147">
        <v>2166</v>
      </c>
      <c r="E921" s="147">
        <v>2314</v>
      </c>
      <c r="F921" s="225">
        <f t="shared" si="31"/>
        <v>0.068</v>
      </c>
    </row>
    <row r="922" ht="36" customHeight="1" spans="1:6">
      <c r="A922" s="122">
        <f t="shared" ref="A922:A941" si="32">LEN(B922)</f>
        <v>5</v>
      </c>
      <c r="B922" s="350">
        <v>21402</v>
      </c>
      <c r="C922" s="352" t="s">
        <v>785</v>
      </c>
      <c r="D922" s="147">
        <v>177</v>
      </c>
      <c r="E922" s="147">
        <v>649</v>
      </c>
      <c r="F922" s="225">
        <f t="shared" si="31"/>
        <v>2.667</v>
      </c>
    </row>
    <row r="923" ht="36" customHeight="1" spans="1:6">
      <c r="A923" s="122">
        <f t="shared" si="32"/>
        <v>7</v>
      </c>
      <c r="B923" s="351">
        <v>2140201</v>
      </c>
      <c r="C923" s="352" t="s">
        <v>786</v>
      </c>
      <c r="D923" s="147">
        <v>1988</v>
      </c>
      <c r="E923" s="147">
        <v>1665</v>
      </c>
      <c r="F923" s="225">
        <f t="shared" si="31"/>
        <v>-0.162</v>
      </c>
    </row>
    <row r="924" ht="36" customHeight="1" spans="1:6">
      <c r="A924" s="122">
        <f t="shared" si="32"/>
        <v>7</v>
      </c>
      <c r="B924" s="351">
        <v>2140202</v>
      </c>
      <c r="C924" s="352" t="s">
        <v>787</v>
      </c>
      <c r="D924" s="147">
        <v>-29</v>
      </c>
      <c r="E924" s="147">
        <v>0</v>
      </c>
      <c r="F924" s="225">
        <f t="shared" si="31"/>
        <v>-1</v>
      </c>
    </row>
    <row r="925" ht="36" customHeight="1" spans="1:6">
      <c r="A925" s="122">
        <f t="shared" si="32"/>
        <v>7</v>
      </c>
      <c r="B925" s="351">
        <v>2140203</v>
      </c>
      <c r="C925" s="352" t="s">
        <v>788</v>
      </c>
      <c r="D925" s="147">
        <v>30</v>
      </c>
      <c r="E925" s="147">
        <v>0</v>
      </c>
      <c r="F925" s="225">
        <f t="shared" si="31"/>
        <v>-1</v>
      </c>
    </row>
    <row r="926" ht="36" customHeight="1" spans="1:6">
      <c r="A926" s="122">
        <f t="shared" si="32"/>
        <v>7</v>
      </c>
      <c r="B926" s="351">
        <v>2140204</v>
      </c>
      <c r="C926" s="352" t="s">
        <v>789</v>
      </c>
      <c r="D926" s="147">
        <v>0</v>
      </c>
      <c r="E926" s="147">
        <v>0</v>
      </c>
      <c r="F926" s="225" t="str">
        <f t="shared" si="31"/>
        <v/>
      </c>
    </row>
    <row r="927" ht="36" customHeight="1" spans="1:6">
      <c r="A927" s="122">
        <f t="shared" si="32"/>
        <v>7</v>
      </c>
      <c r="B927" s="351">
        <v>2140205</v>
      </c>
      <c r="C927" s="214" t="s">
        <v>790</v>
      </c>
      <c r="D927" s="332">
        <v>38</v>
      </c>
      <c r="E927" s="332">
        <v>42</v>
      </c>
      <c r="F927" s="225">
        <f t="shared" si="31"/>
        <v>0.105</v>
      </c>
    </row>
    <row r="928" ht="36" customHeight="1" spans="1:6">
      <c r="A928" s="122">
        <f t="shared" si="32"/>
        <v>7</v>
      </c>
      <c r="B928" s="351">
        <v>2140206</v>
      </c>
      <c r="C928" s="352" t="s">
        <v>791</v>
      </c>
      <c r="D928" s="147">
        <v>0</v>
      </c>
      <c r="E928" s="147">
        <v>0</v>
      </c>
      <c r="F928" s="225" t="str">
        <f t="shared" si="31"/>
        <v/>
      </c>
    </row>
    <row r="929" ht="36" customHeight="1" spans="1:6">
      <c r="A929" s="122">
        <f t="shared" si="32"/>
        <v>7</v>
      </c>
      <c r="B929" s="351">
        <v>2140207</v>
      </c>
      <c r="C929" s="352" t="s">
        <v>792</v>
      </c>
      <c r="D929" s="147">
        <v>40</v>
      </c>
      <c r="E929" s="147">
        <v>42</v>
      </c>
      <c r="F929" s="225">
        <f t="shared" si="31"/>
        <v>0.05</v>
      </c>
    </row>
    <row r="930" ht="36" customHeight="1" spans="1:6">
      <c r="A930" s="122">
        <f t="shared" si="32"/>
        <v>7</v>
      </c>
      <c r="B930" s="351">
        <v>2140208</v>
      </c>
      <c r="C930" s="352" t="s">
        <v>793</v>
      </c>
      <c r="D930" s="147">
        <v>-2</v>
      </c>
      <c r="E930" s="147">
        <v>0</v>
      </c>
      <c r="F930" s="225">
        <f t="shared" si="31"/>
        <v>-1</v>
      </c>
    </row>
    <row r="931" ht="36" customHeight="1" spans="1:6">
      <c r="A931" s="122">
        <f t="shared" si="32"/>
        <v>7</v>
      </c>
      <c r="B931" s="351">
        <v>2140299</v>
      </c>
      <c r="C931" s="352" t="s">
        <v>794</v>
      </c>
      <c r="D931" s="147">
        <v>0</v>
      </c>
      <c r="E931" s="147">
        <v>0</v>
      </c>
      <c r="F931" s="225" t="str">
        <f t="shared" si="31"/>
        <v/>
      </c>
    </row>
    <row r="932" ht="36" customHeight="1" spans="1:6">
      <c r="A932" s="122">
        <f t="shared" si="32"/>
        <v>5</v>
      </c>
      <c r="B932" s="350">
        <v>21403</v>
      </c>
      <c r="C932" s="352" t="s">
        <v>795</v>
      </c>
      <c r="D932" s="147">
        <v>0</v>
      </c>
      <c r="E932" s="147">
        <v>0</v>
      </c>
      <c r="F932" s="225" t="str">
        <f t="shared" si="31"/>
        <v/>
      </c>
    </row>
    <row r="933" ht="36" customHeight="1" spans="1:6">
      <c r="A933" s="122">
        <f t="shared" si="32"/>
        <v>7</v>
      </c>
      <c r="B933" s="351">
        <v>2140301</v>
      </c>
      <c r="C933" s="214" t="s">
        <v>796</v>
      </c>
      <c r="D933" s="289">
        <v>0</v>
      </c>
      <c r="E933" s="289">
        <v>0</v>
      </c>
      <c r="F933" s="225" t="str">
        <f t="shared" si="31"/>
        <v/>
      </c>
    </row>
    <row r="934" ht="36" customHeight="1" spans="1:6">
      <c r="A934" s="122">
        <f t="shared" si="32"/>
        <v>7</v>
      </c>
      <c r="B934" s="351">
        <v>2140302</v>
      </c>
      <c r="C934" s="352" t="s">
        <v>797</v>
      </c>
      <c r="D934" s="147">
        <v>0</v>
      </c>
      <c r="E934" s="147">
        <v>0</v>
      </c>
      <c r="F934" s="225" t="str">
        <f t="shared" si="31"/>
        <v/>
      </c>
    </row>
    <row r="935" ht="36" customHeight="1" spans="1:6">
      <c r="A935" s="122">
        <f t="shared" si="32"/>
        <v>7</v>
      </c>
      <c r="B935" s="351">
        <v>2140303</v>
      </c>
      <c r="C935" s="352" t="s">
        <v>798</v>
      </c>
      <c r="D935" s="147">
        <v>0</v>
      </c>
      <c r="E935" s="147">
        <v>0</v>
      </c>
      <c r="F935" s="225" t="str">
        <f t="shared" si="31"/>
        <v/>
      </c>
    </row>
    <row r="936" ht="36" customHeight="1" spans="1:6">
      <c r="A936" s="122">
        <f t="shared" si="32"/>
        <v>7</v>
      </c>
      <c r="B936" s="351">
        <v>2140304</v>
      </c>
      <c r="C936" s="214" t="s">
        <v>799</v>
      </c>
      <c r="D936" s="147">
        <v>10</v>
      </c>
      <c r="E936" s="147">
        <v>0</v>
      </c>
      <c r="F936" s="225">
        <f t="shared" si="31"/>
        <v>-1</v>
      </c>
    </row>
    <row r="937" ht="36" customHeight="1" spans="1:6">
      <c r="A937" s="122">
        <f t="shared" si="32"/>
        <v>7</v>
      </c>
      <c r="B937" s="351">
        <v>2140305</v>
      </c>
      <c r="C937" s="352" t="s">
        <v>800</v>
      </c>
      <c r="D937" s="147">
        <v>0</v>
      </c>
      <c r="E937" s="147">
        <v>0</v>
      </c>
      <c r="F937" s="225" t="str">
        <f t="shared" si="31"/>
        <v/>
      </c>
    </row>
    <row r="938" ht="36" customHeight="1" spans="1:6">
      <c r="A938" s="122">
        <f t="shared" si="32"/>
        <v>7</v>
      </c>
      <c r="B938" s="351">
        <v>2140306</v>
      </c>
      <c r="C938" s="352" t="s">
        <v>799</v>
      </c>
      <c r="D938" s="147">
        <v>10</v>
      </c>
      <c r="E938" s="147">
        <v>0</v>
      </c>
      <c r="F938" s="225">
        <f t="shared" si="31"/>
        <v>-1</v>
      </c>
    </row>
    <row r="939" ht="36" customHeight="1" spans="1:6">
      <c r="A939" s="122">
        <f t="shared" si="32"/>
        <v>7</v>
      </c>
      <c r="B939" s="351">
        <v>2140307</v>
      </c>
      <c r="C939" s="212" t="s">
        <v>94</v>
      </c>
      <c r="D939" s="283">
        <v>3154</v>
      </c>
      <c r="E939" s="283">
        <v>3983</v>
      </c>
      <c r="F939" s="224">
        <f t="shared" si="31"/>
        <v>0.263</v>
      </c>
    </row>
    <row r="940" ht="36" customHeight="1" spans="1:6">
      <c r="A940" s="122">
        <f t="shared" si="32"/>
        <v>7</v>
      </c>
      <c r="B940" s="351">
        <v>2140308</v>
      </c>
      <c r="C940" s="214" t="s">
        <v>801</v>
      </c>
      <c r="D940" s="147">
        <v>2849</v>
      </c>
      <c r="E940" s="147">
        <v>3756</v>
      </c>
      <c r="F940" s="225">
        <f t="shared" si="31"/>
        <v>0.318</v>
      </c>
    </row>
    <row r="941" ht="36" customHeight="1" spans="1:6">
      <c r="A941" s="122">
        <f t="shared" si="32"/>
        <v>7</v>
      </c>
      <c r="B941" s="351">
        <v>2140399</v>
      </c>
      <c r="C941" s="352" t="s">
        <v>136</v>
      </c>
      <c r="D941" s="147">
        <v>109</v>
      </c>
      <c r="E941" s="147">
        <v>95</v>
      </c>
      <c r="F941" s="225">
        <f t="shared" si="31"/>
        <v>-0.128</v>
      </c>
    </row>
    <row r="942" ht="36" customHeight="1" spans="1:6">
      <c r="A942" s="122">
        <f t="shared" ref="A942:A990" si="33">LEN(B942)</f>
        <v>5</v>
      </c>
      <c r="B942" s="350">
        <v>21405</v>
      </c>
      <c r="C942" s="352" t="s">
        <v>137</v>
      </c>
      <c r="D942" s="147">
        <v>0</v>
      </c>
      <c r="E942" s="147">
        <v>0</v>
      </c>
      <c r="F942" s="225" t="str">
        <f t="shared" si="31"/>
        <v/>
      </c>
    </row>
    <row r="943" ht="36" customHeight="1" spans="1:6">
      <c r="A943" s="122">
        <f t="shared" si="33"/>
        <v>7</v>
      </c>
      <c r="B943" s="351">
        <v>2140501</v>
      </c>
      <c r="C943" s="352" t="s">
        <v>138</v>
      </c>
      <c r="D943" s="147">
        <v>0</v>
      </c>
      <c r="E943" s="147">
        <v>0</v>
      </c>
      <c r="F943" s="225" t="str">
        <f t="shared" si="31"/>
        <v/>
      </c>
    </row>
    <row r="944" ht="36" customHeight="1" spans="1:6">
      <c r="A944" s="122">
        <f t="shared" si="33"/>
        <v>7</v>
      </c>
      <c r="B944" s="351">
        <v>2140502</v>
      </c>
      <c r="C944" s="352" t="s">
        <v>802</v>
      </c>
      <c r="D944" s="147">
        <v>1630</v>
      </c>
      <c r="E944" s="147">
        <v>2541</v>
      </c>
      <c r="F944" s="225">
        <f t="shared" si="31"/>
        <v>0.559</v>
      </c>
    </row>
    <row r="945" ht="36" customHeight="1" spans="1:6">
      <c r="A945" s="122">
        <f t="shared" si="33"/>
        <v>7</v>
      </c>
      <c r="B945" s="351">
        <v>2140503</v>
      </c>
      <c r="C945" s="352" t="s">
        <v>803</v>
      </c>
      <c r="D945" s="147">
        <v>522</v>
      </c>
      <c r="E945" s="147">
        <v>503</v>
      </c>
      <c r="F945" s="225">
        <f t="shared" si="31"/>
        <v>-0.036</v>
      </c>
    </row>
    <row r="946" ht="36" customHeight="1" spans="1:6">
      <c r="A946" s="122">
        <f t="shared" si="33"/>
        <v>7</v>
      </c>
      <c r="B946" s="351">
        <v>2140504</v>
      </c>
      <c r="C946" s="352" t="s">
        <v>804</v>
      </c>
      <c r="D946" s="147">
        <v>0</v>
      </c>
      <c r="E946" s="147">
        <v>0</v>
      </c>
      <c r="F946" s="225" t="str">
        <f t="shared" si="31"/>
        <v/>
      </c>
    </row>
    <row r="947" ht="36" customHeight="1" spans="1:6">
      <c r="A947" s="122">
        <f t="shared" si="33"/>
        <v>7</v>
      </c>
      <c r="B947" s="351">
        <v>2140505</v>
      </c>
      <c r="C947" s="352" t="s">
        <v>805</v>
      </c>
      <c r="D947" s="147">
        <v>0</v>
      </c>
      <c r="E947" s="147">
        <v>0</v>
      </c>
      <c r="F947" s="225" t="str">
        <f t="shared" si="31"/>
        <v/>
      </c>
    </row>
    <row r="948" ht="36" customHeight="1" spans="1:6">
      <c r="A948" s="122">
        <f t="shared" si="33"/>
        <v>7</v>
      </c>
      <c r="B948" s="351">
        <v>2140599</v>
      </c>
      <c r="C948" s="352" t="s">
        <v>806</v>
      </c>
      <c r="D948" s="147">
        <v>0</v>
      </c>
      <c r="E948" s="147">
        <v>0</v>
      </c>
      <c r="F948" s="225" t="str">
        <f t="shared" si="31"/>
        <v/>
      </c>
    </row>
    <row r="949" ht="36" customHeight="1" spans="1:6">
      <c r="A949" s="122">
        <f t="shared" si="33"/>
        <v>5</v>
      </c>
      <c r="B949" s="350">
        <v>21499</v>
      </c>
      <c r="C949" s="352" t="s">
        <v>807</v>
      </c>
      <c r="D949" s="147">
        <v>0</v>
      </c>
      <c r="E949" s="147">
        <v>0</v>
      </c>
      <c r="F949" s="225" t="str">
        <f t="shared" si="31"/>
        <v/>
      </c>
    </row>
    <row r="950" ht="36" customHeight="1" spans="1:6">
      <c r="A950" s="122">
        <f t="shared" si="33"/>
        <v>7</v>
      </c>
      <c r="B950" s="351">
        <v>2149901</v>
      </c>
      <c r="C950" s="352" t="s">
        <v>808</v>
      </c>
      <c r="D950" s="147">
        <v>0</v>
      </c>
      <c r="E950" s="147">
        <v>0</v>
      </c>
      <c r="F950" s="225" t="str">
        <f t="shared" si="31"/>
        <v/>
      </c>
    </row>
    <row r="951" ht="36" customHeight="1" spans="1:6">
      <c r="A951" s="122">
        <f t="shared" si="33"/>
        <v>7</v>
      </c>
      <c r="B951" s="351">
        <v>2149999</v>
      </c>
      <c r="C951" s="352" t="s">
        <v>809</v>
      </c>
      <c r="D951" s="147">
        <v>0</v>
      </c>
      <c r="E951" s="147">
        <v>0</v>
      </c>
      <c r="F951" s="225" t="str">
        <f t="shared" si="31"/>
        <v/>
      </c>
    </row>
    <row r="952" ht="36" customHeight="1" spans="1:6">
      <c r="A952" s="122">
        <f t="shared" si="33"/>
        <v>3</v>
      </c>
      <c r="B952" s="350">
        <v>215</v>
      </c>
      <c r="C952" s="352" t="s">
        <v>810</v>
      </c>
      <c r="D952" s="147">
        <v>0</v>
      </c>
      <c r="E952" s="147">
        <v>0</v>
      </c>
      <c r="F952" s="225" t="str">
        <f t="shared" si="31"/>
        <v/>
      </c>
    </row>
    <row r="953" ht="36" customHeight="1" spans="1:6">
      <c r="A953" s="122">
        <f t="shared" si="33"/>
        <v>5</v>
      </c>
      <c r="B953" s="350">
        <v>21501</v>
      </c>
      <c r="C953" s="352" t="s">
        <v>811</v>
      </c>
      <c r="D953" s="147">
        <v>0</v>
      </c>
      <c r="E953" s="147">
        <v>0</v>
      </c>
      <c r="F953" s="225" t="str">
        <f t="shared" si="31"/>
        <v/>
      </c>
    </row>
    <row r="954" ht="36" customHeight="1" spans="1:6">
      <c r="A954" s="122">
        <f t="shared" si="33"/>
        <v>7</v>
      </c>
      <c r="B954" s="351">
        <v>2150101</v>
      </c>
      <c r="C954" s="352" t="s">
        <v>812</v>
      </c>
      <c r="D954" s="147">
        <v>0</v>
      </c>
      <c r="E954" s="147">
        <v>0</v>
      </c>
      <c r="F954" s="225" t="str">
        <f t="shared" si="31"/>
        <v/>
      </c>
    </row>
    <row r="955" ht="36" customHeight="1" spans="1:6">
      <c r="A955" s="122">
        <f t="shared" si="33"/>
        <v>7</v>
      </c>
      <c r="B955" s="351">
        <v>2150102</v>
      </c>
      <c r="C955" s="352" t="s">
        <v>813</v>
      </c>
      <c r="D955" s="147">
        <v>0</v>
      </c>
      <c r="E955" s="147">
        <v>0</v>
      </c>
      <c r="F955" s="225" t="str">
        <f t="shared" si="31"/>
        <v/>
      </c>
    </row>
    <row r="956" ht="36" customHeight="1" spans="1:6">
      <c r="A956" s="122">
        <f t="shared" si="33"/>
        <v>7</v>
      </c>
      <c r="B956" s="351">
        <v>2150103</v>
      </c>
      <c r="C956" s="352" t="s">
        <v>814</v>
      </c>
      <c r="D956" s="147">
        <v>0</v>
      </c>
      <c r="E956" s="147">
        <v>0</v>
      </c>
      <c r="F956" s="225" t="str">
        <f t="shared" si="31"/>
        <v/>
      </c>
    </row>
    <row r="957" ht="36" customHeight="1" spans="1:6">
      <c r="A957" s="122">
        <f t="shared" si="33"/>
        <v>7</v>
      </c>
      <c r="B957" s="351">
        <v>2150104</v>
      </c>
      <c r="C957" s="352" t="s">
        <v>815</v>
      </c>
      <c r="D957" s="147">
        <v>0</v>
      </c>
      <c r="E957" s="147">
        <v>0</v>
      </c>
      <c r="F957" s="225" t="str">
        <f t="shared" si="31"/>
        <v/>
      </c>
    </row>
    <row r="958" ht="36" customHeight="1" spans="1:6">
      <c r="A958" s="122">
        <f t="shared" si="33"/>
        <v>7</v>
      </c>
      <c r="B958" s="351">
        <v>2150105</v>
      </c>
      <c r="C958" s="352" t="s">
        <v>816</v>
      </c>
      <c r="D958" s="147">
        <v>0</v>
      </c>
      <c r="E958" s="147">
        <v>0</v>
      </c>
      <c r="F958" s="225" t="str">
        <f t="shared" si="31"/>
        <v/>
      </c>
    </row>
    <row r="959" ht="36" customHeight="1" spans="1:6">
      <c r="A959" s="122">
        <f t="shared" si="33"/>
        <v>7</v>
      </c>
      <c r="B959" s="351">
        <v>2150106</v>
      </c>
      <c r="C959" s="352" t="s">
        <v>817</v>
      </c>
      <c r="D959" s="147">
        <v>0</v>
      </c>
      <c r="E959" s="147">
        <v>0</v>
      </c>
      <c r="F959" s="225" t="str">
        <f t="shared" si="31"/>
        <v/>
      </c>
    </row>
    <row r="960" ht="36" customHeight="1" spans="1:6">
      <c r="A960" s="122">
        <f t="shared" si="33"/>
        <v>7</v>
      </c>
      <c r="B960" s="351">
        <v>2150107</v>
      </c>
      <c r="C960" s="352" t="s">
        <v>818</v>
      </c>
      <c r="D960" s="147">
        <v>588</v>
      </c>
      <c r="E960" s="147">
        <v>617</v>
      </c>
      <c r="F960" s="225">
        <f t="shared" si="31"/>
        <v>0.049</v>
      </c>
    </row>
    <row r="961" ht="36" customHeight="1" spans="1:6">
      <c r="A961" s="122">
        <f t="shared" si="33"/>
        <v>7</v>
      </c>
      <c r="B961" s="351">
        <v>2150108</v>
      </c>
      <c r="C961" s="214" t="s">
        <v>819</v>
      </c>
      <c r="D961" s="147">
        <v>0</v>
      </c>
      <c r="E961" s="147">
        <v>0</v>
      </c>
      <c r="F961" s="225" t="str">
        <f t="shared" si="31"/>
        <v/>
      </c>
    </row>
    <row r="962" ht="36" customHeight="1" spans="1:6">
      <c r="A962" s="122">
        <f t="shared" si="33"/>
        <v>7</v>
      </c>
      <c r="B962" s="351">
        <v>2150199</v>
      </c>
      <c r="C962" s="352" t="s">
        <v>136</v>
      </c>
      <c r="D962" s="147">
        <v>0</v>
      </c>
      <c r="E962" s="147">
        <v>0</v>
      </c>
      <c r="F962" s="225" t="str">
        <f t="shared" si="31"/>
        <v/>
      </c>
    </row>
    <row r="963" ht="36" customHeight="1" spans="1:6">
      <c r="A963" s="122">
        <f t="shared" si="33"/>
        <v>5</v>
      </c>
      <c r="B963" s="350">
        <v>21502</v>
      </c>
      <c r="C963" s="352" t="s">
        <v>137</v>
      </c>
      <c r="D963" s="147">
        <v>0</v>
      </c>
      <c r="E963" s="147">
        <v>0</v>
      </c>
      <c r="F963" s="225" t="str">
        <f t="shared" si="31"/>
        <v/>
      </c>
    </row>
    <row r="964" ht="36" customHeight="1" spans="1:6">
      <c r="A964" s="122">
        <f t="shared" si="33"/>
        <v>7</v>
      </c>
      <c r="B964" s="351">
        <v>2150201</v>
      </c>
      <c r="C964" s="352" t="s">
        <v>138</v>
      </c>
      <c r="D964" s="147">
        <v>0</v>
      </c>
      <c r="E964" s="147">
        <v>0</v>
      </c>
      <c r="F964" s="225" t="str">
        <f t="shared" ref="F964:F1027" si="34">IF(D964&lt;&gt;0,E964/D964-1,"")</f>
        <v/>
      </c>
    </row>
    <row r="965" ht="36" customHeight="1" spans="1:6">
      <c r="A965" s="122">
        <f t="shared" si="33"/>
        <v>7</v>
      </c>
      <c r="B965" s="351">
        <v>2150202</v>
      </c>
      <c r="C965" s="352" t="s">
        <v>820</v>
      </c>
      <c r="D965" s="147">
        <v>0</v>
      </c>
      <c r="E965" s="147">
        <v>0</v>
      </c>
      <c r="F965" s="225" t="str">
        <f t="shared" si="34"/>
        <v/>
      </c>
    </row>
    <row r="966" ht="36" customHeight="1" spans="1:6">
      <c r="A966" s="122">
        <f t="shared" si="33"/>
        <v>7</v>
      </c>
      <c r="B966" s="351">
        <v>2150203</v>
      </c>
      <c r="C966" s="352" t="s">
        <v>821</v>
      </c>
      <c r="D966" s="147">
        <v>0</v>
      </c>
      <c r="E966" s="147">
        <v>0</v>
      </c>
      <c r="F966" s="225" t="str">
        <f t="shared" si="34"/>
        <v/>
      </c>
    </row>
    <row r="967" ht="36" customHeight="1" spans="1:6">
      <c r="A967" s="122">
        <f t="shared" si="33"/>
        <v>7</v>
      </c>
      <c r="B967" s="351">
        <v>2150204</v>
      </c>
      <c r="C967" s="352" t="s">
        <v>822</v>
      </c>
      <c r="D967" s="147">
        <v>0</v>
      </c>
      <c r="E967" s="147">
        <v>0</v>
      </c>
      <c r="F967" s="225" t="str">
        <f t="shared" si="34"/>
        <v/>
      </c>
    </row>
    <row r="968" ht="36" customHeight="1" spans="1:6">
      <c r="A968" s="122">
        <f t="shared" si="33"/>
        <v>7</v>
      </c>
      <c r="B968" s="351">
        <v>2150205</v>
      </c>
      <c r="C968" s="352" t="s">
        <v>823</v>
      </c>
      <c r="D968" s="147">
        <v>0</v>
      </c>
      <c r="E968" s="147">
        <v>0</v>
      </c>
      <c r="F968" s="225" t="str">
        <f t="shared" si="34"/>
        <v/>
      </c>
    </row>
    <row r="969" ht="36" customHeight="1" spans="1:6">
      <c r="A969" s="122">
        <f t="shared" si="33"/>
        <v>7</v>
      </c>
      <c r="B969" s="351">
        <v>2150206</v>
      </c>
      <c r="C969" s="352" t="s">
        <v>824</v>
      </c>
      <c r="D969" s="147">
        <v>0</v>
      </c>
      <c r="E969" s="147">
        <v>0</v>
      </c>
      <c r="F969" s="225" t="str">
        <f t="shared" si="34"/>
        <v/>
      </c>
    </row>
    <row r="970" ht="36" customHeight="1" spans="1:6">
      <c r="A970" s="122">
        <f t="shared" si="33"/>
        <v>7</v>
      </c>
      <c r="B970" s="351">
        <v>2150207</v>
      </c>
      <c r="C970" s="352" t="s">
        <v>825</v>
      </c>
      <c r="D970" s="147">
        <v>0</v>
      </c>
      <c r="E970" s="147">
        <v>0</v>
      </c>
      <c r="F970" s="225" t="str">
        <f t="shared" si="34"/>
        <v/>
      </c>
    </row>
    <row r="971" ht="36" customHeight="1" spans="1:6">
      <c r="A971" s="122">
        <f t="shared" si="33"/>
        <v>7</v>
      </c>
      <c r="B971" s="351">
        <v>2150208</v>
      </c>
      <c r="C971" s="214" t="s">
        <v>826</v>
      </c>
      <c r="D971" s="147">
        <v>0</v>
      </c>
      <c r="E971" s="147">
        <v>0</v>
      </c>
      <c r="F971" s="225" t="str">
        <f t="shared" si="34"/>
        <v/>
      </c>
    </row>
    <row r="972" ht="36" customHeight="1" spans="1:6">
      <c r="A972" s="122">
        <f t="shared" si="33"/>
        <v>7</v>
      </c>
      <c r="B972" s="351">
        <v>2150209</v>
      </c>
      <c r="C972" s="352" t="s">
        <v>136</v>
      </c>
      <c r="D972" s="147">
        <v>0</v>
      </c>
      <c r="E972" s="147">
        <v>0</v>
      </c>
      <c r="F972" s="225" t="str">
        <f t="shared" si="34"/>
        <v/>
      </c>
    </row>
    <row r="973" ht="36" customHeight="1" spans="1:6">
      <c r="A973" s="122">
        <f t="shared" si="33"/>
        <v>7</v>
      </c>
      <c r="B973" s="351">
        <v>2150210</v>
      </c>
      <c r="C973" s="352" t="s">
        <v>137</v>
      </c>
      <c r="D973" s="147">
        <v>0</v>
      </c>
      <c r="E973" s="147">
        <v>0</v>
      </c>
      <c r="F973" s="225" t="str">
        <f t="shared" si="34"/>
        <v/>
      </c>
    </row>
    <row r="974" ht="36" customHeight="1" spans="1:6">
      <c r="A974" s="122">
        <f t="shared" si="33"/>
        <v>7</v>
      </c>
      <c r="B974" s="351">
        <v>2150212</v>
      </c>
      <c r="C974" s="352" t="s">
        <v>138</v>
      </c>
      <c r="D974" s="147">
        <v>0</v>
      </c>
      <c r="E974" s="147">
        <v>0</v>
      </c>
      <c r="F974" s="225" t="str">
        <f t="shared" si="34"/>
        <v/>
      </c>
    </row>
    <row r="975" ht="36" customHeight="1" spans="1:6">
      <c r="A975" s="122">
        <f t="shared" si="33"/>
        <v>7</v>
      </c>
      <c r="B975" s="351">
        <v>2150213</v>
      </c>
      <c r="C975" s="352" t="s">
        <v>827</v>
      </c>
      <c r="D975" s="147">
        <v>0</v>
      </c>
      <c r="E975" s="147">
        <v>0</v>
      </c>
      <c r="F975" s="225" t="str">
        <f t="shared" si="34"/>
        <v/>
      </c>
    </row>
    <row r="976" ht="36" customHeight="1" spans="1:6">
      <c r="A976" s="122">
        <f t="shared" si="33"/>
        <v>7</v>
      </c>
      <c r="B976" s="351">
        <v>2150214</v>
      </c>
      <c r="C976" s="352" t="s">
        <v>828</v>
      </c>
      <c r="D976" s="147">
        <v>0</v>
      </c>
      <c r="E976" s="147">
        <v>0</v>
      </c>
      <c r="F976" s="225" t="str">
        <f t="shared" si="34"/>
        <v/>
      </c>
    </row>
    <row r="977" ht="36" customHeight="1" spans="1:6">
      <c r="A977" s="122">
        <f t="shared" si="33"/>
        <v>7</v>
      </c>
      <c r="B977" s="351">
        <v>2150215</v>
      </c>
      <c r="C977" s="352" t="s">
        <v>829</v>
      </c>
      <c r="D977" s="147">
        <v>0</v>
      </c>
      <c r="E977" s="147">
        <v>0</v>
      </c>
      <c r="F977" s="225" t="str">
        <f t="shared" si="34"/>
        <v/>
      </c>
    </row>
    <row r="978" ht="36" customHeight="1" spans="1:6">
      <c r="A978" s="122">
        <f t="shared" si="33"/>
        <v>7</v>
      </c>
      <c r="B978" s="351">
        <v>2150299</v>
      </c>
      <c r="C978" s="352" t="s">
        <v>830</v>
      </c>
      <c r="D978" s="147">
        <v>0</v>
      </c>
      <c r="E978" s="147">
        <v>0</v>
      </c>
      <c r="F978" s="225" t="str">
        <f t="shared" si="34"/>
        <v/>
      </c>
    </row>
    <row r="979" ht="36" customHeight="1" spans="1:6">
      <c r="A979" s="122">
        <f t="shared" si="33"/>
        <v>5</v>
      </c>
      <c r="B979" s="350">
        <v>21503</v>
      </c>
      <c r="C979" s="352" t="s">
        <v>831</v>
      </c>
      <c r="D979" s="147">
        <v>0</v>
      </c>
      <c r="E979" s="147">
        <v>0</v>
      </c>
      <c r="F979" s="225" t="str">
        <f t="shared" si="34"/>
        <v/>
      </c>
    </row>
    <row r="980" ht="36" customHeight="1" spans="1:6">
      <c r="A980" s="122">
        <f t="shared" si="33"/>
        <v>7</v>
      </c>
      <c r="B980" s="351">
        <v>2150301</v>
      </c>
      <c r="C980" s="352" t="s">
        <v>832</v>
      </c>
      <c r="D980" s="147">
        <v>0</v>
      </c>
      <c r="E980" s="147">
        <v>0</v>
      </c>
      <c r="F980" s="225" t="str">
        <f t="shared" si="34"/>
        <v/>
      </c>
    </row>
    <row r="981" ht="36" customHeight="1" spans="1:6">
      <c r="A981" s="122">
        <f t="shared" si="33"/>
        <v>7</v>
      </c>
      <c r="B981" s="351">
        <v>2150302</v>
      </c>
      <c r="C981" s="214" t="s">
        <v>833</v>
      </c>
      <c r="D981" s="147">
        <v>0</v>
      </c>
      <c r="E981" s="147">
        <v>0</v>
      </c>
      <c r="F981" s="225" t="str">
        <f t="shared" si="34"/>
        <v/>
      </c>
    </row>
    <row r="982" ht="36" customHeight="1" spans="1:6">
      <c r="A982" s="122">
        <f t="shared" si="33"/>
        <v>7</v>
      </c>
      <c r="B982" s="351">
        <v>2150303</v>
      </c>
      <c r="C982" s="352" t="s">
        <v>136</v>
      </c>
      <c r="D982" s="147">
        <v>0</v>
      </c>
      <c r="E982" s="147">
        <v>0</v>
      </c>
      <c r="F982" s="225" t="str">
        <f t="shared" si="34"/>
        <v/>
      </c>
    </row>
    <row r="983" ht="36" customHeight="1" spans="1:6">
      <c r="A983" s="122">
        <f t="shared" si="33"/>
        <v>7</v>
      </c>
      <c r="B983" s="351">
        <v>2150399</v>
      </c>
      <c r="C983" s="352" t="s">
        <v>137</v>
      </c>
      <c r="D983" s="147">
        <v>0</v>
      </c>
      <c r="E983" s="147">
        <v>0</v>
      </c>
      <c r="F983" s="225" t="str">
        <f t="shared" si="34"/>
        <v/>
      </c>
    </row>
    <row r="984" ht="36" customHeight="1" spans="1:6">
      <c r="A984" s="122">
        <f t="shared" si="33"/>
        <v>5</v>
      </c>
      <c r="B984" s="350">
        <v>21505</v>
      </c>
      <c r="C984" s="352" t="s">
        <v>138</v>
      </c>
      <c r="D984" s="147">
        <v>0</v>
      </c>
      <c r="E984" s="147">
        <v>0</v>
      </c>
      <c r="F984" s="225" t="str">
        <f t="shared" si="34"/>
        <v/>
      </c>
    </row>
    <row r="985" ht="36" customHeight="1" spans="1:6">
      <c r="A985" s="122">
        <f t="shared" si="33"/>
        <v>7</v>
      </c>
      <c r="B985" s="351">
        <v>2150501</v>
      </c>
      <c r="C985" s="352" t="s">
        <v>824</v>
      </c>
      <c r="D985" s="147">
        <v>0</v>
      </c>
      <c r="E985" s="147">
        <v>0</v>
      </c>
      <c r="F985" s="225" t="str">
        <f t="shared" si="34"/>
        <v/>
      </c>
    </row>
    <row r="986" ht="36" customHeight="1" spans="1:6">
      <c r="A986" s="122">
        <f t="shared" si="33"/>
        <v>7</v>
      </c>
      <c r="B986" s="351">
        <v>2150502</v>
      </c>
      <c r="C986" s="352" t="s">
        <v>834</v>
      </c>
      <c r="D986" s="147">
        <v>0</v>
      </c>
      <c r="E986" s="147">
        <v>0</v>
      </c>
      <c r="F986" s="225" t="str">
        <f t="shared" si="34"/>
        <v/>
      </c>
    </row>
    <row r="987" ht="36" customHeight="1" spans="1:6">
      <c r="A987" s="122">
        <f t="shared" si="33"/>
        <v>7</v>
      </c>
      <c r="B987" s="351">
        <v>2150503</v>
      </c>
      <c r="C987" s="352" t="s">
        <v>835</v>
      </c>
      <c r="D987" s="147">
        <v>0</v>
      </c>
      <c r="E987" s="147">
        <v>0</v>
      </c>
      <c r="F987" s="225" t="str">
        <f t="shared" si="34"/>
        <v/>
      </c>
    </row>
    <row r="988" ht="36" customHeight="1" spans="1:6">
      <c r="A988" s="122">
        <f t="shared" si="33"/>
        <v>7</v>
      </c>
      <c r="B988" s="351">
        <v>2150505</v>
      </c>
      <c r="C988" s="214" t="s">
        <v>836</v>
      </c>
      <c r="D988" s="147">
        <v>305</v>
      </c>
      <c r="E988" s="147">
        <v>227</v>
      </c>
      <c r="F988" s="225">
        <f t="shared" si="34"/>
        <v>-0.256</v>
      </c>
    </row>
    <row r="989" ht="36" customHeight="1" spans="1:6">
      <c r="A989" s="122">
        <f t="shared" si="33"/>
        <v>7</v>
      </c>
      <c r="B989" s="351">
        <v>2150507</v>
      </c>
      <c r="C989" s="352" t="s">
        <v>837</v>
      </c>
      <c r="D989" s="147">
        <v>305</v>
      </c>
      <c r="E989" s="147">
        <v>227</v>
      </c>
      <c r="F989" s="225">
        <f t="shared" si="34"/>
        <v>-0.256</v>
      </c>
    </row>
    <row r="990" ht="36" customHeight="1" spans="1:6">
      <c r="A990" s="122">
        <f t="shared" si="33"/>
        <v>7</v>
      </c>
      <c r="B990" s="351">
        <v>2150508</v>
      </c>
      <c r="C990" s="352" t="s">
        <v>836</v>
      </c>
      <c r="D990" s="147">
        <v>0</v>
      </c>
      <c r="E990" s="147">
        <v>0</v>
      </c>
      <c r="F990" s="225" t="str">
        <f t="shared" si="34"/>
        <v/>
      </c>
    </row>
    <row r="991" ht="36" customHeight="1" spans="1:6">
      <c r="A991" s="122">
        <f t="shared" ref="A991:A1030" si="35">LEN(B991)</f>
        <v>7</v>
      </c>
      <c r="B991" s="355">
        <v>2150516</v>
      </c>
      <c r="C991" s="212" t="s">
        <v>96</v>
      </c>
      <c r="D991" s="283">
        <v>635</v>
      </c>
      <c r="E991" s="283">
        <v>885</v>
      </c>
      <c r="F991" s="224">
        <f t="shared" si="34"/>
        <v>0.394</v>
      </c>
    </row>
    <row r="992" ht="36" customHeight="1" spans="1:6">
      <c r="A992" s="122">
        <f t="shared" si="35"/>
        <v>7</v>
      </c>
      <c r="B992" s="355">
        <v>2150517</v>
      </c>
      <c r="C992" s="214" t="s">
        <v>838</v>
      </c>
      <c r="D992" s="147">
        <v>234</v>
      </c>
      <c r="E992" s="147">
        <v>253</v>
      </c>
      <c r="F992" s="225">
        <f t="shared" si="34"/>
        <v>0.081</v>
      </c>
    </row>
    <row r="993" ht="36" customHeight="1" spans="1:6">
      <c r="A993" s="122">
        <f t="shared" si="35"/>
        <v>7</v>
      </c>
      <c r="B993" s="355">
        <v>2150550</v>
      </c>
      <c r="C993" s="352" t="s">
        <v>136</v>
      </c>
      <c r="D993" s="147">
        <v>234</v>
      </c>
      <c r="E993" s="147">
        <v>253</v>
      </c>
      <c r="F993" s="225">
        <f t="shared" si="34"/>
        <v>0.081</v>
      </c>
    </row>
    <row r="994" ht="36" customHeight="1" spans="1:6">
      <c r="A994" s="122">
        <f t="shared" si="35"/>
        <v>7</v>
      </c>
      <c r="B994" s="351">
        <v>2150599</v>
      </c>
      <c r="C994" s="352" t="s">
        <v>137</v>
      </c>
      <c r="D994" s="147">
        <v>0</v>
      </c>
      <c r="E994" s="147">
        <v>0</v>
      </c>
      <c r="F994" s="225" t="str">
        <f t="shared" si="34"/>
        <v/>
      </c>
    </row>
    <row r="995" ht="36" customHeight="1" spans="1:6">
      <c r="A995" s="122">
        <f t="shared" si="35"/>
        <v>5</v>
      </c>
      <c r="B995" s="350">
        <v>21507</v>
      </c>
      <c r="C995" s="352" t="s">
        <v>138</v>
      </c>
      <c r="D995" s="147">
        <v>0</v>
      </c>
      <c r="E995" s="147">
        <v>0</v>
      </c>
      <c r="F995" s="225" t="str">
        <f t="shared" si="34"/>
        <v/>
      </c>
    </row>
    <row r="996" ht="36" customHeight="1" spans="1:6">
      <c r="A996" s="122">
        <f t="shared" si="35"/>
        <v>7</v>
      </c>
      <c r="B996" s="351">
        <v>2150701</v>
      </c>
      <c r="C996" s="352" t="s">
        <v>839</v>
      </c>
      <c r="D996" s="147">
        <v>0</v>
      </c>
      <c r="E996" s="147">
        <v>0</v>
      </c>
      <c r="F996" s="225" t="str">
        <f t="shared" si="34"/>
        <v/>
      </c>
    </row>
    <row r="997" ht="36" customHeight="1" spans="1:6">
      <c r="A997" s="122">
        <f t="shared" si="35"/>
        <v>7</v>
      </c>
      <c r="B997" s="351">
        <v>2150702</v>
      </c>
      <c r="C997" s="352" t="s">
        <v>840</v>
      </c>
      <c r="D997" s="147">
        <v>0</v>
      </c>
      <c r="E997" s="147">
        <v>0</v>
      </c>
      <c r="F997" s="225" t="str">
        <f t="shared" si="34"/>
        <v/>
      </c>
    </row>
    <row r="998" ht="36" customHeight="1" spans="1:6">
      <c r="A998" s="122">
        <f t="shared" si="35"/>
        <v>7</v>
      </c>
      <c r="B998" s="351">
        <v>2150703</v>
      </c>
      <c r="C998" s="352" t="s">
        <v>841</v>
      </c>
      <c r="D998" s="147">
        <v>0</v>
      </c>
      <c r="E998" s="147">
        <v>0</v>
      </c>
      <c r="F998" s="225" t="str">
        <f t="shared" si="34"/>
        <v/>
      </c>
    </row>
    <row r="999" ht="36" customHeight="1" spans="1:6">
      <c r="A999" s="122">
        <f t="shared" si="35"/>
        <v>7</v>
      </c>
      <c r="B999" s="351">
        <v>2150704</v>
      </c>
      <c r="C999" s="352" t="s">
        <v>842</v>
      </c>
      <c r="D999" s="147">
        <v>0</v>
      </c>
      <c r="E999" s="147">
        <v>0</v>
      </c>
      <c r="F999" s="225" t="str">
        <f t="shared" si="34"/>
        <v/>
      </c>
    </row>
    <row r="1000" ht="36" customHeight="1" spans="1:6">
      <c r="A1000" s="122">
        <f t="shared" si="35"/>
        <v>7</v>
      </c>
      <c r="B1000" s="351">
        <v>2150705</v>
      </c>
      <c r="C1000" s="352" t="s">
        <v>843</v>
      </c>
      <c r="D1000" s="147">
        <v>0</v>
      </c>
      <c r="E1000" s="147">
        <v>0</v>
      </c>
      <c r="F1000" s="225" t="str">
        <f t="shared" si="34"/>
        <v/>
      </c>
    </row>
    <row r="1001" ht="36" customHeight="1" spans="1:6">
      <c r="A1001" s="122">
        <f t="shared" si="35"/>
        <v>7</v>
      </c>
      <c r="B1001" s="351">
        <v>2150799</v>
      </c>
      <c r="C1001" s="352" t="s">
        <v>844</v>
      </c>
      <c r="D1001" s="147">
        <v>0</v>
      </c>
      <c r="E1001" s="147">
        <v>0</v>
      </c>
      <c r="F1001" s="225" t="str">
        <f t="shared" si="34"/>
        <v/>
      </c>
    </row>
    <row r="1002" ht="36" customHeight="1" spans="1:6">
      <c r="A1002" s="122">
        <f t="shared" si="35"/>
        <v>5</v>
      </c>
      <c r="B1002" s="350">
        <v>21508</v>
      </c>
      <c r="C1002" s="214" t="s">
        <v>845</v>
      </c>
      <c r="D1002" s="147">
        <v>0</v>
      </c>
      <c r="E1002" s="147">
        <v>0</v>
      </c>
      <c r="F1002" s="225" t="str">
        <f t="shared" si="34"/>
        <v/>
      </c>
    </row>
    <row r="1003" ht="36" customHeight="1" spans="1:6">
      <c r="A1003" s="122">
        <f t="shared" si="35"/>
        <v>7</v>
      </c>
      <c r="B1003" s="351">
        <v>2150801</v>
      </c>
      <c r="C1003" s="352" t="s">
        <v>136</v>
      </c>
      <c r="D1003" s="147">
        <v>0</v>
      </c>
      <c r="E1003" s="147">
        <v>0</v>
      </c>
      <c r="F1003" s="225" t="str">
        <f t="shared" si="34"/>
        <v/>
      </c>
    </row>
    <row r="1004" ht="36" customHeight="1" spans="1:6">
      <c r="A1004" s="122">
        <f t="shared" si="35"/>
        <v>7</v>
      </c>
      <c r="B1004" s="351">
        <v>2150802</v>
      </c>
      <c r="C1004" s="352" t="s">
        <v>137</v>
      </c>
      <c r="D1004" s="147">
        <v>0</v>
      </c>
      <c r="E1004" s="147">
        <v>0</v>
      </c>
      <c r="F1004" s="225" t="str">
        <f t="shared" si="34"/>
        <v/>
      </c>
    </row>
    <row r="1005" ht="36" customHeight="1" spans="1:6">
      <c r="A1005" s="122">
        <f t="shared" si="35"/>
        <v>7</v>
      </c>
      <c r="B1005" s="351">
        <v>2150803</v>
      </c>
      <c r="C1005" s="352" t="s">
        <v>138</v>
      </c>
      <c r="D1005" s="147">
        <v>0</v>
      </c>
      <c r="E1005" s="147">
        <v>0</v>
      </c>
      <c r="F1005" s="225" t="str">
        <f t="shared" si="34"/>
        <v/>
      </c>
    </row>
    <row r="1006" ht="36" customHeight="1" spans="1:6">
      <c r="A1006" s="122">
        <f t="shared" si="35"/>
        <v>7</v>
      </c>
      <c r="B1006" s="351">
        <v>2150804</v>
      </c>
      <c r="C1006" s="352" t="s">
        <v>846</v>
      </c>
      <c r="D1006" s="147">
        <v>0</v>
      </c>
      <c r="E1006" s="147">
        <v>0</v>
      </c>
      <c r="F1006" s="225" t="str">
        <f t="shared" si="34"/>
        <v/>
      </c>
    </row>
    <row r="1007" ht="36" customHeight="1" spans="1:6">
      <c r="A1007" s="122">
        <f t="shared" si="35"/>
        <v>7</v>
      </c>
      <c r="B1007" s="351">
        <v>2150805</v>
      </c>
      <c r="C1007" s="352" t="s">
        <v>847</v>
      </c>
      <c r="D1007" s="147">
        <v>0</v>
      </c>
      <c r="E1007" s="147">
        <v>0</v>
      </c>
      <c r="F1007" s="225" t="str">
        <f t="shared" si="34"/>
        <v/>
      </c>
    </row>
    <row r="1008" ht="36" customHeight="1" spans="1:6">
      <c r="A1008" s="122">
        <f t="shared" si="35"/>
        <v>7</v>
      </c>
      <c r="B1008" s="355">
        <v>2150806</v>
      </c>
      <c r="C1008" s="352" t="s">
        <v>848</v>
      </c>
      <c r="D1008" s="147">
        <v>0</v>
      </c>
      <c r="E1008" s="147">
        <v>0</v>
      </c>
      <c r="F1008" s="225" t="str">
        <f t="shared" si="34"/>
        <v/>
      </c>
    </row>
    <row r="1009" ht="36" customHeight="1" spans="1:6">
      <c r="A1009" s="122">
        <f t="shared" si="35"/>
        <v>7</v>
      </c>
      <c r="B1009" s="351">
        <v>2150899</v>
      </c>
      <c r="C1009" s="352" t="s">
        <v>849</v>
      </c>
      <c r="D1009" s="147">
        <v>0</v>
      </c>
      <c r="E1009" s="147">
        <v>0</v>
      </c>
      <c r="F1009" s="225" t="str">
        <f t="shared" si="34"/>
        <v/>
      </c>
    </row>
    <row r="1010" ht="36" customHeight="1" spans="1:6">
      <c r="A1010" s="122">
        <f t="shared" si="35"/>
        <v>5</v>
      </c>
      <c r="B1010" s="350">
        <v>21599</v>
      </c>
      <c r="C1010" s="352" t="s">
        <v>850</v>
      </c>
      <c r="D1010" s="147">
        <v>0</v>
      </c>
      <c r="E1010" s="147">
        <v>0</v>
      </c>
      <c r="F1010" s="225" t="str">
        <f t="shared" si="34"/>
        <v/>
      </c>
    </row>
    <row r="1011" ht="36" customHeight="1" spans="1:6">
      <c r="A1011" s="122">
        <f t="shared" si="35"/>
        <v>7</v>
      </c>
      <c r="B1011" s="351">
        <v>2159901</v>
      </c>
      <c r="C1011" s="352" t="s">
        <v>851</v>
      </c>
      <c r="D1011" s="147">
        <v>0</v>
      </c>
      <c r="E1011" s="147">
        <v>0</v>
      </c>
      <c r="F1011" s="225" t="str">
        <f t="shared" si="34"/>
        <v/>
      </c>
    </row>
    <row r="1012" ht="36" customHeight="1" spans="1:6">
      <c r="A1012" s="122">
        <f t="shared" si="35"/>
        <v>7</v>
      </c>
      <c r="B1012" s="351">
        <v>2159904</v>
      </c>
      <c r="C1012" s="352" t="s">
        <v>852</v>
      </c>
      <c r="D1012" s="147">
        <v>0</v>
      </c>
      <c r="E1012" s="147">
        <v>0</v>
      </c>
      <c r="F1012" s="225" t="str">
        <f t="shared" si="34"/>
        <v/>
      </c>
    </row>
    <row r="1013" ht="36" customHeight="1" spans="1:6">
      <c r="A1013" s="122">
        <f t="shared" si="35"/>
        <v>7</v>
      </c>
      <c r="B1013" s="351">
        <v>2159905</v>
      </c>
      <c r="C1013" s="352" t="s">
        <v>853</v>
      </c>
      <c r="D1013" s="147">
        <v>0</v>
      </c>
      <c r="E1013" s="147">
        <v>0</v>
      </c>
      <c r="F1013" s="225" t="str">
        <f t="shared" si="34"/>
        <v/>
      </c>
    </row>
    <row r="1014" ht="36" customHeight="1" spans="1:6">
      <c r="A1014" s="122">
        <f t="shared" si="35"/>
        <v>7</v>
      </c>
      <c r="B1014" s="351">
        <v>2159906</v>
      </c>
      <c r="C1014" s="352" t="s">
        <v>854</v>
      </c>
      <c r="D1014" s="147">
        <v>0</v>
      </c>
      <c r="E1014" s="147">
        <v>0</v>
      </c>
      <c r="F1014" s="225" t="str">
        <f t="shared" si="34"/>
        <v/>
      </c>
    </row>
    <row r="1015" ht="36" customHeight="1" spans="1:6">
      <c r="A1015" s="122">
        <f t="shared" si="35"/>
        <v>7</v>
      </c>
      <c r="B1015" s="351">
        <v>2159999</v>
      </c>
      <c r="C1015" s="352" t="s">
        <v>855</v>
      </c>
      <c r="D1015" s="147">
        <v>0</v>
      </c>
      <c r="E1015" s="147">
        <v>0</v>
      </c>
      <c r="F1015" s="225" t="str">
        <f t="shared" si="34"/>
        <v/>
      </c>
    </row>
    <row r="1016" ht="36" customHeight="1" spans="1:6">
      <c r="A1016" s="122">
        <f t="shared" si="35"/>
        <v>3</v>
      </c>
      <c r="B1016" s="350">
        <v>216</v>
      </c>
      <c r="C1016" s="352" t="s">
        <v>856</v>
      </c>
      <c r="D1016" s="147">
        <v>0</v>
      </c>
      <c r="E1016" s="147">
        <v>0</v>
      </c>
      <c r="F1016" s="225" t="str">
        <f t="shared" si="34"/>
        <v/>
      </c>
    </row>
    <row r="1017" ht="36" customHeight="1" spans="1:6">
      <c r="A1017" s="122">
        <f t="shared" si="35"/>
        <v>5</v>
      </c>
      <c r="B1017" s="350">
        <v>21602</v>
      </c>
      <c r="C1017" s="352" t="s">
        <v>857</v>
      </c>
      <c r="D1017" s="147">
        <v>0</v>
      </c>
      <c r="E1017" s="147">
        <v>0</v>
      </c>
      <c r="F1017" s="225" t="str">
        <f t="shared" si="34"/>
        <v/>
      </c>
    </row>
    <row r="1018" ht="36" customHeight="1" spans="1:6">
      <c r="A1018" s="122">
        <f t="shared" si="35"/>
        <v>7</v>
      </c>
      <c r="B1018" s="351">
        <v>2160201</v>
      </c>
      <c r="C1018" s="214" t="s">
        <v>858</v>
      </c>
      <c r="D1018" s="147">
        <v>0</v>
      </c>
      <c r="E1018" s="147">
        <v>0</v>
      </c>
      <c r="F1018" s="225" t="str">
        <f t="shared" si="34"/>
        <v/>
      </c>
    </row>
    <row r="1019" ht="36" customHeight="1" spans="1:6">
      <c r="A1019" s="122">
        <f t="shared" si="35"/>
        <v>7</v>
      </c>
      <c r="B1019" s="351">
        <v>2160202</v>
      </c>
      <c r="C1019" s="352" t="s">
        <v>136</v>
      </c>
      <c r="D1019" s="147">
        <v>0</v>
      </c>
      <c r="E1019" s="147">
        <v>0</v>
      </c>
      <c r="F1019" s="225" t="str">
        <f t="shared" si="34"/>
        <v/>
      </c>
    </row>
    <row r="1020" ht="36" customHeight="1" spans="1:6">
      <c r="A1020" s="122">
        <f t="shared" si="35"/>
        <v>7</v>
      </c>
      <c r="B1020" s="351">
        <v>2160203</v>
      </c>
      <c r="C1020" s="352" t="s">
        <v>137</v>
      </c>
      <c r="D1020" s="147">
        <v>0</v>
      </c>
      <c r="E1020" s="147">
        <v>0</v>
      </c>
      <c r="F1020" s="225" t="str">
        <f t="shared" si="34"/>
        <v/>
      </c>
    </row>
    <row r="1021" ht="36" customHeight="1" spans="1:6">
      <c r="A1021" s="122">
        <f t="shared" si="35"/>
        <v>7</v>
      </c>
      <c r="B1021" s="351">
        <v>2160216</v>
      </c>
      <c r="C1021" s="352" t="s">
        <v>138</v>
      </c>
      <c r="D1021" s="147">
        <v>0</v>
      </c>
      <c r="E1021" s="147">
        <v>0</v>
      </c>
      <c r="F1021" s="225" t="str">
        <f t="shared" si="34"/>
        <v/>
      </c>
    </row>
    <row r="1022" ht="36" customHeight="1" spans="1:6">
      <c r="A1022" s="122">
        <f t="shared" si="35"/>
        <v>7</v>
      </c>
      <c r="B1022" s="351">
        <v>2160217</v>
      </c>
      <c r="C1022" s="352" t="s">
        <v>859</v>
      </c>
      <c r="D1022" s="147">
        <v>0</v>
      </c>
      <c r="E1022" s="147">
        <v>0</v>
      </c>
      <c r="F1022" s="225" t="str">
        <f t="shared" si="34"/>
        <v/>
      </c>
    </row>
    <row r="1023" ht="36" customHeight="1" spans="1:6">
      <c r="A1023" s="122">
        <f t="shared" si="35"/>
        <v>7</v>
      </c>
      <c r="B1023" s="351">
        <v>2160218</v>
      </c>
      <c r="C1023" s="214" t="s">
        <v>860</v>
      </c>
      <c r="D1023" s="147">
        <v>500</v>
      </c>
      <c r="E1023" s="147">
        <v>632</v>
      </c>
      <c r="F1023" s="225">
        <f t="shared" si="34"/>
        <v>0.264</v>
      </c>
    </row>
    <row r="1024" ht="36" customHeight="1" spans="1:6">
      <c r="A1024" s="122">
        <f t="shared" si="35"/>
        <v>7</v>
      </c>
      <c r="B1024" s="351">
        <v>2160219</v>
      </c>
      <c r="C1024" s="352" t="s">
        <v>136</v>
      </c>
      <c r="D1024" s="147">
        <v>244</v>
      </c>
      <c r="E1024" s="147">
        <v>229</v>
      </c>
      <c r="F1024" s="225">
        <f t="shared" si="34"/>
        <v>-0.061</v>
      </c>
    </row>
    <row r="1025" ht="36" customHeight="1" spans="1:6">
      <c r="A1025" s="122">
        <f t="shared" si="35"/>
        <v>7</v>
      </c>
      <c r="B1025" s="351">
        <v>2160250</v>
      </c>
      <c r="C1025" s="352" t="s">
        <v>137</v>
      </c>
      <c r="D1025" s="147">
        <v>0</v>
      </c>
      <c r="E1025" s="147">
        <v>10</v>
      </c>
      <c r="F1025" s="225" t="str">
        <f t="shared" si="34"/>
        <v/>
      </c>
    </row>
    <row r="1026" ht="36" customHeight="1" spans="1:6">
      <c r="A1026" s="122">
        <f t="shared" si="35"/>
        <v>7</v>
      </c>
      <c r="B1026" s="351">
        <v>2160299</v>
      </c>
      <c r="C1026" s="352" t="s">
        <v>138</v>
      </c>
      <c r="D1026" s="147">
        <v>0</v>
      </c>
      <c r="E1026" s="147">
        <v>0</v>
      </c>
      <c r="F1026" s="225" t="str">
        <f t="shared" si="34"/>
        <v/>
      </c>
    </row>
    <row r="1027" ht="36" customHeight="1" spans="1:6">
      <c r="A1027" s="122">
        <f t="shared" si="35"/>
        <v>5</v>
      </c>
      <c r="B1027" s="350">
        <v>21606</v>
      </c>
      <c r="C1027" s="352" t="s">
        <v>861</v>
      </c>
      <c r="D1027" s="147">
        <v>0</v>
      </c>
      <c r="E1027" s="147">
        <v>0</v>
      </c>
      <c r="F1027" s="225" t="str">
        <f t="shared" si="34"/>
        <v/>
      </c>
    </row>
    <row r="1028" ht="36" customHeight="1" spans="1:6">
      <c r="A1028" s="122">
        <f t="shared" si="35"/>
        <v>7</v>
      </c>
      <c r="B1028" s="351">
        <v>2160601</v>
      </c>
      <c r="C1028" s="352" t="s">
        <v>862</v>
      </c>
      <c r="D1028" s="147">
        <v>0</v>
      </c>
      <c r="E1028" s="147">
        <v>0</v>
      </c>
      <c r="F1028" s="225" t="str">
        <f t="shared" ref="F1028:F1091" si="36">IF(D1028&lt;&gt;0,E1028/D1028-1,"")</f>
        <v/>
      </c>
    </row>
    <row r="1029" ht="36" customHeight="1" spans="1:6">
      <c r="A1029" s="122">
        <f t="shared" si="35"/>
        <v>7</v>
      </c>
      <c r="B1029" s="351">
        <v>2160602</v>
      </c>
      <c r="C1029" s="352" t="s">
        <v>863</v>
      </c>
      <c r="D1029" s="147">
        <v>0</v>
      </c>
      <c r="E1029" s="147">
        <v>0</v>
      </c>
      <c r="F1029" s="225" t="str">
        <f t="shared" si="36"/>
        <v/>
      </c>
    </row>
    <row r="1030" ht="36" customHeight="1" spans="1:6">
      <c r="A1030" s="122">
        <f t="shared" si="35"/>
        <v>7</v>
      </c>
      <c r="B1030" s="351">
        <v>2160603</v>
      </c>
      <c r="C1030" s="364" t="s">
        <v>864</v>
      </c>
      <c r="D1030" s="147">
        <v>0</v>
      </c>
      <c r="E1030" s="147">
        <v>0</v>
      </c>
      <c r="F1030" s="225" t="str">
        <f t="shared" si="36"/>
        <v/>
      </c>
    </row>
    <row r="1031" ht="36" customHeight="1" spans="1:6">
      <c r="A1031" s="122">
        <f t="shared" ref="A1031:A1094" si="37">LEN(B1031)</f>
        <v>7</v>
      </c>
      <c r="B1031" s="351">
        <v>2160607</v>
      </c>
      <c r="C1031" s="364" t="s">
        <v>865</v>
      </c>
      <c r="D1031" s="147">
        <v>0</v>
      </c>
      <c r="E1031" s="147">
        <v>80</v>
      </c>
      <c r="F1031" s="225" t="str">
        <f t="shared" si="36"/>
        <v/>
      </c>
    </row>
    <row r="1032" ht="36" customHeight="1" spans="1:6">
      <c r="A1032" s="122">
        <f t="shared" si="37"/>
        <v>7</v>
      </c>
      <c r="B1032" s="351">
        <v>2160699</v>
      </c>
      <c r="C1032" s="364" t="s">
        <v>145</v>
      </c>
      <c r="D1032" s="147">
        <v>256</v>
      </c>
      <c r="E1032" s="147">
        <v>313</v>
      </c>
      <c r="F1032" s="225">
        <f t="shared" si="36"/>
        <v>0.223</v>
      </c>
    </row>
    <row r="1033" ht="36" customHeight="1" spans="1:6">
      <c r="A1033" s="122">
        <f t="shared" si="37"/>
        <v>5</v>
      </c>
      <c r="B1033" s="350">
        <v>21699</v>
      </c>
      <c r="C1033" s="352" t="s">
        <v>866</v>
      </c>
      <c r="D1033" s="147">
        <v>0</v>
      </c>
      <c r="E1033" s="147">
        <v>0</v>
      </c>
      <c r="F1033" s="225" t="str">
        <f t="shared" si="36"/>
        <v/>
      </c>
    </row>
    <row r="1034" ht="36" customHeight="1" spans="1:6">
      <c r="A1034" s="122">
        <f t="shared" si="37"/>
        <v>7</v>
      </c>
      <c r="B1034" s="351">
        <v>2169901</v>
      </c>
      <c r="C1034" s="214" t="s">
        <v>867</v>
      </c>
      <c r="D1034" s="147">
        <v>0</v>
      </c>
      <c r="E1034" s="147">
        <v>0</v>
      </c>
      <c r="F1034" s="225" t="str">
        <f t="shared" si="36"/>
        <v/>
      </c>
    </row>
    <row r="1035" ht="36" customHeight="1" spans="1:6">
      <c r="A1035" s="122">
        <f t="shared" si="37"/>
        <v>7</v>
      </c>
      <c r="B1035" s="351">
        <v>2169999</v>
      </c>
      <c r="C1035" s="352" t="s">
        <v>136</v>
      </c>
      <c r="D1035" s="147">
        <v>0</v>
      </c>
      <c r="E1035" s="147">
        <v>0</v>
      </c>
      <c r="F1035" s="225" t="str">
        <f t="shared" si="36"/>
        <v/>
      </c>
    </row>
    <row r="1036" ht="36" customHeight="1" spans="1:6">
      <c r="A1036" s="122">
        <f t="shared" si="37"/>
        <v>3</v>
      </c>
      <c r="B1036" s="350">
        <v>217</v>
      </c>
      <c r="C1036" s="352" t="s">
        <v>137</v>
      </c>
      <c r="D1036" s="147">
        <v>0</v>
      </c>
      <c r="E1036" s="147">
        <v>0</v>
      </c>
      <c r="F1036" s="225" t="str">
        <f t="shared" si="36"/>
        <v/>
      </c>
    </row>
    <row r="1037" ht="36" customHeight="1" spans="1:6">
      <c r="A1037" s="122">
        <f t="shared" si="37"/>
        <v>5</v>
      </c>
      <c r="B1037" s="350">
        <v>21701</v>
      </c>
      <c r="C1037" s="352" t="s">
        <v>138</v>
      </c>
      <c r="D1037" s="147">
        <v>0</v>
      </c>
      <c r="E1037" s="147">
        <v>0</v>
      </c>
      <c r="F1037" s="225" t="str">
        <f t="shared" si="36"/>
        <v/>
      </c>
    </row>
    <row r="1038" ht="36" customHeight="1" spans="1:6">
      <c r="A1038" s="122">
        <f t="shared" si="37"/>
        <v>7</v>
      </c>
      <c r="B1038" s="351">
        <v>2170101</v>
      </c>
      <c r="C1038" s="352" t="s">
        <v>868</v>
      </c>
      <c r="D1038" s="147">
        <v>0</v>
      </c>
      <c r="E1038" s="147">
        <v>0</v>
      </c>
      <c r="F1038" s="225" t="str">
        <f t="shared" si="36"/>
        <v/>
      </c>
    </row>
    <row r="1039" ht="36" customHeight="1" spans="1:6">
      <c r="A1039" s="122">
        <f t="shared" si="37"/>
        <v>7</v>
      </c>
      <c r="B1039" s="351">
        <v>2170102</v>
      </c>
      <c r="C1039" s="352" t="s">
        <v>869</v>
      </c>
      <c r="D1039" s="147">
        <v>0</v>
      </c>
      <c r="E1039" s="147">
        <v>0</v>
      </c>
      <c r="F1039" s="225" t="str">
        <f t="shared" si="36"/>
        <v/>
      </c>
    </row>
    <row r="1040" ht="36" customHeight="1" spans="1:6">
      <c r="A1040" s="122">
        <f t="shared" si="37"/>
        <v>7</v>
      </c>
      <c r="B1040" s="351">
        <v>2170103</v>
      </c>
      <c r="C1040" s="352" t="s">
        <v>870</v>
      </c>
      <c r="D1040" s="147">
        <v>0</v>
      </c>
      <c r="E1040" s="147">
        <v>0</v>
      </c>
      <c r="F1040" s="225" t="str">
        <f t="shared" si="36"/>
        <v/>
      </c>
    </row>
    <row r="1041" ht="36" customHeight="1" spans="1:6">
      <c r="A1041" s="122">
        <f t="shared" si="37"/>
        <v>7</v>
      </c>
      <c r="B1041" s="351">
        <v>2170104</v>
      </c>
      <c r="C1041" s="214" t="s">
        <v>871</v>
      </c>
      <c r="D1041" s="147">
        <v>0</v>
      </c>
      <c r="E1041" s="147">
        <v>0</v>
      </c>
      <c r="F1041" s="225" t="str">
        <f t="shared" si="36"/>
        <v/>
      </c>
    </row>
    <row r="1042" ht="36" customHeight="1" spans="1:6">
      <c r="A1042" s="122">
        <f t="shared" si="37"/>
        <v>7</v>
      </c>
      <c r="B1042" s="351">
        <v>2170150</v>
      </c>
      <c r="C1042" s="352" t="s">
        <v>136</v>
      </c>
      <c r="D1042" s="147">
        <v>0</v>
      </c>
      <c r="E1042" s="147">
        <v>0</v>
      </c>
      <c r="F1042" s="225" t="str">
        <f t="shared" si="36"/>
        <v/>
      </c>
    </row>
    <row r="1043" ht="36" customHeight="1" spans="1:6">
      <c r="A1043" s="122">
        <f t="shared" si="37"/>
        <v>7</v>
      </c>
      <c r="B1043" s="351">
        <v>2170199</v>
      </c>
      <c r="C1043" s="352" t="s">
        <v>137</v>
      </c>
      <c r="D1043" s="147">
        <v>0</v>
      </c>
      <c r="E1043" s="147">
        <v>0</v>
      </c>
      <c r="F1043" s="225" t="str">
        <f t="shared" si="36"/>
        <v/>
      </c>
    </row>
    <row r="1044" ht="36" customHeight="1" spans="1:6">
      <c r="A1044" s="122">
        <f t="shared" si="37"/>
        <v>5</v>
      </c>
      <c r="B1044" s="258">
        <v>21702</v>
      </c>
      <c r="C1044" s="352" t="s">
        <v>138</v>
      </c>
      <c r="D1044" s="147">
        <v>0</v>
      </c>
      <c r="E1044" s="147">
        <v>0</v>
      </c>
      <c r="F1044" s="225" t="str">
        <f t="shared" si="36"/>
        <v/>
      </c>
    </row>
    <row r="1045" ht="36" customHeight="1" spans="1:6">
      <c r="A1045" s="122">
        <f t="shared" si="37"/>
        <v>7</v>
      </c>
      <c r="B1045" s="365">
        <v>2170201</v>
      </c>
      <c r="C1045" s="352" t="s">
        <v>872</v>
      </c>
      <c r="D1045" s="147">
        <v>0</v>
      </c>
      <c r="E1045" s="147">
        <v>0</v>
      </c>
      <c r="F1045" s="225" t="str">
        <f t="shared" si="36"/>
        <v/>
      </c>
    </row>
    <row r="1046" ht="36" customHeight="1" spans="1:6">
      <c r="A1046" s="122">
        <f t="shared" si="37"/>
        <v>7</v>
      </c>
      <c r="B1046" s="365">
        <v>2170202</v>
      </c>
      <c r="C1046" s="352" t="s">
        <v>873</v>
      </c>
      <c r="D1046" s="147">
        <v>0</v>
      </c>
      <c r="E1046" s="147">
        <v>0</v>
      </c>
      <c r="F1046" s="225" t="str">
        <f t="shared" si="36"/>
        <v/>
      </c>
    </row>
    <row r="1047" ht="36" customHeight="1" spans="1:6">
      <c r="A1047" s="122">
        <f t="shared" si="37"/>
        <v>7</v>
      </c>
      <c r="B1047" s="365">
        <v>2170203</v>
      </c>
      <c r="C1047" s="362" t="s">
        <v>874</v>
      </c>
      <c r="D1047" s="147">
        <v>0</v>
      </c>
      <c r="E1047" s="147">
        <v>0</v>
      </c>
      <c r="F1047" s="225" t="str">
        <f t="shared" si="36"/>
        <v/>
      </c>
    </row>
    <row r="1048" ht="36" customHeight="1" spans="1:6">
      <c r="A1048" s="122">
        <f t="shared" si="37"/>
        <v>7</v>
      </c>
      <c r="B1048" s="365">
        <v>2170204</v>
      </c>
      <c r="C1048" s="352" t="s">
        <v>875</v>
      </c>
      <c r="D1048" s="147">
        <v>0</v>
      </c>
      <c r="E1048" s="147">
        <v>0</v>
      </c>
      <c r="F1048" s="225" t="str">
        <f t="shared" si="36"/>
        <v/>
      </c>
    </row>
    <row r="1049" ht="36" customHeight="1" spans="1:6">
      <c r="A1049" s="122">
        <f t="shared" si="37"/>
        <v>7</v>
      </c>
      <c r="B1049" s="365">
        <v>2170205</v>
      </c>
      <c r="C1049" s="214" t="s">
        <v>876</v>
      </c>
      <c r="D1049" s="289">
        <v>-99</v>
      </c>
      <c r="E1049" s="289">
        <v>0</v>
      </c>
      <c r="F1049" s="225">
        <f t="shared" si="36"/>
        <v>-1</v>
      </c>
    </row>
    <row r="1050" ht="36" customHeight="1" spans="1:6">
      <c r="A1050" s="122">
        <f t="shared" si="37"/>
        <v>7</v>
      </c>
      <c r="B1050" s="365">
        <v>2170206</v>
      </c>
      <c r="C1050" s="352" t="s">
        <v>877</v>
      </c>
      <c r="D1050" s="147">
        <v>0</v>
      </c>
      <c r="E1050" s="147">
        <v>0</v>
      </c>
      <c r="F1050" s="225" t="str">
        <f t="shared" si="36"/>
        <v/>
      </c>
    </row>
    <row r="1051" ht="36" customHeight="1" spans="1:6">
      <c r="A1051" s="122">
        <f t="shared" si="37"/>
        <v>7</v>
      </c>
      <c r="B1051" s="365">
        <v>2170207</v>
      </c>
      <c r="C1051" s="352" t="s">
        <v>878</v>
      </c>
      <c r="D1051" s="147">
        <v>0</v>
      </c>
      <c r="E1051" s="147">
        <v>0</v>
      </c>
      <c r="F1051" s="225" t="str">
        <f t="shared" si="36"/>
        <v/>
      </c>
    </row>
    <row r="1052" ht="36" customHeight="1" spans="1:6">
      <c r="A1052" s="122">
        <f t="shared" si="37"/>
        <v>7</v>
      </c>
      <c r="B1052" s="365">
        <v>2170208</v>
      </c>
      <c r="C1052" s="352" t="s">
        <v>879</v>
      </c>
      <c r="D1052" s="147">
        <v>0</v>
      </c>
      <c r="E1052" s="147">
        <v>0</v>
      </c>
      <c r="F1052" s="225" t="str">
        <f t="shared" si="36"/>
        <v/>
      </c>
    </row>
    <row r="1053" ht="36" customHeight="1" spans="1:6">
      <c r="A1053" s="122">
        <f t="shared" si="37"/>
        <v>7</v>
      </c>
      <c r="B1053" s="365">
        <v>2170299</v>
      </c>
      <c r="C1053" s="352" t="s">
        <v>880</v>
      </c>
      <c r="D1053" s="147">
        <v>0</v>
      </c>
      <c r="E1053" s="147">
        <v>0</v>
      </c>
      <c r="F1053" s="225" t="str">
        <f t="shared" si="36"/>
        <v/>
      </c>
    </row>
    <row r="1054" ht="36" customHeight="1" spans="1:6">
      <c r="A1054" s="122">
        <f t="shared" si="37"/>
        <v>5</v>
      </c>
      <c r="B1054" s="350">
        <v>21703</v>
      </c>
      <c r="C1054" s="352" t="s">
        <v>876</v>
      </c>
      <c r="D1054" s="147">
        <v>-99</v>
      </c>
      <c r="E1054" s="147">
        <v>0</v>
      </c>
      <c r="F1054" s="225">
        <f t="shared" si="36"/>
        <v>-1</v>
      </c>
    </row>
    <row r="1055" ht="36" customHeight="1" spans="1:6">
      <c r="A1055" s="122">
        <f t="shared" si="37"/>
        <v>7</v>
      </c>
      <c r="B1055" s="351">
        <v>2170301</v>
      </c>
      <c r="C1055" s="212" t="s">
        <v>98</v>
      </c>
      <c r="D1055" s="283">
        <v>188</v>
      </c>
      <c r="E1055" s="283">
        <v>166</v>
      </c>
      <c r="F1055" s="224">
        <f t="shared" si="36"/>
        <v>-0.117</v>
      </c>
    </row>
    <row r="1056" ht="36" customHeight="1" spans="1:6">
      <c r="A1056" s="122">
        <f t="shared" si="37"/>
        <v>7</v>
      </c>
      <c r="B1056" s="351">
        <v>2170302</v>
      </c>
      <c r="C1056" s="214" t="s">
        <v>881</v>
      </c>
      <c r="D1056" s="147">
        <v>188</v>
      </c>
      <c r="E1056" s="147">
        <v>166</v>
      </c>
      <c r="F1056" s="225">
        <f t="shared" si="36"/>
        <v>-0.117</v>
      </c>
    </row>
    <row r="1057" ht="36" customHeight="1" spans="1:6">
      <c r="A1057" s="122">
        <f t="shared" si="37"/>
        <v>7</v>
      </c>
      <c r="B1057" s="351">
        <v>2170303</v>
      </c>
      <c r="C1057" s="352" t="s">
        <v>136</v>
      </c>
      <c r="D1057" s="147">
        <v>188</v>
      </c>
      <c r="E1057" s="147">
        <v>166</v>
      </c>
      <c r="F1057" s="225">
        <f t="shared" si="36"/>
        <v>-0.117</v>
      </c>
    </row>
    <row r="1058" ht="36" customHeight="1" spans="1:6">
      <c r="A1058" s="122">
        <f t="shared" si="37"/>
        <v>7</v>
      </c>
      <c r="B1058" s="351">
        <v>2170304</v>
      </c>
      <c r="C1058" s="352" t="s">
        <v>137</v>
      </c>
      <c r="D1058" s="147">
        <v>0</v>
      </c>
      <c r="E1058" s="147">
        <v>0</v>
      </c>
      <c r="F1058" s="225" t="str">
        <f t="shared" si="36"/>
        <v/>
      </c>
    </row>
    <row r="1059" ht="36" customHeight="1" spans="1:6">
      <c r="A1059" s="122">
        <f t="shared" si="37"/>
        <v>7</v>
      </c>
      <c r="B1059" s="351">
        <v>2170399</v>
      </c>
      <c r="C1059" s="352" t="s">
        <v>138</v>
      </c>
      <c r="D1059" s="147">
        <v>0</v>
      </c>
      <c r="E1059" s="147">
        <v>0</v>
      </c>
      <c r="F1059" s="225" t="str">
        <f t="shared" si="36"/>
        <v/>
      </c>
    </row>
    <row r="1060" ht="36" customHeight="1" spans="1:6">
      <c r="A1060" s="122">
        <f t="shared" si="37"/>
        <v>5</v>
      </c>
      <c r="B1060" s="350">
        <v>21799</v>
      </c>
      <c r="C1060" s="352" t="s">
        <v>882</v>
      </c>
      <c r="D1060" s="147">
        <v>0</v>
      </c>
      <c r="E1060" s="147">
        <v>0</v>
      </c>
      <c r="F1060" s="225" t="str">
        <f t="shared" si="36"/>
        <v/>
      </c>
    </row>
    <row r="1061" ht="36" customHeight="1" spans="1:6">
      <c r="A1061" s="122">
        <f t="shared" si="37"/>
        <v>7</v>
      </c>
      <c r="B1061" s="291">
        <v>2179902</v>
      </c>
      <c r="C1061" s="352" t="s">
        <v>883</v>
      </c>
      <c r="D1061" s="147">
        <v>0</v>
      </c>
      <c r="E1061" s="147">
        <v>0</v>
      </c>
      <c r="F1061" s="225" t="str">
        <f t="shared" si="36"/>
        <v/>
      </c>
    </row>
    <row r="1062" ht="36" customHeight="1" spans="1:6">
      <c r="A1062" s="122">
        <f t="shared" si="37"/>
        <v>7</v>
      </c>
      <c r="B1062" s="291">
        <v>2179999</v>
      </c>
      <c r="C1062" s="352" t="s">
        <v>884</v>
      </c>
      <c r="D1062" s="147">
        <v>0</v>
      </c>
      <c r="E1062" s="147">
        <v>0</v>
      </c>
      <c r="F1062" s="225" t="str">
        <f t="shared" si="36"/>
        <v/>
      </c>
    </row>
    <row r="1063" ht="36" customHeight="1" spans="1:6">
      <c r="A1063" s="122">
        <f t="shared" si="37"/>
        <v>3</v>
      </c>
      <c r="B1063" s="350">
        <v>219</v>
      </c>
      <c r="C1063" s="352" t="s">
        <v>885</v>
      </c>
      <c r="D1063" s="147">
        <v>0</v>
      </c>
      <c r="E1063" s="147">
        <v>0</v>
      </c>
      <c r="F1063" s="225" t="str">
        <f t="shared" si="36"/>
        <v/>
      </c>
    </row>
    <row r="1064" ht="36" customHeight="1" spans="1:6">
      <c r="A1064" s="122">
        <f t="shared" si="37"/>
        <v>5</v>
      </c>
      <c r="B1064" s="350">
        <v>21901</v>
      </c>
      <c r="C1064" s="352" t="s">
        <v>145</v>
      </c>
      <c r="D1064" s="147">
        <v>0</v>
      </c>
      <c r="E1064" s="147">
        <v>0</v>
      </c>
      <c r="F1064" s="225" t="str">
        <f t="shared" si="36"/>
        <v/>
      </c>
    </row>
    <row r="1065" ht="36" customHeight="1" spans="1:6">
      <c r="A1065" s="122">
        <f t="shared" si="37"/>
        <v>5</v>
      </c>
      <c r="B1065" s="350">
        <v>21902</v>
      </c>
      <c r="C1065" s="352" t="s">
        <v>886</v>
      </c>
      <c r="D1065" s="147">
        <v>0</v>
      </c>
      <c r="E1065" s="147">
        <v>0</v>
      </c>
      <c r="F1065" s="225" t="str">
        <f t="shared" si="36"/>
        <v/>
      </c>
    </row>
    <row r="1066" ht="36" customHeight="1" spans="1:6">
      <c r="A1066" s="122">
        <f t="shared" si="37"/>
        <v>5</v>
      </c>
      <c r="B1066" s="350">
        <v>21903</v>
      </c>
      <c r="C1066" s="214" t="s">
        <v>887</v>
      </c>
      <c r="D1066" s="147">
        <v>0</v>
      </c>
      <c r="E1066" s="147">
        <v>0</v>
      </c>
      <c r="F1066" s="225" t="str">
        <f t="shared" si="36"/>
        <v/>
      </c>
    </row>
    <row r="1067" ht="36" customHeight="1" spans="1:6">
      <c r="A1067" s="122">
        <f t="shared" si="37"/>
        <v>5</v>
      </c>
      <c r="B1067" s="350">
        <v>21904</v>
      </c>
      <c r="C1067" s="352" t="s">
        <v>136</v>
      </c>
      <c r="D1067" s="147">
        <v>0</v>
      </c>
      <c r="E1067" s="147">
        <v>0</v>
      </c>
      <c r="F1067" s="225" t="str">
        <f t="shared" si="36"/>
        <v/>
      </c>
    </row>
    <row r="1068" ht="36" customHeight="1" spans="1:6">
      <c r="A1068" s="122">
        <f t="shared" si="37"/>
        <v>5</v>
      </c>
      <c r="B1068" s="350">
        <v>21905</v>
      </c>
      <c r="C1068" s="352" t="s">
        <v>137</v>
      </c>
      <c r="D1068" s="147">
        <v>0</v>
      </c>
      <c r="E1068" s="147">
        <v>0</v>
      </c>
      <c r="F1068" s="225" t="str">
        <f t="shared" si="36"/>
        <v/>
      </c>
    </row>
    <row r="1069" ht="36" customHeight="1" spans="1:6">
      <c r="A1069" s="122">
        <f t="shared" si="37"/>
        <v>5</v>
      </c>
      <c r="B1069" s="350">
        <v>21906</v>
      </c>
      <c r="C1069" s="352" t="s">
        <v>138</v>
      </c>
      <c r="D1069" s="147">
        <v>0</v>
      </c>
      <c r="E1069" s="147">
        <v>0</v>
      </c>
      <c r="F1069" s="225" t="str">
        <f t="shared" si="36"/>
        <v/>
      </c>
    </row>
    <row r="1070" ht="36" customHeight="1" spans="1:6">
      <c r="A1070" s="122">
        <f t="shared" si="37"/>
        <v>5</v>
      </c>
      <c r="B1070" s="350">
        <v>21907</v>
      </c>
      <c r="C1070" s="352" t="s">
        <v>888</v>
      </c>
      <c r="D1070" s="147">
        <v>0</v>
      </c>
      <c r="E1070" s="147">
        <v>0</v>
      </c>
      <c r="F1070" s="225" t="str">
        <f t="shared" si="36"/>
        <v/>
      </c>
    </row>
    <row r="1071" ht="36" customHeight="1" spans="1:6">
      <c r="A1071" s="122">
        <f t="shared" si="37"/>
        <v>5</v>
      </c>
      <c r="B1071" s="350">
        <v>21908</v>
      </c>
      <c r="C1071" s="352" t="s">
        <v>889</v>
      </c>
      <c r="D1071" s="147">
        <v>0</v>
      </c>
      <c r="E1071" s="147">
        <v>0</v>
      </c>
      <c r="F1071" s="225" t="str">
        <f t="shared" si="36"/>
        <v/>
      </c>
    </row>
    <row r="1072" ht="36" customHeight="1" spans="1:6">
      <c r="A1072" s="122">
        <f t="shared" si="37"/>
        <v>5</v>
      </c>
      <c r="B1072" s="350">
        <v>21999</v>
      </c>
      <c r="C1072" s="214" t="s">
        <v>890</v>
      </c>
      <c r="D1072" s="147">
        <v>0</v>
      </c>
      <c r="E1072" s="147">
        <v>0</v>
      </c>
      <c r="F1072" s="225" t="str">
        <f t="shared" si="36"/>
        <v/>
      </c>
    </row>
    <row r="1073" ht="36" customHeight="1" spans="1:6">
      <c r="A1073" s="122">
        <f t="shared" si="37"/>
        <v>3</v>
      </c>
      <c r="B1073" s="350">
        <v>220</v>
      </c>
      <c r="C1073" s="352" t="s">
        <v>891</v>
      </c>
      <c r="D1073" s="147">
        <v>0</v>
      </c>
      <c r="E1073" s="147">
        <v>0</v>
      </c>
      <c r="F1073" s="225" t="str">
        <f t="shared" si="36"/>
        <v/>
      </c>
    </row>
    <row r="1074" ht="36" customHeight="1" spans="1:6">
      <c r="A1074" s="122">
        <f t="shared" si="37"/>
        <v>5</v>
      </c>
      <c r="B1074" s="350">
        <v>22001</v>
      </c>
      <c r="C1074" s="352" t="s">
        <v>890</v>
      </c>
      <c r="D1074" s="147">
        <v>0</v>
      </c>
      <c r="E1074" s="147">
        <v>0</v>
      </c>
      <c r="F1074" s="225" t="str">
        <f t="shared" si="36"/>
        <v/>
      </c>
    </row>
    <row r="1075" ht="36" customHeight="1" spans="1:6">
      <c r="A1075" s="122">
        <f t="shared" si="37"/>
        <v>7</v>
      </c>
      <c r="B1075" s="351">
        <v>2200101</v>
      </c>
      <c r="C1075" s="212" t="s">
        <v>100</v>
      </c>
      <c r="D1075" s="283">
        <v>0</v>
      </c>
      <c r="E1075" s="283">
        <v>0</v>
      </c>
      <c r="F1075" s="224" t="str">
        <f t="shared" si="36"/>
        <v/>
      </c>
    </row>
    <row r="1076" ht="36" customHeight="1" spans="1:6">
      <c r="A1076" s="122">
        <f t="shared" si="37"/>
        <v>7</v>
      </c>
      <c r="B1076" s="351">
        <v>2200102</v>
      </c>
      <c r="C1076" s="214" t="s">
        <v>892</v>
      </c>
      <c r="D1076" s="147">
        <v>0</v>
      </c>
      <c r="E1076" s="147">
        <v>0</v>
      </c>
      <c r="F1076" s="225" t="str">
        <f t="shared" si="36"/>
        <v/>
      </c>
    </row>
    <row r="1077" ht="36" customHeight="1" spans="1:6">
      <c r="A1077" s="122">
        <f t="shared" si="37"/>
        <v>7</v>
      </c>
      <c r="B1077" s="351">
        <v>2200103</v>
      </c>
      <c r="C1077" s="352" t="s">
        <v>136</v>
      </c>
      <c r="D1077" s="147">
        <v>0</v>
      </c>
      <c r="E1077" s="147">
        <v>0</v>
      </c>
      <c r="F1077" s="225" t="str">
        <f t="shared" si="36"/>
        <v/>
      </c>
    </row>
    <row r="1078" ht="36" customHeight="1" spans="1:6">
      <c r="A1078" s="122">
        <f t="shared" si="37"/>
        <v>7</v>
      </c>
      <c r="B1078" s="351">
        <v>2200104</v>
      </c>
      <c r="C1078" s="352" t="s">
        <v>137</v>
      </c>
      <c r="D1078" s="147">
        <v>0</v>
      </c>
      <c r="E1078" s="147">
        <v>0</v>
      </c>
      <c r="F1078" s="225" t="str">
        <f t="shared" si="36"/>
        <v/>
      </c>
    </row>
    <row r="1079" ht="36" customHeight="1" spans="1:6">
      <c r="A1079" s="122">
        <f t="shared" si="37"/>
        <v>7</v>
      </c>
      <c r="B1079" s="351">
        <v>2200106</v>
      </c>
      <c r="C1079" s="352" t="s">
        <v>138</v>
      </c>
      <c r="D1079" s="147">
        <v>0</v>
      </c>
      <c r="E1079" s="147">
        <v>0</v>
      </c>
      <c r="F1079" s="225" t="str">
        <f t="shared" si="36"/>
        <v/>
      </c>
    </row>
    <row r="1080" ht="36" customHeight="1" spans="1:6">
      <c r="A1080" s="122">
        <f t="shared" si="37"/>
        <v>7</v>
      </c>
      <c r="B1080" s="351">
        <v>2200107</v>
      </c>
      <c r="C1080" s="352" t="s">
        <v>893</v>
      </c>
      <c r="D1080" s="147">
        <v>0</v>
      </c>
      <c r="E1080" s="147">
        <v>0</v>
      </c>
      <c r="F1080" s="225" t="str">
        <f t="shared" si="36"/>
        <v/>
      </c>
    </row>
    <row r="1081" ht="36" customHeight="1" spans="1:6">
      <c r="A1081" s="122">
        <f t="shared" si="37"/>
        <v>7</v>
      </c>
      <c r="B1081" s="351">
        <v>2200108</v>
      </c>
      <c r="C1081" s="352" t="s">
        <v>145</v>
      </c>
      <c r="D1081" s="147">
        <v>0</v>
      </c>
      <c r="E1081" s="147">
        <v>0</v>
      </c>
      <c r="F1081" s="225" t="str">
        <f t="shared" si="36"/>
        <v/>
      </c>
    </row>
    <row r="1082" ht="36" customHeight="1" spans="1:6">
      <c r="A1082" s="122">
        <f t="shared" si="37"/>
        <v>7</v>
      </c>
      <c r="B1082" s="351">
        <v>2200109</v>
      </c>
      <c r="C1082" s="352" t="s">
        <v>894</v>
      </c>
      <c r="D1082" s="147">
        <v>0</v>
      </c>
      <c r="E1082" s="147">
        <v>0</v>
      </c>
      <c r="F1082" s="225"/>
    </row>
    <row r="1083" ht="36" customHeight="1" spans="1:6">
      <c r="A1083" s="122">
        <f t="shared" si="37"/>
        <v>7</v>
      </c>
      <c r="B1083" s="351">
        <v>2200112</v>
      </c>
      <c r="C1083" s="366" t="s">
        <v>895</v>
      </c>
      <c r="D1083" s="147">
        <v>0</v>
      </c>
      <c r="E1083" s="147">
        <v>0</v>
      </c>
      <c r="F1083" s="225" t="str">
        <f t="shared" si="36"/>
        <v/>
      </c>
    </row>
    <row r="1084" ht="36" customHeight="1" spans="1:6">
      <c r="A1084" s="122">
        <f t="shared" si="37"/>
        <v>7</v>
      </c>
      <c r="B1084" s="351">
        <v>2200113</v>
      </c>
      <c r="C1084" s="367" t="s">
        <v>896</v>
      </c>
      <c r="D1084" s="147">
        <v>0</v>
      </c>
      <c r="E1084" s="147">
        <v>0</v>
      </c>
      <c r="F1084" s="225" t="str">
        <f t="shared" si="36"/>
        <v/>
      </c>
    </row>
    <row r="1085" ht="36" customHeight="1" spans="1:6">
      <c r="A1085" s="122">
        <f t="shared" si="37"/>
        <v>7</v>
      </c>
      <c r="B1085" s="351">
        <v>2200114</v>
      </c>
      <c r="C1085" s="367" t="s">
        <v>897</v>
      </c>
      <c r="D1085" s="147">
        <v>0</v>
      </c>
      <c r="E1085" s="147">
        <v>0</v>
      </c>
      <c r="F1085" s="225" t="str">
        <f t="shared" si="36"/>
        <v/>
      </c>
    </row>
    <row r="1086" ht="36" customHeight="1" spans="1:6">
      <c r="A1086" s="122">
        <f t="shared" si="37"/>
        <v>7</v>
      </c>
      <c r="B1086" s="351">
        <v>2200115</v>
      </c>
      <c r="C1086" s="367" t="s">
        <v>898</v>
      </c>
      <c r="D1086" s="147">
        <v>0</v>
      </c>
      <c r="E1086" s="147">
        <v>0</v>
      </c>
      <c r="F1086" s="225" t="str">
        <f t="shared" si="36"/>
        <v/>
      </c>
    </row>
    <row r="1087" ht="36" customHeight="1" spans="1:6">
      <c r="A1087" s="122">
        <f t="shared" si="37"/>
        <v>7</v>
      </c>
      <c r="B1087" s="351">
        <v>2200116</v>
      </c>
      <c r="C1087" s="367" t="s">
        <v>899</v>
      </c>
      <c r="D1087" s="147">
        <v>0</v>
      </c>
      <c r="E1087" s="147">
        <v>0</v>
      </c>
      <c r="F1087" s="225" t="str">
        <f t="shared" si="36"/>
        <v/>
      </c>
    </row>
    <row r="1088" ht="36" customHeight="1" spans="1:6">
      <c r="A1088" s="122">
        <f t="shared" si="37"/>
        <v>7</v>
      </c>
      <c r="B1088" s="351">
        <v>2200119</v>
      </c>
      <c r="C1088" s="367" t="s">
        <v>900</v>
      </c>
      <c r="D1088" s="147">
        <v>0</v>
      </c>
      <c r="E1088" s="147">
        <v>0</v>
      </c>
      <c r="F1088" s="225" t="str">
        <f t="shared" si="36"/>
        <v/>
      </c>
    </row>
    <row r="1089" ht="36" customHeight="1" spans="1:6">
      <c r="A1089" s="122">
        <f t="shared" si="37"/>
        <v>7</v>
      </c>
      <c r="B1089" s="351">
        <v>2200120</v>
      </c>
      <c r="C1089" s="367" t="s">
        <v>901</v>
      </c>
      <c r="D1089" s="147">
        <v>0</v>
      </c>
      <c r="E1089" s="147">
        <v>0</v>
      </c>
      <c r="F1089" s="225" t="str">
        <f t="shared" si="36"/>
        <v/>
      </c>
    </row>
    <row r="1090" ht="36" customHeight="1" spans="1:6">
      <c r="A1090" s="122">
        <f t="shared" si="37"/>
        <v>7</v>
      </c>
      <c r="B1090" s="351">
        <v>2200121</v>
      </c>
      <c r="C1090" s="367" t="s">
        <v>902</v>
      </c>
      <c r="D1090" s="147">
        <v>0</v>
      </c>
      <c r="E1090" s="147">
        <v>0</v>
      </c>
      <c r="F1090" s="225" t="str">
        <f t="shared" si="36"/>
        <v/>
      </c>
    </row>
    <row r="1091" ht="36" customHeight="1" spans="1:6">
      <c r="A1091" s="122">
        <f t="shared" si="37"/>
        <v>7</v>
      </c>
      <c r="B1091" s="351">
        <v>2200122</v>
      </c>
      <c r="C1091" s="367" t="s">
        <v>903</v>
      </c>
      <c r="D1091" s="147">
        <v>0</v>
      </c>
      <c r="E1091" s="147">
        <v>0</v>
      </c>
      <c r="F1091" s="225" t="str">
        <f t="shared" si="36"/>
        <v/>
      </c>
    </row>
    <row r="1092" ht="36" customHeight="1" spans="1:6">
      <c r="A1092" s="122">
        <f t="shared" si="37"/>
        <v>7</v>
      </c>
      <c r="B1092" s="351">
        <v>2200123</v>
      </c>
      <c r="C1092" s="367" t="s">
        <v>904</v>
      </c>
      <c r="D1092" s="147">
        <v>0</v>
      </c>
      <c r="E1092" s="147">
        <v>0</v>
      </c>
      <c r="F1092" s="225" t="str">
        <f t="shared" ref="F1092:F1155" si="38">IF(D1092&lt;&gt;0,E1092/D1092-1,"")</f>
        <v/>
      </c>
    </row>
    <row r="1093" ht="36" customHeight="1" spans="1:6">
      <c r="A1093" s="122">
        <f t="shared" si="37"/>
        <v>7</v>
      </c>
      <c r="B1093" s="351">
        <v>2200124</v>
      </c>
      <c r="C1093" s="214" t="s">
        <v>905</v>
      </c>
      <c r="D1093" s="147">
        <v>0</v>
      </c>
      <c r="E1093" s="147">
        <v>0</v>
      </c>
      <c r="F1093" s="225" t="str">
        <f t="shared" si="38"/>
        <v/>
      </c>
    </row>
    <row r="1094" ht="36" customHeight="1" spans="1:6">
      <c r="A1094" s="122">
        <f t="shared" si="37"/>
        <v>7</v>
      </c>
      <c r="B1094" s="351">
        <v>2200125</v>
      </c>
      <c r="C1094" s="352" t="s">
        <v>906</v>
      </c>
      <c r="D1094" s="147">
        <v>0</v>
      </c>
      <c r="E1094" s="147">
        <v>0</v>
      </c>
      <c r="F1094" s="225" t="str">
        <f t="shared" si="38"/>
        <v/>
      </c>
    </row>
    <row r="1095" ht="36" customHeight="1" spans="1:6">
      <c r="A1095" s="122">
        <f t="shared" ref="A1095:A1158" si="39">LEN(B1095)</f>
        <v>7</v>
      </c>
      <c r="B1095" s="351">
        <v>2200126</v>
      </c>
      <c r="C1095" s="352" t="s">
        <v>907</v>
      </c>
      <c r="D1095" s="147">
        <v>0</v>
      </c>
      <c r="E1095" s="147">
        <v>0</v>
      </c>
      <c r="F1095" s="225" t="str">
        <f t="shared" si="38"/>
        <v/>
      </c>
    </row>
    <row r="1096" ht="36" customHeight="1" spans="1:6">
      <c r="A1096" s="122">
        <f t="shared" si="39"/>
        <v>7</v>
      </c>
      <c r="B1096" s="351">
        <v>2200127</v>
      </c>
      <c r="C1096" s="352" t="s">
        <v>908</v>
      </c>
      <c r="D1096" s="147">
        <v>0</v>
      </c>
      <c r="E1096" s="147">
        <v>0</v>
      </c>
      <c r="F1096" s="225" t="str">
        <f t="shared" si="38"/>
        <v/>
      </c>
    </row>
    <row r="1097" ht="36" customHeight="1" spans="1:6">
      <c r="A1097" s="122">
        <f t="shared" si="39"/>
        <v>7</v>
      </c>
      <c r="B1097" s="351">
        <v>2200128</v>
      </c>
      <c r="C1097" s="352" t="s">
        <v>909</v>
      </c>
      <c r="D1097" s="147">
        <v>0</v>
      </c>
      <c r="E1097" s="147">
        <v>0</v>
      </c>
      <c r="F1097" s="225" t="str">
        <f t="shared" si="38"/>
        <v/>
      </c>
    </row>
    <row r="1098" ht="36" customHeight="1" spans="1:6">
      <c r="A1098" s="122">
        <f t="shared" si="39"/>
        <v>7</v>
      </c>
      <c r="B1098" s="351">
        <v>2200129</v>
      </c>
      <c r="C1098" s="352" t="s">
        <v>910</v>
      </c>
      <c r="D1098" s="147">
        <v>0</v>
      </c>
      <c r="E1098" s="147">
        <v>0</v>
      </c>
      <c r="F1098" s="225" t="str">
        <f t="shared" si="38"/>
        <v/>
      </c>
    </row>
    <row r="1099" ht="36" customHeight="1" spans="1:6">
      <c r="A1099" s="122">
        <f t="shared" si="39"/>
        <v>7</v>
      </c>
      <c r="B1099" s="351">
        <v>2200150</v>
      </c>
      <c r="C1099" s="214" t="s">
        <v>911</v>
      </c>
      <c r="D1099" s="147">
        <v>0</v>
      </c>
      <c r="E1099" s="147">
        <v>0</v>
      </c>
      <c r="F1099" s="225" t="str">
        <f t="shared" si="38"/>
        <v/>
      </c>
    </row>
    <row r="1100" ht="36" customHeight="1" spans="1:6">
      <c r="A1100" s="122">
        <f t="shared" si="39"/>
        <v>7</v>
      </c>
      <c r="B1100" s="351">
        <v>2200199</v>
      </c>
      <c r="C1100" s="352" t="s">
        <v>912</v>
      </c>
      <c r="D1100" s="147">
        <v>0</v>
      </c>
      <c r="E1100" s="147">
        <v>0</v>
      </c>
      <c r="F1100" s="225" t="str">
        <f t="shared" si="38"/>
        <v/>
      </c>
    </row>
    <row r="1101" ht="36" customHeight="1" spans="1:6">
      <c r="A1101" s="122">
        <f t="shared" si="39"/>
        <v>5</v>
      </c>
      <c r="B1101" s="350">
        <v>22005</v>
      </c>
      <c r="C1101" s="352" t="s">
        <v>910</v>
      </c>
      <c r="D1101" s="147">
        <v>0</v>
      </c>
      <c r="E1101" s="147">
        <v>0</v>
      </c>
      <c r="F1101" s="225" t="str">
        <f t="shared" si="38"/>
        <v/>
      </c>
    </row>
    <row r="1102" ht="36" customHeight="1" spans="1:6">
      <c r="A1102" s="122">
        <f t="shared" si="39"/>
        <v>7</v>
      </c>
      <c r="B1102" s="351">
        <v>2200501</v>
      </c>
      <c r="C1102" s="212" t="s">
        <v>102</v>
      </c>
      <c r="D1102" s="283">
        <v>0</v>
      </c>
      <c r="E1102" s="283">
        <v>0</v>
      </c>
      <c r="F1102" s="224" t="str">
        <f t="shared" si="38"/>
        <v/>
      </c>
    </row>
    <row r="1103" ht="36" customHeight="1" spans="1:6">
      <c r="A1103" s="122">
        <f t="shared" si="39"/>
        <v>7</v>
      </c>
      <c r="B1103" s="351">
        <v>2200502</v>
      </c>
      <c r="C1103" s="214" t="s">
        <v>913</v>
      </c>
      <c r="D1103" s="147"/>
      <c r="E1103" s="147"/>
      <c r="F1103" s="225" t="str">
        <f t="shared" si="38"/>
        <v/>
      </c>
    </row>
    <row r="1104" ht="36" customHeight="1" spans="1:6">
      <c r="A1104" s="122">
        <f t="shared" si="39"/>
        <v>7</v>
      </c>
      <c r="B1104" s="351">
        <v>2200503</v>
      </c>
      <c r="C1104" s="214" t="s">
        <v>914</v>
      </c>
      <c r="D1104" s="147"/>
      <c r="E1104" s="147"/>
      <c r="F1104" s="225" t="str">
        <f t="shared" si="38"/>
        <v/>
      </c>
    </row>
    <row r="1105" ht="36" customHeight="1" spans="1:6">
      <c r="A1105" s="122">
        <f t="shared" si="39"/>
        <v>7</v>
      </c>
      <c r="B1105" s="351">
        <v>2200504</v>
      </c>
      <c r="C1105" s="214" t="s">
        <v>915</v>
      </c>
      <c r="D1105" s="147"/>
      <c r="E1105" s="147"/>
      <c r="F1105" s="225" t="str">
        <f t="shared" si="38"/>
        <v/>
      </c>
    </row>
    <row r="1106" ht="36" customHeight="1" spans="1:6">
      <c r="A1106" s="122">
        <f t="shared" si="39"/>
        <v>7</v>
      </c>
      <c r="B1106" s="351">
        <v>2200506</v>
      </c>
      <c r="C1106" s="214" t="s">
        <v>916</v>
      </c>
      <c r="D1106" s="147"/>
      <c r="E1106" s="147"/>
      <c r="F1106" s="225" t="str">
        <f t="shared" si="38"/>
        <v/>
      </c>
    </row>
    <row r="1107" ht="36" customHeight="1" spans="1:6">
      <c r="A1107" s="122">
        <f t="shared" si="39"/>
        <v>7</v>
      </c>
      <c r="B1107" s="351">
        <v>2200507</v>
      </c>
      <c r="C1107" s="214" t="s">
        <v>917</v>
      </c>
      <c r="D1107" s="147"/>
      <c r="E1107" s="147"/>
      <c r="F1107" s="225" t="str">
        <f t="shared" si="38"/>
        <v/>
      </c>
    </row>
    <row r="1108" ht="36" customHeight="1" spans="1:6">
      <c r="A1108" s="122">
        <f t="shared" si="39"/>
        <v>7</v>
      </c>
      <c r="B1108" s="351">
        <v>2200508</v>
      </c>
      <c r="C1108" s="214" t="s">
        <v>713</v>
      </c>
      <c r="D1108" s="147"/>
      <c r="E1108" s="147"/>
      <c r="F1108" s="225" t="str">
        <f t="shared" si="38"/>
        <v/>
      </c>
    </row>
    <row r="1109" ht="36" customHeight="1" spans="1:6">
      <c r="A1109" s="122">
        <f t="shared" si="39"/>
        <v>7</v>
      </c>
      <c r="B1109" s="351">
        <v>2200509</v>
      </c>
      <c r="C1109" s="214" t="s">
        <v>918</v>
      </c>
      <c r="D1109" s="147"/>
      <c r="E1109" s="147"/>
      <c r="F1109" s="225" t="str">
        <f t="shared" si="38"/>
        <v/>
      </c>
    </row>
    <row r="1110" ht="36" customHeight="1" spans="1:6">
      <c r="A1110" s="122">
        <f t="shared" si="39"/>
        <v>7</v>
      </c>
      <c r="B1110" s="351">
        <v>2200510</v>
      </c>
      <c r="C1110" s="214" t="s">
        <v>919</v>
      </c>
      <c r="D1110" s="147"/>
      <c r="E1110" s="147"/>
      <c r="F1110" s="225" t="str">
        <f t="shared" si="38"/>
        <v/>
      </c>
    </row>
    <row r="1111" ht="36" customHeight="1" spans="1:6">
      <c r="A1111" s="122">
        <f t="shared" si="39"/>
        <v>7</v>
      </c>
      <c r="B1111" s="351">
        <v>2200511</v>
      </c>
      <c r="C1111" s="214" t="s">
        <v>920</v>
      </c>
      <c r="D1111" s="147"/>
      <c r="E1111" s="147"/>
      <c r="F1111" s="225" t="str">
        <f t="shared" si="38"/>
        <v/>
      </c>
    </row>
    <row r="1112" ht="36" customHeight="1" spans="1:6">
      <c r="A1112" s="122">
        <f t="shared" si="39"/>
        <v>7</v>
      </c>
      <c r="B1112" s="351">
        <v>2200512</v>
      </c>
      <c r="C1112" s="212" t="s">
        <v>104</v>
      </c>
      <c r="D1112" s="283">
        <v>2432</v>
      </c>
      <c r="E1112" s="283">
        <v>2411</v>
      </c>
      <c r="F1112" s="224">
        <f t="shared" si="38"/>
        <v>-0.009</v>
      </c>
    </row>
    <row r="1113" ht="36" customHeight="1" spans="1:6">
      <c r="A1113" s="122">
        <f t="shared" si="39"/>
        <v>7</v>
      </c>
      <c r="B1113" s="351">
        <v>2200513</v>
      </c>
      <c r="C1113" s="214" t="s">
        <v>921</v>
      </c>
      <c r="D1113" s="147">
        <v>2296</v>
      </c>
      <c r="E1113" s="147">
        <v>2263</v>
      </c>
      <c r="F1113" s="225">
        <f t="shared" si="38"/>
        <v>-0.014</v>
      </c>
    </row>
    <row r="1114" ht="36" customHeight="1" spans="1:6">
      <c r="A1114" s="122">
        <f t="shared" si="39"/>
        <v>7</v>
      </c>
      <c r="B1114" s="351">
        <v>2200514</v>
      </c>
      <c r="C1114" s="352" t="s">
        <v>136</v>
      </c>
      <c r="D1114" s="147">
        <v>554</v>
      </c>
      <c r="E1114" s="147">
        <v>476</v>
      </c>
      <c r="F1114" s="225">
        <f t="shared" si="38"/>
        <v>-0.141</v>
      </c>
    </row>
    <row r="1115" ht="36" customHeight="1" spans="1:6">
      <c r="A1115" s="122">
        <f t="shared" si="39"/>
        <v>7</v>
      </c>
      <c r="B1115" s="351">
        <v>2200599</v>
      </c>
      <c r="C1115" s="352" t="s">
        <v>137</v>
      </c>
      <c r="D1115" s="147">
        <v>0</v>
      </c>
      <c r="E1115" s="147">
        <v>0</v>
      </c>
      <c r="F1115" s="225"/>
    </row>
    <row r="1116" ht="36" customHeight="1" spans="1:6">
      <c r="A1116" s="122">
        <f t="shared" si="39"/>
        <v>5</v>
      </c>
      <c r="B1116" s="350">
        <v>22099</v>
      </c>
      <c r="C1116" s="352" t="s">
        <v>138</v>
      </c>
      <c r="D1116" s="147">
        <v>0</v>
      </c>
      <c r="E1116" s="147">
        <v>0</v>
      </c>
      <c r="F1116" s="225" t="str">
        <f t="shared" si="38"/>
        <v/>
      </c>
    </row>
    <row r="1117" ht="36" customHeight="1" spans="1:6">
      <c r="A1117" s="122">
        <f t="shared" si="39"/>
        <v>7</v>
      </c>
      <c r="B1117" s="291">
        <v>2209999</v>
      </c>
      <c r="C1117" s="352" t="s">
        <v>922</v>
      </c>
      <c r="D1117" s="147">
        <v>0</v>
      </c>
      <c r="E1117" s="147">
        <v>0</v>
      </c>
      <c r="F1117" s="225" t="str">
        <f t="shared" si="38"/>
        <v/>
      </c>
    </row>
    <row r="1118" ht="36" customHeight="1" spans="1:6">
      <c r="A1118" s="122">
        <f t="shared" si="39"/>
        <v>3</v>
      </c>
      <c r="B1118" s="350">
        <v>221</v>
      </c>
      <c r="C1118" s="352" t="s">
        <v>923</v>
      </c>
      <c r="D1118" s="147">
        <v>102</v>
      </c>
      <c r="E1118" s="147">
        <v>10</v>
      </c>
      <c r="F1118" s="225">
        <f t="shared" si="38"/>
        <v>-0.902</v>
      </c>
    </row>
    <row r="1119" ht="36" customHeight="1" spans="1:6">
      <c r="A1119" s="122">
        <f t="shared" si="39"/>
        <v>5</v>
      </c>
      <c r="B1119" s="350">
        <v>22101</v>
      </c>
      <c r="C1119" s="352" t="s">
        <v>924</v>
      </c>
      <c r="D1119" s="147">
        <v>0</v>
      </c>
      <c r="E1119" s="147">
        <v>0</v>
      </c>
      <c r="F1119" s="225" t="str">
        <f t="shared" si="38"/>
        <v/>
      </c>
    </row>
    <row r="1120" ht="36" customHeight="1" spans="1:6">
      <c r="A1120" s="122">
        <f t="shared" si="39"/>
        <v>7</v>
      </c>
      <c r="B1120" s="351">
        <v>2210101</v>
      </c>
      <c r="C1120" s="352" t="s">
        <v>925</v>
      </c>
      <c r="D1120" s="147">
        <v>0</v>
      </c>
      <c r="E1120" s="147">
        <v>0</v>
      </c>
      <c r="F1120" s="225" t="str">
        <f t="shared" si="38"/>
        <v/>
      </c>
    </row>
    <row r="1121" ht="36" customHeight="1" spans="1:6">
      <c r="A1121" s="122">
        <f t="shared" si="39"/>
        <v>7</v>
      </c>
      <c r="B1121" s="351">
        <v>2210102</v>
      </c>
      <c r="C1121" s="352" t="s">
        <v>926</v>
      </c>
      <c r="D1121" s="147">
        <v>23</v>
      </c>
      <c r="E1121" s="147">
        <v>0</v>
      </c>
      <c r="F1121" s="225">
        <f t="shared" si="38"/>
        <v>-1</v>
      </c>
    </row>
    <row r="1122" ht="36" customHeight="1" spans="1:6">
      <c r="A1122" s="122">
        <f t="shared" si="39"/>
        <v>7</v>
      </c>
      <c r="B1122" s="351">
        <v>2210103</v>
      </c>
      <c r="C1122" s="352" t="s">
        <v>927</v>
      </c>
      <c r="D1122" s="147">
        <v>0</v>
      </c>
      <c r="E1122" s="147">
        <v>0</v>
      </c>
      <c r="F1122" s="225" t="str">
        <f t="shared" si="38"/>
        <v/>
      </c>
    </row>
    <row r="1123" ht="36" customHeight="1" spans="1:6">
      <c r="A1123" s="122">
        <f t="shared" si="39"/>
        <v>7</v>
      </c>
      <c r="B1123" s="351">
        <v>2210104</v>
      </c>
      <c r="C1123" s="352" t="s">
        <v>928</v>
      </c>
      <c r="D1123" s="147">
        <v>0</v>
      </c>
      <c r="E1123" s="147">
        <v>0</v>
      </c>
      <c r="F1123" s="225" t="str">
        <f t="shared" si="38"/>
        <v/>
      </c>
    </row>
    <row r="1124" ht="36" customHeight="1" spans="1:6">
      <c r="A1124" s="122">
        <f t="shared" si="39"/>
        <v>7</v>
      </c>
      <c r="B1124" s="351">
        <v>2210105</v>
      </c>
      <c r="C1124" s="352" t="s">
        <v>929</v>
      </c>
      <c r="D1124" s="147">
        <v>0</v>
      </c>
      <c r="E1124" s="147">
        <v>0</v>
      </c>
      <c r="F1124" s="225" t="str">
        <f t="shared" si="38"/>
        <v/>
      </c>
    </row>
    <row r="1125" ht="36" customHeight="1" spans="1:6">
      <c r="A1125" s="122">
        <f t="shared" si="39"/>
        <v>7</v>
      </c>
      <c r="B1125" s="351">
        <v>2210106</v>
      </c>
      <c r="C1125" s="352" t="s">
        <v>930</v>
      </c>
      <c r="D1125" s="147">
        <v>0</v>
      </c>
      <c r="E1125" s="147">
        <v>0</v>
      </c>
      <c r="F1125" s="225" t="str">
        <f t="shared" si="38"/>
        <v/>
      </c>
    </row>
    <row r="1126" ht="36" customHeight="1" spans="1:6">
      <c r="A1126" s="122">
        <f t="shared" si="39"/>
        <v>7</v>
      </c>
      <c r="B1126" s="351">
        <v>2210107</v>
      </c>
      <c r="C1126" s="352" t="s">
        <v>931</v>
      </c>
      <c r="D1126" s="147">
        <v>0</v>
      </c>
      <c r="E1126" s="147">
        <v>0</v>
      </c>
      <c r="F1126" s="225" t="str">
        <f t="shared" si="38"/>
        <v/>
      </c>
    </row>
    <row r="1127" ht="36" customHeight="1" spans="1:6">
      <c r="A1127" s="122">
        <f t="shared" si="39"/>
        <v>7</v>
      </c>
      <c r="B1127" s="351">
        <v>2210108</v>
      </c>
      <c r="C1127" s="352" t="s">
        <v>932</v>
      </c>
      <c r="D1127" s="147">
        <v>0</v>
      </c>
      <c r="E1127" s="147">
        <v>0</v>
      </c>
      <c r="F1127" s="225" t="str">
        <f t="shared" si="38"/>
        <v/>
      </c>
    </row>
    <row r="1128" ht="36" customHeight="1" spans="1:6">
      <c r="A1128" s="122">
        <f t="shared" si="39"/>
        <v>7</v>
      </c>
      <c r="B1128" s="351">
        <v>2210109</v>
      </c>
      <c r="C1128" s="352" t="s">
        <v>933</v>
      </c>
      <c r="D1128" s="147">
        <v>0</v>
      </c>
      <c r="E1128" s="147">
        <v>0</v>
      </c>
      <c r="F1128" s="225" t="str">
        <f t="shared" si="38"/>
        <v/>
      </c>
    </row>
    <row r="1129" ht="36" customHeight="1" spans="1:6">
      <c r="A1129" s="122">
        <f t="shared" si="39"/>
        <v>7</v>
      </c>
      <c r="B1129" s="351">
        <v>2210199</v>
      </c>
      <c r="C1129" s="352" t="s">
        <v>934</v>
      </c>
      <c r="D1129" s="147">
        <v>0</v>
      </c>
      <c r="E1129" s="147">
        <v>0</v>
      </c>
      <c r="F1129" s="225" t="str">
        <f t="shared" si="38"/>
        <v/>
      </c>
    </row>
    <row r="1130" ht="36" customHeight="1" spans="1:6">
      <c r="A1130" s="122">
        <f t="shared" si="39"/>
        <v>5</v>
      </c>
      <c r="B1130" s="350">
        <v>22102</v>
      </c>
      <c r="C1130" s="352" t="s">
        <v>935</v>
      </c>
      <c r="D1130" s="147">
        <v>0</v>
      </c>
      <c r="E1130" s="147">
        <v>0</v>
      </c>
      <c r="F1130" s="225" t="str">
        <f t="shared" si="38"/>
        <v/>
      </c>
    </row>
    <row r="1131" ht="36" customHeight="1" spans="1:6">
      <c r="A1131" s="122">
        <f t="shared" si="39"/>
        <v>7</v>
      </c>
      <c r="B1131" s="351">
        <v>2210201</v>
      </c>
      <c r="C1131" s="352" t="s">
        <v>936</v>
      </c>
      <c r="D1131" s="147">
        <v>0</v>
      </c>
      <c r="E1131" s="147">
        <v>0</v>
      </c>
      <c r="F1131" s="225" t="str">
        <f t="shared" si="38"/>
        <v/>
      </c>
    </row>
    <row r="1132" ht="36" customHeight="1" spans="1:6">
      <c r="A1132" s="122">
        <f t="shared" si="39"/>
        <v>7</v>
      </c>
      <c r="B1132" s="351">
        <v>2210202</v>
      </c>
      <c r="C1132" s="352" t="s">
        <v>937</v>
      </c>
      <c r="D1132" s="147">
        <v>0</v>
      </c>
      <c r="E1132" s="147">
        <v>0</v>
      </c>
      <c r="F1132" s="225" t="str">
        <f t="shared" si="38"/>
        <v/>
      </c>
    </row>
    <row r="1133" ht="36" customHeight="1" spans="1:6">
      <c r="A1133" s="122">
        <f t="shared" si="39"/>
        <v>7</v>
      </c>
      <c r="B1133" s="351">
        <v>2210203</v>
      </c>
      <c r="C1133" s="352" t="s">
        <v>938</v>
      </c>
      <c r="D1133" s="147">
        <v>0</v>
      </c>
      <c r="E1133" s="147">
        <v>0</v>
      </c>
      <c r="F1133" s="225" t="str">
        <f t="shared" si="38"/>
        <v/>
      </c>
    </row>
    <row r="1134" ht="36" customHeight="1" spans="1:6">
      <c r="A1134" s="122">
        <f t="shared" si="39"/>
        <v>5</v>
      </c>
      <c r="B1134" s="350">
        <v>22103</v>
      </c>
      <c r="C1134" s="352" t="s">
        <v>939</v>
      </c>
      <c r="D1134" s="147">
        <v>0</v>
      </c>
      <c r="E1134" s="147">
        <v>0</v>
      </c>
      <c r="F1134" s="225" t="str">
        <f t="shared" si="38"/>
        <v/>
      </c>
    </row>
    <row r="1135" ht="36" customHeight="1" spans="1:6">
      <c r="A1135" s="122">
        <f t="shared" si="39"/>
        <v>7</v>
      </c>
      <c r="B1135" s="351">
        <v>2210301</v>
      </c>
      <c r="C1135" s="352" t="s">
        <v>940</v>
      </c>
      <c r="D1135" s="147">
        <v>0</v>
      </c>
      <c r="E1135" s="147">
        <v>0</v>
      </c>
      <c r="F1135" s="225" t="str">
        <f t="shared" si="38"/>
        <v/>
      </c>
    </row>
    <row r="1136" ht="36" customHeight="1" spans="1:6">
      <c r="A1136" s="122">
        <f t="shared" si="39"/>
        <v>7</v>
      </c>
      <c r="B1136" s="351">
        <v>2210302</v>
      </c>
      <c r="C1136" s="352" t="s">
        <v>941</v>
      </c>
      <c r="D1136" s="147">
        <v>0</v>
      </c>
      <c r="E1136" s="147">
        <v>0</v>
      </c>
      <c r="F1136" s="225" t="str">
        <f t="shared" si="38"/>
        <v/>
      </c>
    </row>
    <row r="1137" ht="36" customHeight="1" spans="1:6">
      <c r="A1137" s="122">
        <f t="shared" si="39"/>
        <v>7</v>
      </c>
      <c r="B1137" s="351">
        <v>2210399</v>
      </c>
      <c r="C1137" s="352" t="s">
        <v>942</v>
      </c>
      <c r="D1137" s="147">
        <v>0</v>
      </c>
      <c r="E1137" s="147">
        <v>0</v>
      </c>
      <c r="F1137" s="225" t="str">
        <f t="shared" si="38"/>
        <v/>
      </c>
    </row>
    <row r="1138" ht="36" customHeight="1" spans="1:6">
      <c r="A1138" s="122">
        <f t="shared" si="39"/>
        <v>3</v>
      </c>
      <c r="B1138" s="350">
        <v>222</v>
      </c>
      <c r="C1138" s="352" t="s">
        <v>145</v>
      </c>
      <c r="D1138" s="147">
        <v>484</v>
      </c>
      <c r="E1138" s="147">
        <v>376</v>
      </c>
      <c r="F1138" s="225">
        <f t="shared" si="38"/>
        <v>-0.223</v>
      </c>
    </row>
    <row r="1139" ht="36" customHeight="1" spans="1:6">
      <c r="A1139" s="122">
        <f t="shared" si="39"/>
        <v>5</v>
      </c>
      <c r="B1139" s="350">
        <v>22201</v>
      </c>
      <c r="C1139" s="352" t="s">
        <v>943</v>
      </c>
      <c r="D1139" s="147">
        <v>1133</v>
      </c>
      <c r="E1139" s="147">
        <v>1401</v>
      </c>
      <c r="F1139" s="225">
        <f t="shared" si="38"/>
        <v>0.237</v>
      </c>
    </row>
    <row r="1140" ht="36" customHeight="1" spans="1:6">
      <c r="A1140" s="122">
        <f t="shared" si="39"/>
        <v>7</v>
      </c>
      <c r="B1140" s="351">
        <v>2220101</v>
      </c>
      <c r="C1140" s="214" t="s">
        <v>944</v>
      </c>
      <c r="D1140" s="147">
        <v>136</v>
      </c>
      <c r="E1140" s="147">
        <v>148</v>
      </c>
      <c r="F1140" s="225">
        <f t="shared" si="38"/>
        <v>0.088</v>
      </c>
    </row>
    <row r="1141" ht="36" customHeight="1" spans="1:6">
      <c r="A1141" s="122">
        <f t="shared" si="39"/>
        <v>7</v>
      </c>
      <c r="B1141" s="351">
        <v>2220102</v>
      </c>
      <c r="C1141" s="352" t="s">
        <v>136</v>
      </c>
      <c r="D1141" s="147">
        <v>17</v>
      </c>
      <c r="E1141" s="147">
        <v>20</v>
      </c>
      <c r="F1141" s="225">
        <f t="shared" si="38"/>
        <v>0.176</v>
      </c>
    </row>
    <row r="1142" ht="36" customHeight="1" spans="1:6">
      <c r="A1142" s="122">
        <f t="shared" si="39"/>
        <v>7</v>
      </c>
      <c r="B1142" s="351">
        <v>2220103</v>
      </c>
      <c r="C1142" s="352" t="s">
        <v>137</v>
      </c>
      <c r="D1142" s="147">
        <v>0</v>
      </c>
      <c r="E1142" s="147">
        <v>0</v>
      </c>
      <c r="F1142" s="225" t="str">
        <f t="shared" si="38"/>
        <v/>
      </c>
    </row>
    <row r="1143" ht="36" customHeight="1" spans="1:6">
      <c r="A1143" s="122">
        <f t="shared" si="39"/>
        <v>7</v>
      </c>
      <c r="B1143" s="351">
        <v>2220104</v>
      </c>
      <c r="C1143" s="352" t="s">
        <v>138</v>
      </c>
      <c r="D1143" s="147">
        <v>0</v>
      </c>
      <c r="E1143" s="147">
        <v>0</v>
      </c>
      <c r="F1143" s="225" t="str">
        <f t="shared" si="38"/>
        <v/>
      </c>
    </row>
    <row r="1144" ht="36" customHeight="1" spans="1:6">
      <c r="A1144" s="122">
        <f t="shared" si="39"/>
        <v>7</v>
      </c>
      <c r="B1144" s="351">
        <v>2220105</v>
      </c>
      <c r="C1144" s="352" t="s">
        <v>945</v>
      </c>
      <c r="D1144" s="147">
        <v>12</v>
      </c>
      <c r="E1144" s="147">
        <v>28</v>
      </c>
      <c r="F1144" s="225">
        <f t="shared" si="38"/>
        <v>1.333</v>
      </c>
    </row>
    <row r="1145" ht="36" customHeight="1" spans="1:6">
      <c r="A1145" s="122">
        <f t="shared" si="39"/>
        <v>7</v>
      </c>
      <c r="B1145" s="351">
        <v>2220106</v>
      </c>
      <c r="C1145" s="352" t="s">
        <v>946</v>
      </c>
      <c r="D1145" s="147">
        <v>0</v>
      </c>
      <c r="E1145" s="147">
        <v>0</v>
      </c>
      <c r="F1145" s="225" t="str">
        <f t="shared" si="38"/>
        <v/>
      </c>
    </row>
    <row r="1146" ht="36" customHeight="1" spans="1:6">
      <c r="A1146" s="122">
        <f t="shared" si="39"/>
        <v>7</v>
      </c>
      <c r="B1146" s="351">
        <v>2220107</v>
      </c>
      <c r="C1146" s="352" t="s">
        <v>947</v>
      </c>
      <c r="D1146" s="147">
        <v>0</v>
      </c>
      <c r="E1146" s="147">
        <v>0</v>
      </c>
      <c r="F1146" s="225" t="str">
        <f t="shared" si="38"/>
        <v/>
      </c>
    </row>
    <row r="1147" ht="36" customHeight="1" spans="1:6">
      <c r="A1147" s="122">
        <f t="shared" si="39"/>
        <v>7</v>
      </c>
      <c r="B1147" s="351">
        <v>2220112</v>
      </c>
      <c r="C1147" s="352" t="s">
        <v>948</v>
      </c>
      <c r="D1147" s="147">
        <v>0</v>
      </c>
      <c r="E1147" s="147">
        <v>0</v>
      </c>
      <c r="F1147" s="225" t="str">
        <f t="shared" si="38"/>
        <v/>
      </c>
    </row>
    <row r="1148" ht="36" customHeight="1" spans="1:6">
      <c r="A1148" s="122">
        <f t="shared" si="39"/>
        <v>7</v>
      </c>
      <c r="B1148" s="351">
        <v>2220113</v>
      </c>
      <c r="C1148" s="352" t="s">
        <v>949</v>
      </c>
      <c r="D1148" s="147">
        <v>3</v>
      </c>
      <c r="E1148" s="147">
        <v>100</v>
      </c>
      <c r="F1148" s="225">
        <f t="shared" si="38"/>
        <v>32.333</v>
      </c>
    </row>
    <row r="1149" ht="36" customHeight="1" spans="1:6">
      <c r="A1149" s="122">
        <f t="shared" si="39"/>
        <v>7</v>
      </c>
      <c r="B1149" s="351">
        <v>2220114</v>
      </c>
      <c r="C1149" s="352" t="s">
        <v>950</v>
      </c>
      <c r="D1149" s="147">
        <v>0</v>
      </c>
      <c r="E1149" s="147">
        <v>0</v>
      </c>
      <c r="F1149" s="225" t="str">
        <f t="shared" si="38"/>
        <v/>
      </c>
    </row>
    <row r="1150" ht="36" customHeight="1" spans="1:6">
      <c r="A1150" s="122">
        <f t="shared" si="39"/>
        <v>7</v>
      </c>
      <c r="B1150" s="351">
        <v>2220115</v>
      </c>
      <c r="C1150" s="352" t="s">
        <v>951</v>
      </c>
      <c r="D1150" s="147">
        <v>21</v>
      </c>
      <c r="E1150" s="147">
        <v>0</v>
      </c>
      <c r="F1150" s="225">
        <f t="shared" si="38"/>
        <v>-1</v>
      </c>
    </row>
    <row r="1151" ht="36" customHeight="1" spans="1:6">
      <c r="A1151" s="122">
        <f t="shared" si="39"/>
        <v>7</v>
      </c>
      <c r="B1151" s="351">
        <v>2220118</v>
      </c>
      <c r="C1151" s="352" t="s">
        <v>952</v>
      </c>
      <c r="D1151" s="147">
        <v>0</v>
      </c>
      <c r="E1151" s="147">
        <v>0</v>
      </c>
      <c r="F1151" s="225"/>
    </row>
    <row r="1152" ht="36" customHeight="1" spans="1:6">
      <c r="A1152" s="122">
        <f t="shared" si="39"/>
        <v>7</v>
      </c>
      <c r="B1152" s="355">
        <v>2220119</v>
      </c>
      <c r="C1152" s="352" t="s">
        <v>953</v>
      </c>
      <c r="D1152" s="147">
        <v>0</v>
      </c>
      <c r="E1152" s="147">
        <v>0</v>
      </c>
      <c r="F1152" s="225" t="str">
        <f t="shared" si="38"/>
        <v/>
      </c>
    </row>
    <row r="1153" ht="36" customHeight="1" spans="1:6">
      <c r="A1153" s="122">
        <f t="shared" si="39"/>
        <v>7</v>
      </c>
      <c r="B1153" s="355">
        <v>2220120</v>
      </c>
      <c r="C1153" s="352" t="s">
        <v>954</v>
      </c>
      <c r="D1153" s="147">
        <v>0</v>
      </c>
      <c r="E1153" s="147">
        <v>0</v>
      </c>
      <c r="F1153" s="225" t="str">
        <f t="shared" si="38"/>
        <v/>
      </c>
    </row>
    <row r="1154" ht="36" customHeight="1" spans="1:6">
      <c r="A1154" s="122">
        <f t="shared" si="39"/>
        <v>7</v>
      </c>
      <c r="B1154" s="355">
        <v>2220121</v>
      </c>
      <c r="C1154" s="352" t="s">
        <v>955</v>
      </c>
      <c r="D1154" s="147">
        <v>83</v>
      </c>
      <c r="E1154" s="147">
        <v>0</v>
      </c>
      <c r="F1154" s="225">
        <f t="shared" si="38"/>
        <v>-1</v>
      </c>
    </row>
    <row r="1155" ht="36" customHeight="1" spans="1:6">
      <c r="A1155" s="122">
        <f t="shared" si="39"/>
        <v>7</v>
      </c>
      <c r="B1155" s="351">
        <v>2220150</v>
      </c>
      <c r="C1155" s="214" t="s">
        <v>956</v>
      </c>
      <c r="D1155" s="147">
        <v>0</v>
      </c>
      <c r="E1155" s="147">
        <v>0</v>
      </c>
      <c r="F1155" s="225" t="str">
        <f t="shared" si="38"/>
        <v/>
      </c>
    </row>
    <row r="1156" ht="36" customHeight="1" spans="1:6">
      <c r="A1156" s="122">
        <f t="shared" si="39"/>
        <v>7</v>
      </c>
      <c r="B1156" s="351">
        <v>2220199</v>
      </c>
      <c r="C1156" s="352" t="s">
        <v>956</v>
      </c>
      <c r="D1156" s="147">
        <v>0</v>
      </c>
      <c r="E1156" s="147">
        <v>0</v>
      </c>
      <c r="F1156" s="225" t="str">
        <f t="shared" ref="F1156:F1219" si="40">IF(D1156&lt;&gt;0,E1156/D1156-1,"")</f>
        <v/>
      </c>
    </row>
    <row r="1157" ht="36" customHeight="1" spans="1:6">
      <c r="A1157" s="122">
        <f t="shared" ref="A1157:A1201" si="41">LEN(B1157)</f>
        <v>5</v>
      </c>
      <c r="B1157" s="350">
        <v>22203</v>
      </c>
      <c r="C1157" s="212" t="s">
        <v>106</v>
      </c>
      <c r="D1157" s="283">
        <v>10800</v>
      </c>
      <c r="E1157" s="283">
        <v>7280</v>
      </c>
      <c r="F1157" s="224">
        <f t="shared" si="40"/>
        <v>-0.326</v>
      </c>
    </row>
    <row r="1158" ht="36" customHeight="1" spans="1:6">
      <c r="A1158" s="122">
        <f t="shared" si="41"/>
        <v>7</v>
      </c>
      <c r="B1158" s="351">
        <v>2220301</v>
      </c>
      <c r="C1158" s="214" t="s">
        <v>957</v>
      </c>
      <c r="D1158" s="147">
        <v>2627</v>
      </c>
      <c r="E1158" s="147">
        <v>271</v>
      </c>
      <c r="F1158" s="225">
        <f t="shared" si="40"/>
        <v>-0.897</v>
      </c>
    </row>
    <row r="1159" ht="36" customHeight="1" spans="1:6">
      <c r="A1159" s="122">
        <f t="shared" si="41"/>
        <v>7</v>
      </c>
      <c r="B1159" s="351">
        <v>2220303</v>
      </c>
      <c r="C1159" s="352" t="s">
        <v>958</v>
      </c>
      <c r="D1159" s="147">
        <v>0</v>
      </c>
      <c r="E1159" s="147">
        <v>0</v>
      </c>
      <c r="F1159" s="225" t="str">
        <f t="shared" si="40"/>
        <v/>
      </c>
    </row>
    <row r="1160" ht="36" customHeight="1" spans="1:6">
      <c r="A1160" s="122">
        <f t="shared" si="41"/>
        <v>7</v>
      </c>
      <c r="B1160" s="351">
        <v>2220304</v>
      </c>
      <c r="C1160" s="352" t="s">
        <v>959</v>
      </c>
      <c r="D1160" s="147">
        <v>2600</v>
      </c>
      <c r="E1160" s="147">
        <v>100</v>
      </c>
      <c r="F1160" s="225">
        <f t="shared" si="40"/>
        <v>-0.962</v>
      </c>
    </row>
    <row r="1161" ht="36" customHeight="1" spans="1:6">
      <c r="A1161" s="122">
        <f t="shared" si="41"/>
        <v>7</v>
      </c>
      <c r="B1161" s="355">
        <v>2220305</v>
      </c>
      <c r="C1161" s="352" t="s">
        <v>960</v>
      </c>
      <c r="D1161" s="147">
        <v>0</v>
      </c>
      <c r="E1161" s="147">
        <v>0</v>
      </c>
      <c r="F1161" s="225" t="str">
        <f t="shared" si="40"/>
        <v/>
      </c>
    </row>
    <row r="1162" ht="36" customHeight="1" spans="1:6">
      <c r="A1162" s="122">
        <f t="shared" si="41"/>
        <v>7</v>
      </c>
      <c r="B1162" s="351">
        <v>2220399</v>
      </c>
      <c r="C1162" s="352" t="s">
        <v>961</v>
      </c>
      <c r="D1162" s="147">
        <v>27</v>
      </c>
      <c r="E1162" s="147">
        <v>98</v>
      </c>
      <c r="F1162" s="225">
        <f t="shared" si="40"/>
        <v>2.63</v>
      </c>
    </row>
    <row r="1163" ht="36" customHeight="1" spans="1:6">
      <c r="A1163" s="122">
        <f t="shared" si="41"/>
        <v>5</v>
      </c>
      <c r="B1163" s="350">
        <v>22204</v>
      </c>
      <c r="C1163" s="352" t="s">
        <v>962</v>
      </c>
      <c r="D1163" s="147">
        <v>0</v>
      </c>
      <c r="E1163" s="147">
        <v>0</v>
      </c>
      <c r="F1163" s="225" t="str">
        <f t="shared" si="40"/>
        <v/>
      </c>
    </row>
    <row r="1164" ht="36" customHeight="1" spans="1:6">
      <c r="A1164" s="122">
        <f t="shared" si="41"/>
        <v>7</v>
      </c>
      <c r="B1164" s="351">
        <v>2220401</v>
      </c>
      <c r="C1164" s="352" t="s">
        <v>963</v>
      </c>
      <c r="D1164" s="147">
        <v>0</v>
      </c>
      <c r="E1164" s="147">
        <v>0</v>
      </c>
      <c r="F1164" s="225" t="str">
        <f t="shared" si="40"/>
        <v/>
      </c>
    </row>
    <row r="1165" ht="36" customHeight="1" spans="1:6">
      <c r="A1165" s="122">
        <f t="shared" si="41"/>
        <v>7</v>
      </c>
      <c r="B1165" s="351">
        <v>2220402</v>
      </c>
      <c r="C1165" s="352" t="s">
        <v>964</v>
      </c>
      <c r="D1165" s="147">
        <v>0</v>
      </c>
      <c r="E1165" s="147">
        <v>0</v>
      </c>
      <c r="F1165" s="225" t="str">
        <f t="shared" si="40"/>
        <v/>
      </c>
    </row>
    <row r="1166" ht="36" customHeight="1" spans="1:6">
      <c r="A1166" s="122">
        <f t="shared" si="41"/>
        <v>7</v>
      </c>
      <c r="B1166" s="351">
        <v>2220403</v>
      </c>
      <c r="C1166" s="352" t="s">
        <v>965</v>
      </c>
      <c r="D1166" s="147">
        <v>0</v>
      </c>
      <c r="E1166" s="147">
        <v>73</v>
      </c>
      <c r="F1166" s="225" t="str">
        <f t="shared" si="40"/>
        <v/>
      </c>
    </row>
    <row r="1167" ht="36" customHeight="1" spans="1:6">
      <c r="A1167" s="122">
        <f t="shared" si="41"/>
        <v>7</v>
      </c>
      <c r="B1167" s="351">
        <v>2220404</v>
      </c>
      <c r="C1167" s="352" t="s">
        <v>966</v>
      </c>
      <c r="D1167" s="147">
        <v>0</v>
      </c>
      <c r="E1167" s="147">
        <v>0</v>
      </c>
      <c r="F1167" s="225" t="str">
        <f t="shared" si="40"/>
        <v/>
      </c>
    </row>
    <row r="1168" ht="36" customHeight="1" spans="1:6">
      <c r="A1168" s="122">
        <f t="shared" si="41"/>
        <v>7</v>
      </c>
      <c r="B1168" s="351">
        <v>2220499</v>
      </c>
      <c r="C1168" s="352" t="s">
        <v>967</v>
      </c>
      <c r="D1168" s="147">
        <v>0</v>
      </c>
      <c r="E1168" s="147">
        <v>0</v>
      </c>
      <c r="F1168" s="225" t="str">
        <f t="shared" si="40"/>
        <v/>
      </c>
    </row>
    <row r="1169" ht="36" customHeight="1" spans="1:6">
      <c r="A1169" s="122">
        <f t="shared" si="41"/>
        <v>5</v>
      </c>
      <c r="B1169" s="350">
        <v>22205</v>
      </c>
      <c r="C1169" s="352" t="s">
        <v>968</v>
      </c>
      <c r="D1169" s="147">
        <v>0</v>
      </c>
      <c r="E1169" s="147">
        <v>0</v>
      </c>
      <c r="F1169" s="225" t="str">
        <f t="shared" si="40"/>
        <v/>
      </c>
    </row>
    <row r="1170" ht="36" customHeight="1" spans="1:6">
      <c r="A1170" s="122">
        <f t="shared" si="41"/>
        <v>7</v>
      </c>
      <c r="B1170" s="351">
        <v>2220501</v>
      </c>
      <c r="C1170" s="214" t="s">
        <v>969</v>
      </c>
      <c r="D1170" s="147">
        <v>8173</v>
      </c>
      <c r="E1170" s="147">
        <v>7006</v>
      </c>
      <c r="F1170" s="225">
        <f t="shared" si="40"/>
        <v>-0.143</v>
      </c>
    </row>
    <row r="1171" ht="36" customHeight="1" spans="1:6">
      <c r="A1171" s="122">
        <f t="shared" si="41"/>
        <v>7</v>
      </c>
      <c r="B1171" s="351">
        <v>2220502</v>
      </c>
      <c r="C1171" s="352" t="s">
        <v>970</v>
      </c>
      <c r="D1171" s="147">
        <v>7677</v>
      </c>
      <c r="E1171" s="147">
        <v>6448</v>
      </c>
      <c r="F1171" s="225">
        <f t="shared" si="40"/>
        <v>-0.16</v>
      </c>
    </row>
    <row r="1172" ht="36" customHeight="1" spans="1:6">
      <c r="A1172" s="122">
        <f t="shared" si="41"/>
        <v>7</v>
      </c>
      <c r="B1172" s="351">
        <v>2220503</v>
      </c>
      <c r="C1172" s="352" t="s">
        <v>971</v>
      </c>
      <c r="D1172" s="147">
        <v>0</v>
      </c>
      <c r="E1172" s="147">
        <v>0</v>
      </c>
      <c r="F1172" s="225" t="str">
        <f t="shared" si="40"/>
        <v/>
      </c>
    </row>
    <row r="1173" ht="36" customHeight="1" spans="1:6">
      <c r="A1173" s="122">
        <f t="shared" si="41"/>
        <v>7</v>
      </c>
      <c r="B1173" s="351">
        <v>2220504</v>
      </c>
      <c r="C1173" s="352" t="s">
        <v>972</v>
      </c>
      <c r="D1173" s="147">
        <v>496</v>
      </c>
      <c r="E1173" s="147">
        <v>558</v>
      </c>
      <c r="F1173" s="225">
        <f t="shared" si="40"/>
        <v>0.125</v>
      </c>
    </row>
    <row r="1174" ht="36" customHeight="1" spans="1:6">
      <c r="A1174" s="122">
        <f t="shared" si="41"/>
        <v>7</v>
      </c>
      <c r="B1174" s="351">
        <v>2220505</v>
      </c>
      <c r="C1174" s="214" t="s">
        <v>973</v>
      </c>
      <c r="D1174" s="147">
        <v>0</v>
      </c>
      <c r="E1174" s="147">
        <v>3</v>
      </c>
      <c r="F1174" s="225" t="str">
        <f t="shared" si="40"/>
        <v/>
      </c>
    </row>
    <row r="1175" ht="36" customHeight="1" spans="1:6">
      <c r="A1175" s="122">
        <f t="shared" si="41"/>
        <v>7</v>
      </c>
      <c r="B1175" s="351">
        <v>2220506</v>
      </c>
      <c r="C1175" s="352" t="s">
        <v>974</v>
      </c>
      <c r="D1175" s="147">
        <v>0</v>
      </c>
      <c r="E1175" s="147">
        <v>0</v>
      </c>
      <c r="F1175" s="225" t="str">
        <f t="shared" si="40"/>
        <v/>
      </c>
    </row>
    <row r="1176" ht="36" customHeight="1" spans="1:6">
      <c r="A1176" s="122">
        <f t="shared" si="41"/>
        <v>7</v>
      </c>
      <c r="B1176" s="351">
        <v>2220507</v>
      </c>
      <c r="C1176" s="352" t="s">
        <v>975</v>
      </c>
      <c r="D1176" s="147">
        <v>0</v>
      </c>
      <c r="E1176" s="147">
        <v>0</v>
      </c>
      <c r="F1176" s="225" t="str">
        <f t="shared" si="40"/>
        <v/>
      </c>
    </row>
    <row r="1177" ht="36" customHeight="1" spans="1:6">
      <c r="A1177" s="122">
        <f t="shared" si="41"/>
        <v>7</v>
      </c>
      <c r="B1177" s="351">
        <v>2220508</v>
      </c>
      <c r="C1177" s="352" t="s">
        <v>976</v>
      </c>
      <c r="D1177" s="147">
        <v>0</v>
      </c>
      <c r="E1177" s="147">
        <v>3</v>
      </c>
      <c r="F1177" s="225" t="str">
        <f t="shared" si="40"/>
        <v/>
      </c>
    </row>
    <row r="1178" ht="36" customHeight="1" spans="1:6">
      <c r="A1178" s="122">
        <f t="shared" si="41"/>
        <v>7</v>
      </c>
      <c r="B1178" s="351">
        <v>2220509</v>
      </c>
      <c r="C1178" s="212" t="s">
        <v>108</v>
      </c>
      <c r="D1178" s="283">
        <v>139</v>
      </c>
      <c r="E1178" s="283">
        <v>238</v>
      </c>
      <c r="F1178" s="224">
        <f t="shared" si="40"/>
        <v>0.712</v>
      </c>
    </row>
    <row r="1179" ht="36" customHeight="1" spans="1:6">
      <c r="A1179" s="122">
        <f t="shared" si="41"/>
        <v>7</v>
      </c>
      <c r="B1179" s="351">
        <v>2220510</v>
      </c>
      <c r="C1179" s="214" t="s">
        <v>977</v>
      </c>
      <c r="D1179" s="147">
        <v>102</v>
      </c>
      <c r="E1179" s="147">
        <v>161</v>
      </c>
      <c r="F1179" s="225">
        <f t="shared" si="40"/>
        <v>0.578</v>
      </c>
    </row>
    <row r="1180" ht="36" customHeight="1" spans="1:6">
      <c r="A1180" s="122">
        <f t="shared" si="41"/>
        <v>7</v>
      </c>
      <c r="B1180" s="291">
        <v>2220511</v>
      </c>
      <c r="C1180" s="352" t="s">
        <v>136</v>
      </c>
      <c r="D1180" s="147">
        <v>0</v>
      </c>
      <c r="E1180" s="147">
        <v>0</v>
      </c>
      <c r="F1180" s="225" t="str">
        <f t="shared" si="40"/>
        <v/>
      </c>
    </row>
    <row r="1181" ht="36" customHeight="1" spans="1:6">
      <c r="A1181" s="122">
        <f t="shared" si="41"/>
        <v>7</v>
      </c>
      <c r="B1181" s="351">
        <v>2220599</v>
      </c>
      <c r="C1181" s="352" t="s">
        <v>137</v>
      </c>
      <c r="D1181" s="147">
        <v>0</v>
      </c>
      <c r="E1181" s="147">
        <v>0</v>
      </c>
      <c r="F1181" s="225" t="str">
        <f t="shared" si="40"/>
        <v/>
      </c>
    </row>
    <row r="1182" ht="36" customHeight="1" spans="1:6">
      <c r="A1182" s="122">
        <f t="shared" si="41"/>
        <v>3</v>
      </c>
      <c r="B1182" s="350">
        <v>224</v>
      </c>
      <c r="C1182" s="352" t="s">
        <v>138</v>
      </c>
      <c r="D1182" s="147">
        <v>0</v>
      </c>
      <c r="E1182" s="147">
        <v>0</v>
      </c>
      <c r="F1182" s="225" t="str">
        <f t="shared" si="40"/>
        <v/>
      </c>
    </row>
    <row r="1183" ht="36" customHeight="1" spans="1:6">
      <c r="A1183" s="122">
        <f t="shared" si="41"/>
        <v>5</v>
      </c>
      <c r="B1183" s="350">
        <v>22401</v>
      </c>
      <c r="C1183" s="352" t="s">
        <v>978</v>
      </c>
      <c r="D1183" s="147">
        <v>0</v>
      </c>
      <c r="E1183" s="147">
        <v>0</v>
      </c>
      <c r="F1183" s="225" t="str">
        <f t="shared" si="40"/>
        <v/>
      </c>
    </row>
    <row r="1184" ht="36" customHeight="1" spans="1:6">
      <c r="A1184" s="122">
        <f t="shared" si="41"/>
        <v>7</v>
      </c>
      <c r="B1184" s="351">
        <v>2240101</v>
      </c>
      <c r="C1184" s="352" t="s">
        <v>979</v>
      </c>
      <c r="D1184" s="147">
        <v>0</v>
      </c>
      <c r="E1184" s="147">
        <v>0</v>
      </c>
      <c r="F1184" s="225" t="str">
        <f t="shared" si="40"/>
        <v/>
      </c>
    </row>
    <row r="1185" ht="36" customHeight="1" spans="1:6">
      <c r="A1185" s="122">
        <f t="shared" si="41"/>
        <v>7</v>
      </c>
      <c r="B1185" s="351">
        <v>2240102</v>
      </c>
      <c r="C1185" s="352" t="s">
        <v>980</v>
      </c>
      <c r="D1185" s="147">
        <v>11</v>
      </c>
      <c r="E1185" s="147">
        <v>15</v>
      </c>
      <c r="F1185" s="225">
        <f t="shared" si="40"/>
        <v>0.364</v>
      </c>
    </row>
    <row r="1186" ht="36" customHeight="1" spans="1:6">
      <c r="A1186" s="122">
        <f t="shared" si="41"/>
        <v>7</v>
      </c>
      <c r="B1186" s="351">
        <v>2240103</v>
      </c>
      <c r="C1186" s="352" t="s">
        <v>981</v>
      </c>
      <c r="D1186" s="147">
        <v>0</v>
      </c>
      <c r="E1186" s="147">
        <v>0</v>
      </c>
      <c r="F1186" s="225" t="str">
        <f t="shared" si="40"/>
        <v/>
      </c>
    </row>
    <row r="1187" ht="36" customHeight="1" spans="1:6">
      <c r="A1187" s="122">
        <f t="shared" si="41"/>
        <v>7</v>
      </c>
      <c r="B1187" s="351">
        <v>2240104</v>
      </c>
      <c r="C1187" s="352" t="s">
        <v>982</v>
      </c>
      <c r="D1187" s="147">
        <v>0</v>
      </c>
      <c r="E1187" s="147">
        <v>143</v>
      </c>
      <c r="F1187" s="225" t="str">
        <f t="shared" si="40"/>
        <v/>
      </c>
    </row>
    <row r="1188" ht="36" customHeight="1" spans="1:6">
      <c r="A1188" s="122">
        <f t="shared" si="41"/>
        <v>7</v>
      </c>
      <c r="B1188" s="351">
        <v>2240105</v>
      </c>
      <c r="C1188" s="352" t="s">
        <v>983</v>
      </c>
      <c r="D1188" s="147">
        <v>0</v>
      </c>
      <c r="E1188" s="147">
        <v>0</v>
      </c>
      <c r="F1188" s="225" t="str">
        <f t="shared" si="40"/>
        <v/>
      </c>
    </row>
    <row r="1189" ht="36" customHeight="1" spans="1:6">
      <c r="A1189" s="122">
        <f t="shared" si="41"/>
        <v>7</v>
      </c>
      <c r="B1189" s="351">
        <v>2240106</v>
      </c>
      <c r="C1189" s="352" t="s">
        <v>984</v>
      </c>
      <c r="D1189" s="147">
        <v>0</v>
      </c>
      <c r="E1189" s="147">
        <v>0</v>
      </c>
      <c r="F1189" s="225" t="str">
        <f t="shared" si="40"/>
        <v/>
      </c>
    </row>
    <row r="1190" ht="36" customHeight="1" spans="1:6">
      <c r="A1190" s="122">
        <f t="shared" si="41"/>
        <v>7</v>
      </c>
      <c r="B1190" s="351">
        <v>2240108</v>
      </c>
      <c r="C1190" s="352" t="s">
        <v>985</v>
      </c>
      <c r="D1190" s="147">
        <v>91</v>
      </c>
      <c r="E1190" s="147">
        <v>0</v>
      </c>
      <c r="F1190" s="225">
        <f t="shared" si="40"/>
        <v>-1</v>
      </c>
    </row>
    <row r="1191" ht="36" customHeight="1" spans="1:6">
      <c r="A1191" s="122">
        <f t="shared" si="41"/>
        <v>7</v>
      </c>
      <c r="B1191" s="351">
        <v>2240109</v>
      </c>
      <c r="C1191" s="352" t="s">
        <v>986</v>
      </c>
      <c r="D1191" s="147">
        <v>0</v>
      </c>
      <c r="E1191" s="147">
        <v>2</v>
      </c>
      <c r="F1191" s="225" t="str">
        <f t="shared" si="40"/>
        <v/>
      </c>
    </row>
    <row r="1192" ht="36" customHeight="1" spans="1:6">
      <c r="A1192" s="122">
        <f t="shared" si="41"/>
        <v>7</v>
      </c>
      <c r="B1192" s="351">
        <v>2240150</v>
      </c>
      <c r="C1192" s="364" t="s">
        <v>987</v>
      </c>
      <c r="D1192" s="147">
        <v>0</v>
      </c>
      <c r="E1192" s="147">
        <v>0</v>
      </c>
      <c r="F1192" s="225" t="str">
        <f t="shared" si="40"/>
        <v/>
      </c>
    </row>
    <row r="1193" ht="36" customHeight="1" spans="1:6">
      <c r="A1193" s="122">
        <f t="shared" si="41"/>
        <v>7</v>
      </c>
      <c r="B1193" s="351">
        <v>2240199</v>
      </c>
      <c r="C1193" s="364" t="s">
        <v>988</v>
      </c>
      <c r="D1193" s="147">
        <v>0</v>
      </c>
      <c r="E1193" s="147">
        <v>0</v>
      </c>
      <c r="F1193" s="225" t="str">
        <f t="shared" si="40"/>
        <v/>
      </c>
    </row>
    <row r="1194" ht="36" customHeight="1" spans="1:6">
      <c r="A1194" s="122">
        <f t="shared" si="41"/>
        <v>5</v>
      </c>
      <c r="B1194" s="350">
        <v>22402</v>
      </c>
      <c r="C1194" s="364" t="s">
        <v>989</v>
      </c>
      <c r="D1194" s="147">
        <v>0</v>
      </c>
      <c r="E1194" s="147">
        <v>0</v>
      </c>
      <c r="F1194" s="225" t="str">
        <f t="shared" si="40"/>
        <v/>
      </c>
    </row>
    <row r="1195" ht="36" customHeight="1" spans="1:6">
      <c r="A1195" s="122">
        <f t="shared" si="41"/>
        <v>7</v>
      </c>
      <c r="B1195" s="351">
        <v>2240201</v>
      </c>
      <c r="C1195" s="352" t="s">
        <v>145</v>
      </c>
      <c r="D1195" s="147">
        <v>0</v>
      </c>
      <c r="E1195" s="147">
        <v>0</v>
      </c>
      <c r="F1195" s="225" t="str">
        <f t="shared" si="40"/>
        <v/>
      </c>
    </row>
    <row r="1196" ht="36" customHeight="1" spans="1:6">
      <c r="A1196" s="122">
        <f t="shared" si="41"/>
        <v>7</v>
      </c>
      <c r="B1196" s="351">
        <v>2240202</v>
      </c>
      <c r="C1196" s="352" t="s">
        <v>990</v>
      </c>
      <c r="D1196" s="147">
        <v>0</v>
      </c>
      <c r="E1196" s="147">
        <v>1</v>
      </c>
      <c r="F1196" s="225" t="str">
        <f t="shared" si="40"/>
        <v/>
      </c>
    </row>
    <row r="1197" ht="36" customHeight="1" spans="1:6">
      <c r="A1197" s="122">
        <f t="shared" si="41"/>
        <v>7</v>
      </c>
      <c r="B1197" s="351">
        <v>2240203</v>
      </c>
      <c r="C1197" s="214" t="s">
        <v>991</v>
      </c>
      <c r="D1197" s="332">
        <v>0</v>
      </c>
      <c r="E1197" s="332">
        <v>0</v>
      </c>
      <c r="F1197" s="225" t="str">
        <f t="shared" si="40"/>
        <v/>
      </c>
    </row>
    <row r="1198" ht="36" customHeight="1" spans="1:6">
      <c r="A1198" s="122">
        <f t="shared" si="41"/>
        <v>7</v>
      </c>
      <c r="B1198" s="351">
        <v>2240204</v>
      </c>
      <c r="C1198" s="352" t="s">
        <v>992</v>
      </c>
      <c r="D1198" s="147">
        <v>0</v>
      </c>
      <c r="E1198" s="147">
        <v>0</v>
      </c>
      <c r="F1198" s="225" t="str">
        <f t="shared" si="40"/>
        <v/>
      </c>
    </row>
    <row r="1199" ht="36" customHeight="1" spans="1:6">
      <c r="A1199" s="122">
        <f t="shared" si="41"/>
        <v>7</v>
      </c>
      <c r="B1199" s="351">
        <v>2240299</v>
      </c>
      <c r="C1199" s="352" t="s">
        <v>993</v>
      </c>
      <c r="D1199" s="147">
        <v>0</v>
      </c>
      <c r="E1199" s="147">
        <v>0</v>
      </c>
      <c r="F1199" s="225" t="str">
        <f t="shared" si="40"/>
        <v/>
      </c>
    </row>
    <row r="1200" ht="36" customHeight="1" spans="1:6">
      <c r="A1200" s="122">
        <f t="shared" si="41"/>
        <v>5</v>
      </c>
      <c r="B1200" s="350">
        <v>22404</v>
      </c>
      <c r="C1200" s="352" t="s">
        <v>994</v>
      </c>
      <c r="D1200" s="147">
        <v>0</v>
      </c>
      <c r="E1200" s="147">
        <v>0</v>
      </c>
      <c r="F1200" s="225" t="str">
        <f t="shared" si="40"/>
        <v/>
      </c>
    </row>
    <row r="1201" ht="36" customHeight="1" spans="1:6">
      <c r="A1201" s="122">
        <f t="shared" si="41"/>
        <v>7</v>
      </c>
      <c r="B1201" s="351">
        <v>2240401</v>
      </c>
      <c r="C1201" s="364" t="s">
        <v>995</v>
      </c>
      <c r="D1201" s="147">
        <v>0</v>
      </c>
      <c r="E1201" s="147">
        <v>0</v>
      </c>
      <c r="F1201" s="225" t="str">
        <f t="shared" si="40"/>
        <v/>
      </c>
    </row>
    <row r="1202" ht="36" customHeight="1" spans="1:6">
      <c r="A1202" s="122">
        <f t="shared" ref="A1202:A1244" si="42">LEN(B1202)</f>
        <v>7</v>
      </c>
      <c r="B1202" s="351">
        <v>2240402</v>
      </c>
      <c r="C1202" s="364" t="s">
        <v>996</v>
      </c>
      <c r="D1202" s="147">
        <v>0</v>
      </c>
      <c r="E1202" s="147">
        <v>0</v>
      </c>
      <c r="F1202" s="225" t="str">
        <f t="shared" si="40"/>
        <v/>
      </c>
    </row>
    <row r="1203" ht="36" customHeight="1" spans="1:6">
      <c r="A1203" s="122">
        <f t="shared" si="42"/>
        <v>7</v>
      </c>
      <c r="B1203" s="351">
        <v>2240403</v>
      </c>
      <c r="C1203" s="352" t="s">
        <v>997</v>
      </c>
      <c r="D1203" s="147">
        <v>0</v>
      </c>
      <c r="E1203" s="147">
        <v>0</v>
      </c>
      <c r="F1203" s="225" t="str">
        <f t="shared" si="40"/>
        <v/>
      </c>
    </row>
    <row r="1204" ht="36" customHeight="1" spans="1:6">
      <c r="A1204" s="122">
        <f t="shared" si="42"/>
        <v>7</v>
      </c>
      <c r="B1204" s="351">
        <v>2240404</v>
      </c>
      <c r="C1204" s="214" t="s">
        <v>998</v>
      </c>
      <c r="D1204" s="289">
        <v>18</v>
      </c>
      <c r="E1204" s="289">
        <v>62</v>
      </c>
      <c r="F1204" s="225">
        <f t="shared" si="40"/>
        <v>2.444</v>
      </c>
    </row>
    <row r="1205" ht="36" customHeight="1" spans="1:6">
      <c r="A1205" s="122">
        <f t="shared" si="42"/>
        <v>7</v>
      </c>
      <c r="B1205" s="351">
        <v>2240405</v>
      </c>
      <c r="C1205" s="352" t="s">
        <v>999</v>
      </c>
      <c r="D1205" s="147">
        <v>18</v>
      </c>
      <c r="E1205" s="147">
        <v>62</v>
      </c>
      <c r="F1205" s="225">
        <f t="shared" si="40"/>
        <v>2.444</v>
      </c>
    </row>
    <row r="1206" ht="36" customHeight="1" spans="1:6">
      <c r="A1206" s="122">
        <f t="shared" si="42"/>
        <v>7</v>
      </c>
      <c r="B1206" s="351">
        <v>2240450</v>
      </c>
      <c r="C1206" s="352" t="s">
        <v>1000</v>
      </c>
      <c r="D1206" s="147">
        <v>0</v>
      </c>
      <c r="E1206" s="147">
        <v>0</v>
      </c>
      <c r="F1206" s="225" t="str">
        <f t="shared" si="40"/>
        <v/>
      </c>
    </row>
    <row r="1207" ht="36" customHeight="1" spans="1:6">
      <c r="A1207" s="122">
        <f t="shared" si="42"/>
        <v>7</v>
      </c>
      <c r="B1207" s="351">
        <v>2240499</v>
      </c>
      <c r="C1207" s="352" t="s">
        <v>1001</v>
      </c>
      <c r="D1207" s="147">
        <v>0</v>
      </c>
      <c r="E1207" s="147">
        <v>0</v>
      </c>
      <c r="F1207" s="225" t="str">
        <f t="shared" si="40"/>
        <v/>
      </c>
    </row>
    <row r="1208" ht="36" customHeight="1" spans="1:6">
      <c r="A1208" s="122">
        <f t="shared" si="42"/>
        <v>5</v>
      </c>
      <c r="B1208" s="350">
        <v>22405</v>
      </c>
      <c r="C1208" s="352" t="s">
        <v>1002</v>
      </c>
      <c r="D1208" s="147">
        <v>0</v>
      </c>
      <c r="E1208" s="147">
        <v>0</v>
      </c>
      <c r="F1208" s="225" t="str">
        <f t="shared" si="40"/>
        <v/>
      </c>
    </row>
    <row r="1209" ht="36" customHeight="1" spans="1:6">
      <c r="A1209" s="122">
        <f t="shared" si="42"/>
        <v>7</v>
      </c>
      <c r="B1209" s="351">
        <v>2240501</v>
      </c>
      <c r="C1209" s="352" t="s">
        <v>1003</v>
      </c>
      <c r="D1209" s="147">
        <v>0</v>
      </c>
      <c r="E1209" s="147">
        <v>0</v>
      </c>
      <c r="F1209" s="225" t="str">
        <f t="shared" si="40"/>
        <v/>
      </c>
    </row>
    <row r="1210" ht="36" customHeight="1" spans="1:6">
      <c r="A1210" s="122">
        <f t="shared" si="42"/>
        <v>7</v>
      </c>
      <c r="B1210" s="351">
        <v>2240502</v>
      </c>
      <c r="C1210" s="214" t="s">
        <v>1004</v>
      </c>
      <c r="D1210" s="147">
        <v>19</v>
      </c>
      <c r="E1210" s="147">
        <v>15</v>
      </c>
      <c r="F1210" s="225">
        <f t="shared" si="40"/>
        <v>-0.211</v>
      </c>
    </row>
    <row r="1211" ht="36" customHeight="1" spans="1:6">
      <c r="A1211" s="122">
        <f t="shared" si="42"/>
        <v>7</v>
      </c>
      <c r="B1211" s="351">
        <v>2240503</v>
      </c>
      <c r="C1211" s="352" t="s">
        <v>1005</v>
      </c>
      <c r="D1211" s="147">
        <v>0</v>
      </c>
      <c r="E1211" s="147">
        <v>0</v>
      </c>
      <c r="F1211" s="225" t="str">
        <f t="shared" si="40"/>
        <v/>
      </c>
    </row>
    <row r="1212" ht="36" customHeight="1" spans="1:6">
      <c r="A1212" s="122">
        <f t="shared" si="42"/>
        <v>7</v>
      </c>
      <c r="B1212" s="351">
        <v>2240504</v>
      </c>
      <c r="C1212" s="352" t="s">
        <v>1006</v>
      </c>
      <c r="D1212" s="147">
        <v>0</v>
      </c>
      <c r="E1212" s="147">
        <v>0</v>
      </c>
      <c r="F1212" s="225" t="str">
        <f t="shared" si="40"/>
        <v/>
      </c>
    </row>
    <row r="1213" ht="36" customHeight="1" spans="1:6">
      <c r="A1213" s="122">
        <f t="shared" si="42"/>
        <v>7</v>
      </c>
      <c r="B1213" s="351">
        <v>2240505</v>
      </c>
      <c r="C1213" s="352" t="s">
        <v>1007</v>
      </c>
      <c r="D1213" s="147">
        <v>0</v>
      </c>
      <c r="E1213" s="147">
        <v>0</v>
      </c>
      <c r="F1213" s="225" t="str">
        <f t="shared" si="40"/>
        <v/>
      </c>
    </row>
    <row r="1214" ht="36" customHeight="1" spans="1:6">
      <c r="A1214" s="122">
        <f t="shared" si="42"/>
        <v>7</v>
      </c>
      <c r="B1214" s="351">
        <v>2240506</v>
      </c>
      <c r="C1214" s="352" t="s">
        <v>1008</v>
      </c>
      <c r="D1214" s="147">
        <v>0</v>
      </c>
      <c r="E1214" s="147">
        <v>0</v>
      </c>
      <c r="F1214" s="225" t="str">
        <f t="shared" si="40"/>
        <v/>
      </c>
    </row>
    <row r="1215" ht="36" customHeight="1" spans="1:6">
      <c r="A1215" s="122">
        <f t="shared" si="42"/>
        <v>7</v>
      </c>
      <c r="B1215" s="351">
        <v>2240507</v>
      </c>
      <c r="C1215" s="352" t="s">
        <v>1009</v>
      </c>
      <c r="D1215" s="147">
        <v>0</v>
      </c>
      <c r="E1215" s="147">
        <v>0</v>
      </c>
      <c r="F1215" s="225" t="str">
        <f t="shared" si="40"/>
        <v/>
      </c>
    </row>
    <row r="1216" ht="36" customHeight="1" spans="1:6">
      <c r="A1216" s="122">
        <f t="shared" si="42"/>
        <v>7</v>
      </c>
      <c r="B1216" s="351">
        <v>2240508</v>
      </c>
      <c r="C1216" s="352" t="s">
        <v>1010</v>
      </c>
      <c r="D1216" s="147">
        <v>0</v>
      </c>
      <c r="E1216" s="147">
        <v>0</v>
      </c>
      <c r="F1216" s="225" t="str">
        <f t="shared" si="40"/>
        <v/>
      </c>
    </row>
    <row r="1217" ht="36" customHeight="1" spans="1:6">
      <c r="A1217" s="122">
        <f t="shared" si="42"/>
        <v>7</v>
      </c>
      <c r="B1217" s="351">
        <v>2240509</v>
      </c>
      <c r="C1217" s="352" t="s">
        <v>1011</v>
      </c>
      <c r="D1217" s="147">
        <v>0</v>
      </c>
      <c r="E1217" s="147">
        <v>0</v>
      </c>
      <c r="F1217" s="225" t="str">
        <f t="shared" si="40"/>
        <v/>
      </c>
    </row>
    <row r="1218" ht="36" customHeight="1" spans="1:6">
      <c r="A1218" s="122">
        <f t="shared" si="42"/>
        <v>7</v>
      </c>
      <c r="B1218" s="351">
        <v>2240510</v>
      </c>
      <c r="C1218" s="352" t="s">
        <v>1012</v>
      </c>
      <c r="D1218" s="147">
        <v>0</v>
      </c>
      <c r="E1218" s="147">
        <v>0</v>
      </c>
      <c r="F1218" s="225" t="str">
        <f t="shared" si="40"/>
        <v/>
      </c>
    </row>
    <row r="1219" ht="36" customHeight="1" spans="1:6">
      <c r="A1219" s="122">
        <f t="shared" si="42"/>
        <v>7</v>
      </c>
      <c r="B1219" s="351">
        <v>2240550</v>
      </c>
      <c r="C1219" s="352" t="s">
        <v>1013</v>
      </c>
      <c r="D1219" s="147">
        <v>0</v>
      </c>
      <c r="E1219" s="147">
        <v>0</v>
      </c>
      <c r="F1219" s="225" t="str">
        <f t="shared" si="40"/>
        <v/>
      </c>
    </row>
    <row r="1220" ht="36" customHeight="1" spans="1:6">
      <c r="A1220" s="122">
        <f t="shared" si="42"/>
        <v>7</v>
      </c>
      <c r="B1220" s="351">
        <v>2240599</v>
      </c>
      <c r="C1220" s="352" t="s">
        <v>1014</v>
      </c>
      <c r="D1220" s="147">
        <v>0</v>
      </c>
      <c r="E1220" s="147">
        <v>0</v>
      </c>
      <c r="F1220" s="225" t="str">
        <f t="shared" ref="F1220:F1244" si="43">IF(D1220&lt;&gt;0,E1220/D1220-1,"")</f>
        <v/>
      </c>
    </row>
    <row r="1221" ht="36" customHeight="1" spans="1:6">
      <c r="A1221" s="122">
        <f t="shared" si="42"/>
        <v>5</v>
      </c>
      <c r="B1221" s="350">
        <v>22406</v>
      </c>
      <c r="C1221" s="352" t="s">
        <v>1015</v>
      </c>
      <c r="D1221" s="147">
        <v>19</v>
      </c>
      <c r="E1221" s="147">
        <v>15</v>
      </c>
      <c r="F1221" s="225">
        <f t="shared" si="43"/>
        <v>-0.211</v>
      </c>
    </row>
    <row r="1222" ht="36" customHeight="1" spans="1:6">
      <c r="A1222" s="122">
        <f t="shared" si="42"/>
        <v>7</v>
      </c>
      <c r="B1222" s="351">
        <v>2240601</v>
      </c>
      <c r="C1222" s="352" t="s">
        <v>1016</v>
      </c>
      <c r="D1222" s="147">
        <v>0</v>
      </c>
      <c r="E1222" s="147">
        <v>0</v>
      </c>
      <c r="F1222" s="225" t="str">
        <f t="shared" si="43"/>
        <v/>
      </c>
    </row>
    <row r="1223" ht="36" customHeight="1" spans="1:6">
      <c r="A1223" s="122">
        <f t="shared" si="42"/>
        <v>7</v>
      </c>
      <c r="B1223" s="351">
        <v>2240602</v>
      </c>
      <c r="C1223" s="212" t="s">
        <v>110</v>
      </c>
      <c r="D1223" s="283">
        <v>2546</v>
      </c>
      <c r="E1223" s="283">
        <v>2146</v>
      </c>
      <c r="F1223" s="224">
        <f t="shared" si="43"/>
        <v>-0.157</v>
      </c>
    </row>
    <row r="1224" ht="36" customHeight="1" spans="1:6">
      <c r="A1224" s="122">
        <f t="shared" si="42"/>
        <v>7</v>
      </c>
      <c r="B1224" s="351">
        <v>2240699</v>
      </c>
      <c r="C1224" s="214" t="s">
        <v>1017</v>
      </c>
      <c r="D1224" s="147">
        <v>712</v>
      </c>
      <c r="E1224" s="147">
        <v>713</v>
      </c>
      <c r="F1224" s="225">
        <f t="shared" si="43"/>
        <v>0.001</v>
      </c>
    </row>
    <row r="1225" ht="36" customHeight="1" spans="1:6">
      <c r="A1225" s="122">
        <f t="shared" si="42"/>
        <v>5</v>
      </c>
      <c r="B1225" s="350">
        <v>22407</v>
      </c>
      <c r="C1225" s="352" t="s">
        <v>136</v>
      </c>
      <c r="D1225" s="147">
        <v>517</v>
      </c>
      <c r="E1225" s="147">
        <v>471</v>
      </c>
      <c r="F1225" s="225">
        <f t="shared" si="43"/>
        <v>-0.089</v>
      </c>
    </row>
    <row r="1226" ht="36" customHeight="1" spans="1:6">
      <c r="A1226" s="122">
        <f t="shared" si="42"/>
        <v>7</v>
      </c>
      <c r="B1226" s="351">
        <v>2240703</v>
      </c>
      <c r="C1226" s="352" t="s">
        <v>137</v>
      </c>
      <c r="D1226" s="147">
        <v>0</v>
      </c>
      <c r="E1226" s="147">
        <v>0</v>
      </c>
      <c r="F1226" s="225" t="str">
        <f t="shared" si="43"/>
        <v/>
      </c>
    </row>
    <row r="1227" ht="36" customHeight="1" spans="1:6">
      <c r="A1227" s="122">
        <f t="shared" si="42"/>
        <v>7</v>
      </c>
      <c r="B1227" s="351">
        <v>2240704</v>
      </c>
      <c r="C1227" s="352" t="s">
        <v>138</v>
      </c>
      <c r="D1227" s="147">
        <v>0</v>
      </c>
      <c r="E1227" s="147">
        <v>0</v>
      </c>
      <c r="F1227" s="225" t="str">
        <f t="shared" si="43"/>
        <v/>
      </c>
    </row>
    <row r="1228" ht="36" customHeight="1" spans="1:6">
      <c r="A1228" s="122">
        <f t="shared" si="42"/>
        <v>7</v>
      </c>
      <c r="B1228" s="351">
        <v>2240799</v>
      </c>
      <c r="C1228" s="352" t="s">
        <v>1018</v>
      </c>
      <c r="D1228" s="147">
        <v>0</v>
      </c>
      <c r="E1228" s="147">
        <v>0</v>
      </c>
      <c r="F1228" s="225" t="str">
        <f t="shared" si="43"/>
        <v/>
      </c>
    </row>
    <row r="1229" ht="36" customHeight="1" spans="1:6">
      <c r="A1229" s="122">
        <f t="shared" si="42"/>
        <v>5</v>
      </c>
      <c r="B1229" s="350">
        <v>22499</v>
      </c>
      <c r="C1229" s="352" t="s">
        <v>1019</v>
      </c>
      <c r="D1229" s="147">
        <v>0</v>
      </c>
      <c r="E1229" s="147">
        <v>0</v>
      </c>
      <c r="F1229" s="225" t="str">
        <f t="shared" si="43"/>
        <v/>
      </c>
    </row>
    <row r="1230" ht="36" customHeight="1" spans="1:6">
      <c r="A1230" s="122">
        <f t="shared" si="42"/>
        <v>7</v>
      </c>
      <c r="B1230" s="358">
        <v>2249999</v>
      </c>
      <c r="C1230" s="352" t="s">
        <v>1020</v>
      </c>
      <c r="D1230" s="147">
        <v>3</v>
      </c>
      <c r="E1230" s="147">
        <v>10</v>
      </c>
      <c r="F1230" s="225">
        <f t="shared" si="43"/>
        <v>2.333</v>
      </c>
    </row>
    <row r="1231" ht="36" customHeight="1" spans="1:6">
      <c r="A1231" s="122">
        <f t="shared" si="42"/>
        <v>3</v>
      </c>
      <c r="B1231" s="350">
        <v>227</v>
      </c>
      <c r="C1231" s="352" t="s">
        <v>1021</v>
      </c>
      <c r="D1231" s="147">
        <v>0</v>
      </c>
      <c r="E1231" s="147">
        <v>0</v>
      </c>
      <c r="F1231" s="225"/>
    </row>
    <row r="1232" ht="36" customHeight="1" spans="1:6">
      <c r="A1232" s="122">
        <f t="shared" si="42"/>
        <v>3</v>
      </c>
      <c r="B1232" s="350">
        <v>232</v>
      </c>
      <c r="C1232" s="352" t="s">
        <v>1022</v>
      </c>
      <c r="D1232" s="147">
        <v>33</v>
      </c>
      <c r="E1232" s="147">
        <v>70</v>
      </c>
      <c r="F1232" s="225">
        <f t="shared" si="43"/>
        <v>1.121</v>
      </c>
    </row>
    <row r="1233" ht="36" customHeight="1" spans="1:6">
      <c r="A1233" s="122">
        <f t="shared" si="42"/>
        <v>5</v>
      </c>
      <c r="B1233" s="350">
        <v>23203</v>
      </c>
      <c r="C1233" s="352" t="s">
        <v>145</v>
      </c>
      <c r="D1233" s="147">
        <v>159</v>
      </c>
      <c r="E1233" s="147">
        <v>162</v>
      </c>
      <c r="F1233" s="225">
        <f t="shared" si="43"/>
        <v>0.019</v>
      </c>
    </row>
    <row r="1234" ht="36" customHeight="1" spans="1:6">
      <c r="A1234" s="122">
        <f t="shared" si="42"/>
        <v>7</v>
      </c>
      <c r="B1234" s="351">
        <v>2320301</v>
      </c>
      <c r="C1234" s="352" t="s">
        <v>1023</v>
      </c>
      <c r="D1234" s="147">
        <v>0</v>
      </c>
      <c r="E1234" s="147">
        <v>0</v>
      </c>
      <c r="F1234" s="225" t="str">
        <f t="shared" si="43"/>
        <v/>
      </c>
    </row>
    <row r="1235" ht="36" customHeight="1" spans="1:6">
      <c r="A1235" s="122">
        <f t="shared" si="42"/>
        <v>7</v>
      </c>
      <c r="B1235" s="351">
        <v>2320302</v>
      </c>
      <c r="C1235" s="214" t="s">
        <v>1024</v>
      </c>
      <c r="D1235" s="147">
        <v>431</v>
      </c>
      <c r="E1235" s="147">
        <v>645</v>
      </c>
      <c r="F1235" s="225">
        <f t="shared" si="43"/>
        <v>0.497</v>
      </c>
    </row>
    <row r="1236" ht="36" customHeight="1" spans="1:6">
      <c r="A1236" s="122">
        <f t="shared" si="42"/>
        <v>7</v>
      </c>
      <c r="B1236" s="351">
        <v>2320303</v>
      </c>
      <c r="C1236" s="352" t="s">
        <v>136</v>
      </c>
      <c r="D1236" s="147">
        <v>266</v>
      </c>
      <c r="E1236" s="147">
        <v>369</v>
      </c>
      <c r="F1236" s="225">
        <f t="shared" si="43"/>
        <v>0.387</v>
      </c>
    </row>
    <row r="1237" ht="36" customHeight="1" spans="1:6">
      <c r="A1237" s="122">
        <f t="shared" si="42"/>
        <v>7</v>
      </c>
      <c r="B1237" s="356">
        <v>2320399</v>
      </c>
      <c r="C1237" s="352" t="s">
        <v>137</v>
      </c>
      <c r="D1237" s="147">
        <v>0</v>
      </c>
      <c r="E1237" s="147">
        <v>0</v>
      </c>
      <c r="F1237" s="225" t="str">
        <f t="shared" si="43"/>
        <v/>
      </c>
    </row>
    <row r="1238" ht="36" customHeight="1" spans="1:6">
      <c r="A1238" s="122">
        <f t="shared" si="42"/>
        <v>3</v>
      </c>
      <c r="B1238" s="350">
        <v>233</v>
      </c>
      <c r="C1238" s="352" t="s">
        <v>138</v>
      </c>
      <c r="D1238" s="147">
        <v>0</v>
      </c>
      <c r="E1238" s="147">
        <v>0</v>
      </c>
      <c r="F1238" s="225" t="str">
        <f t="shared" si="43"/>
        <v/>
      </c>
    </row>
    <row r="1239" ht="36" customHeight="1" spans="1:6">
      <c r="A1239" s="122">
        <f t="shared" si="42"/>
        <v>5</v>
      </c>
      <c r="B1239" s="350">
        <v>23303</v>
      </c>
      <c r="C1239" s="352" t="s">
        <v>1025</v>
      </c>
      <c r="D1239" s="147">
        <v>90</v>
      </c>
      <c r="E1239" s="147">
        <v>276</v>
      </c>
      <c r="F1239" s="225">
        <f t="shared" si="43"/>
        <v>2.067</v>
      </c>
    </row>
    <row r="1240" ht="36" customHeight="1" spans="1:6">
      <c r="A1240" s="122">
        <f t="shared" si="42"/>
        <v>3</v>
      </c>
      <c r="B1240" s="350">
        <v>229</v>
      </c>
      <c r="C1240" s="352" t="s">
        <v>145</v>
      </c>
      <c r="D1240" s="147">
        <v>0</v>
      </c>
      <c r="E1240" s="147">
        <v>0</v>
      </c>
      <c r="F1240" s="225"/>
    </row>
    <row r="1241" ht="36" customHeight="1" spans="1:6">
      <c r="A1241" s="122">
        <f t="shared" si="42"/>
        <v>5</v>
      </c>
      <c r="B1241" s="350">
        <v>22902</v>
      </c>
      <c r="C1241" s="352" t="s">
        <v>1026</v>
      </c>
      <c r="D1241" s="147">
        <v>75</v>
      </c>
      <c r="E1241" s="147">
        <v>0</v>
      </c>
      <c r="F1241" s="225">
        <f t="shared" si="43"/>
        <v>-1</v>
      </c>
    </row>
    <row r="1242" ht="36" customHeight="1" spans="1:6">
      <c r="A1242" s="122">
        <f t="shared" si="42"/>
        <v>5</v>
      </c>
      <c r="B1242" s="350">
        <v>22999</v>
      </c>
      <c r="C1242" s="214" t="s">
        <v>1027</v>
      </c>
      <c r="D1242" s="147">
        <v>0</v>
      </c>
      <c r="E1242" s="147">
        <v>0</v>
      </c>
      <c r="F1242" s="225" t="str">
        <f t="shared" si="43"/>
        <v/>
      </c>
    </row>
    <row r="1243" ht="36" customHeight="1" spans="1:6">
      <c r="A1243" s="122">
        <f t="shared" si="42"/>
        <v>0</v>
      </c>
      <c r="B1243" s="38"/>
      <c r="C1243" s="352" t="s">
        <v>136</v>
      </c>
      <c r="D1243" s="147">
        <v>0</v>
      </c>
      <c r="E1243" s="147">
        <v>0</v>
      </c>
      <c r="F1243" s="225" t="str">
        <f t="shared" ref="F1243:F1286" si="44">IF(D1243&lt;&gt;0,E1243/D1243-1,"")</f>
        <v/>
      </c>
    </row>
    <row r="1244" ht="36" customHeight="1" spans="1:6">
      <c r="A1244" s="122">
        <f t="shared" si="42"/>
        <v>0</v>
      </c>
      <c r="B1244" s="368"/>
      <c r="C1244" s="352" t="s">
        <v>137</v>
      </c>
      <c r="D1244" s="147">
        <v>0</v>
      </c>
      <c r="E1244" s="147">
        <v>0</v>
      </c>
      <c r="F1244" s="225" t="str">
        <f t="shared" si="44"/>
        <v/>
      </c>
    </row>
    <row r="1245" ht="36" customHeight="1" spans="2:6">
      <c r="B1245" s="368"/>
      <c r="C1245" s="352" t="s">
        <v>138</v>
      </c>
      <c r="D1245" s="147">
        <v>0</v>
      </c>
      <c r="E1245" s="147">
        <v>0</v>
      </c>
      <c r="F1245" s="225" t="str">
        <f t="shared" si="44"/>
        <v/>
      </c>
    </row>
    <row r="1246" ht="36" customHeight="1" spans="2:6">
      <c r="B1246" s="368"/>
      <c r="C1246" s="352" t="s">
        <v>1028</v>
      </c>
      <c r="D1246" s="147">
        <v>0</v>
      </c>
      <c r="E1246" s="147">
        <v>0</v>
      </c>
      <c r="F1246" s="225" t="str">
        <f t="shared" si="44"/>
        <v/>
      </c>
    </row>
    <row r="1247" ht="36" customHeight="1" spans="2:6">
      <c r="B1247" s="368"/>
      <c r="C1247" s="352" t="s">
        <v>1029</v>
      </c>
      <c r="D1247" s="147">
        <v>0</v>
      </c>
      <c r="E1247" s="147">
        <v>0</v>
      </c>
      <c r="F1247" s="225" t="str">
        <f t="shared" si="44"/>
        <v/>
      </c>
    </row>
    <row r="1248" ht="36" customHeight="1" spans="2:6">
      <c r="B1248" s="368"/>
      <c r="C1248" s="352" t="s">
        <v>145</v>
      </c>
      <c r="D1248" s="147">
        <v>0</v>
      </c>
      <c r="E1248" s="147">
        <v>0</v>
      </c>
      <c r="F1248" s="225" t="str">
        <f t="shared" si="44"/>
        <v/>
      </c>
    </row>
    <row r="1249" ht="36" customHeight="1" spans="2:6">
      <c r="B1249" s="368"/>
      <c r="C1249" s="352" t="s">
        <v>1030</v>
      </c>
      <c r="D1249" s="147">
        <v>0</v>
      </c>
      <c r="E1249" s="147">
        <v>0</v>
      </c>
      <c r="F1249" s="225" t="str">
        <f t="shared" si="44"/>
        <v/>
      </c>
    </row>
    <row r="1250" ht="36" customHeight="1" spans="2:6">
      <c r="B1250" s="368"/>
      <c r="C1250" s="352" t="s">
        <v>1031</v>
      </c>
      <c r="D1250" s="147">
        <v>117</v>
      </c>
      <c r="E1250" s="147">
        <v>100</v>
      </c>
      <c r="F1250" s="225">
        <f t="shared" si="44"/>
        <v>-0.145</v>
      </c>
    </row>
    <row r="1251" ht="36" customHeight="1" spans="2:6">
      <c r="B1251" s="368"/>
      <c r="C1251" s="352" t="s">
        <v>136</v>
      </c>
      <c r="D1251" s="147">
        <v>110</v>
      </c>
      <c r="E1251" s="147">
        <v>98</v>
      </c>
      <c r="F1251" s="225">
        <f t="shared" si="44"/>
        <v>-0.109</v>
      </c>
    </row>
    <row r="1252" ht="36" customHeight="1" spans="2:6">
      <c r="B1252" s="368"/>
      <c r="C1252" s="352" t="s">
        <v>137</v>
      </c>
      <c r="D1252" s="147">
        <v>0</v>
      </c>
      <c r="E1252" s="147">
        <v>0</v>
      </c>
      <c r="F1252" s="225" t="str">
        <f t="shared" si="44"/>
        <v/>
      </c>
    </row>
    <row r="1253" ht="36" customHeight="1" spans="2:6">
      <c r="B1253" s="368"/>
      <c r="C1253" s="352" t="s">
        <v>138</v>
      </c>
      <c r="D1253" s="147">
        <v>0</v>
      </c>
      <c r="E1253" s="147">
        <v>0</v>
      </c>
      <c r="F1253" s="225" t="str">
        <f t="shared" si="44"/>
        <v/>
      </c>
    </row>
    <row r="1254" ht="36" customHeight="1" spans="2:6">
      <c r="B1254" s="368"/>
      <c r="C1254" s="352" t="s">
        <v>1032</v>
      </c>
      <c r="D1254" s="147">
        <v>0</v>
      </c>
      <c r="E1254" s="147">
        <v>0</v>
      </c>
      <c r="F1254" s="225" t="str">
        <f t="shared" si="44"/>
        <v/>
      </c>
    </row>
    <row r="1255" ht="36" customHeight="1" spans="2:6">
      <c r="B1255" s="368"/>
      <c r="C1255" s="352" t="s">
        <v>1033</v>
      </c>
      <c r="D1255" s="147">
        <v>7</v>
      </c>
      <c r="E1255" s="147">
        <v>2</v>
      </c>
      <c r="F1255" s="225">
        <f t="shared" si="44"/>
        <v>-0.714</v>
      </c>
    </row>
    <row r="1256" ht="36" customHeight="1" spans="2:6">
      <c r="B1256" s="368"/>
      <c r="C1256" s="352" t="s">
        <v>1034</v>
      </c>
      <c r="D1256" s="147">
        <v>0</v>
      </c>
      <c r="E1256" s="147">
        <v>0</v>
      </c>
      <c r="F1256" s="225" t="str">
        <f t="shared" si="44"/>
        <v/>
      </c>
    </row>
    <row r="1257" ht="36" customHeight="1" spans="2:6">
      <c r="B1257" s="368"/>
      <c r="C1257" s="352" t="s">
        <v>1035</v>
      </c>
      <c r="D1257" s="147">
        <v>0</v>
      </c>
      <c r="E1257" s="147">
        <v>0</v>
      </c>
      <c r="F1257" s="225" t="str">
        <f t="shared" si="44"/>
        <v/>
      </c>
    </row>
    <row r="1258" ht="36" customHeight="1" spans="2:6">
      <c r="B1258" s="368"/>
      <c r="C1258" s="352" t="s">
        <v>1036</v>
      </c>
      <c r="D1258" s="147">
        <v>0</v>
      </c>
      <c r="E1258" s="147">
        <v>0</v>
      </c>
      <c r="F1258" s="225" t="str">
        <f t="shared" si="44"/>
        <v/>
      </c>
    </row>
    <row r="1259" ht="36" customHeight="1" spans="2:6">
      <c r="B1259" s="368"/>
      <c r="C1259" s="352" t="s">
        <v>1037</v>
      </c>
      <c r="D1259" s="147">
        <v>0</v>
      </c>
      <c r="E1259" s="147">
        <v>0</v>
      </c>
      <c r="F1259" s="225" t="str">
        <f t="shared" si="44"/>
        <v/>
      </c>
    </row>
    <row r="1260" ht="36" customHeight="1" spans="2:6">
      <c r="B1260" s="368"/>
      <c r="C1260" s="352" t="s">
        <v>1038</v>
      </c>
      <c r="D1260" s="147">
        <v>0</v>
      </c>
      <c r="E1260" s="147">
        <v>0</v>
      </c>
      <c r="F1260" s="225" t="str">
        <f t="shared" si="44"/>
        <v/>
      </c>
    </row>
    <row r="1261" ht="36" customHeight="1" spans="2:6">
      <c r="B1261" s="368"/>
      <c r="C1261" s="352" t="s">
        <v>1039</v>
      </c>
      <c r="D1261" s="147">
        <v>0</v>
      </c>
      <c r="E1261" s="147">
        <v>0</v>
      </c>
      <c r="F1261" s="225" t="str">
        <f t="shared" si="44"/>
        <v/>
      </c>
    </row>
    <row r="1262" ht="36" customHeight="1" spans="2:6">
      <c r="B1262" s="368"/>
      <c r="C1262" s="352" t="s">
        <v>1040</v>
      </c>
      <c r="D1262" s="147">
        <v>0</v>
      </c>
      <c r="E1262" s="147">
        <v>0</v>
      </c>
      <c r="F1262" s="225" t="str">
        <f t="shared" si="44"/>
        <v/>
      </c>
    </row>
    <row r="1263" ht="36" customHeight="1" spans="2:6">
      <c r="B1263" s="368"/>
      <c r="C1263" s="352" t="s">
        <v>1041</v>
      </c>
      <c r="D1263" s="147">
        <v>1078</v>
      </c>
      <c r="E1263" s="147">
        <v>468</v>
      </c>
      <c r="F1263" s="225">
        <f t="shared" si="44"/>
        <v>-0.566</v>
      </c>
    </row>
    <row r="1264" ht="36" customHeight="1" spans="2:6">
      <c r="B1264" s="368"/>
      <c r="C1264" s="352" t="s">
        <v>1042</v>
      </c>
      <c r="D1264" s="147">
        <v>1078</v>
      </c>
      <c r="E1264" s="147">
        <v>468</v>
      </c>
      <c r="F1264" s="225">
        <f t="shared" si="44"/>
        <v>-0.566</v>
      </c>
    </row>
    <row r="1265" ht="36" customHeight="1" spans="2:6">
      <c r="B1265" s="368"/>
      <c r="C1265" s="352" t="s">
        <v>1043</v>
      </c>
      <c r="D1265" s="147">
        <v>0</v>
      </c>
      <c r="E1265" s="147">
        <v>0</v>
      </c>
      <c r="F1265" s="225" t="str">
        <f t="shared" si="44"/>
        <v/>
      </c>
    </row>
    <row r="1266" ht="36" customHeight="1" spans="2:6">
      <c r="B1266" s="368"/>
      <c r="C1266" s="352" t="s">
        <v>1044</v>
      </c>
      <c r="D1266" s="147">
        <v>0</v>
      </c>
      <c r="E1266" s="147">
        <v>0</v>
      </c>
      <c r="F1266" s="225" t="str">
        <f t="shared" si="44"/>
        <v/>
      </c>
    </row>
    <row r="1267" ht="36" customHeight="1" spans="2:6">
      <c r="B1267" s="368"/>
      <c r="C1267" s="352" t="s">
        <v>1045</v>
      </c>
      <c r="D1267" s="147">
        <v>208</v>
      </c>
      <c r="E1267" s="147">
        <v>200</v>
      </c>
      <c r="F1267" s="225">
        <f t="shared" si="44"/>
        <v>-0.038</v>
      </c>
    </row>
    <row r="1268" ht="36" customHeight="1" spans="2:6">
      <c r="B1268" s="368"/>
      <c r="C1268" s="352" t="s">
        <v>1046</v>
      </c>
      <c r="D1268" s="147">
        <v>208</v>
      </c>
      <c r="E1268" s="147">
        <v>200</v>
      </c>
      <c r="F1268" s="225">
        <f t="shared" si="44"/>
        <v>-0.038</v>
      </c>
    </row>
    <row r="1269" ht="36" customHeight="1" spans="2:6">
      <c r="B1269" s="368"/>
      <c r="C1269" s="352" t="s">
        <v>1047</v>
      </c>
      <c r="D1269" s="147">
        <v>0</v>
      </c>
      <c r="E1269" s="147">
        <v>0</v>
      </c>
      <c r="F1269" s="225" t="str">
        <f t="shared" si="44"/>
        <v/>
      </c>
    </row>
    <row r="1270" ht="36" customHeight="1" spans="2:6">
      <c r="B1270" s="368"/>
      <c r="C1270" s="352" t="s">
        <v>1048</v>
      </c>
      <c r="D1270" s="147">
        <v>0</v>
      </c>
      <c r="E1270" s="147">
        <v>0</v>
      </c>
      <c r="F1270" s="225" t="str">
        <f t="shared" si="44"/>
        <v/>
      </c>
    </row>
    <row r="1271" ht="36" customHeight="1" spans="2:6">
      <c r="B1271" s="368"/>
      <c r="C1271" s="352" t="s">
        <v>1049</v>
      </c>
      <c r="D1271" s="147">
        <v>0</v>
      </c>
      <c r="E1271" s="147">
        <v>20</v>
      </c>
      <c r="F1271" s="225" t="str">
        <f t="shared" si="44"/>
        <v/>
      </c>
    </row>
    <row r="1272" ht="36" customHeight="1" spans="2:6">
      <c r="B1272" s="368"/>
      <c r="C1272" s="352" t="s">
        <v>1049</v>
      </c>
      <c r="D1272" s="147">
        <v>0</v>
      </c>
      <c r="E1272" s="147">
        <v>20</v>
      </c>
      <c r="F1272" s="225" t="str">
        <f t="shared" si="44"/>
        <v/>
      </c>
    </row>
    <row r="1273" s="346" customFormat="1" ht="36" customHeight="1" spans="2:6">
      <c r="B1273" s="368"/>
      <c r="C1273" s="369" t="s">
        <v>112</v>
      </c>
      <c r="D1273" s="283"/>
      <c r="E1273" s="283">
        <v>2500</v>
      </c>
      <c r="F1273" s="224" t="str">
        <f t="shared" si="44"/>
        <v/>
      </c>
    </row>
    <row r="1274" s="346" customFormat="1" ht="36" customHeight="1" spans="2:6">
      <c r="B1274" s="368"/>
      <c r="C1274" s="369" t="s">
        <v>114</v>
      </c>
      <c r="D1274" s="283">
        <v>9048</v>
      </c>
      <c r="E1274" s="283">
        <v>9086</v>
      </c>
      <c r="F1274" s="224">
        <f t="shared" si="44"/>
        <v>0.004</v>
      </c>
    </row>
    <row r="1275" ht="36" customHeight="1" spans="2:6">
      <c r="B1275" s="368"/>
      <c r="C1275" s="352" t="s">
        <v>1050</v>
      </c>
      <c r="D1275" s="147">
        <v>9048</v>
      </c>
      <c r="E1275" s="147">
        <v>9086</v>
      </c>
      <c r="F1275" s="225">
        <f t="shared" si="44"/>
        <v>0.004</v>
      </c>
    </row>
    <row r="1276" ht="36" customHeight="1" spans="2:6">
      <c r="B1276" s="368"/>
      <c r="C1276" s="352" t="s">
        <v>1051</v>
      </c>
      <c r="D1276" s="147">
        <v>9048</v>
      </c>
      <c r="E1276" s="147">
        <v>9086</v>
      </c>
      <c r="F1276" s="225">
        <f t="shared" si="44"/>
        <v>0.004</v>
      </c>
    </row>
    <row r="1277" ht="36" customHeight="1" spans="2:6">
      <c r="B1277" s="368"/>
      <c r="C1277" s="352" t="s">
        <v>1052</v>
      </c>
      <c r="D1277" s="147">
        <v>0</v>
      </c>
      <c r="E1277" s="147">
        <v>0</v>
      </c>
      <c r="F1277" s="225" t="str">
        <f t="shared" si="44"/>
        <v/>
      </c>
    </row>
    <row r="1278" ht="36" customHeight="1" spans="2:6">
      <c r="B1278" s="368"/>
      <c r="C1278" s="352" t="s">
        <v>1053</v>
      </c>
      <c r="D1278" s="147">
        <v>0</v>
      </c>
      <c r="E1278" s="147">
        <v>0</v>
      </c>
      <c r="F1278" s="225" t="str">
        <f t="shared" si="44"/>
        <v/>
      </c>
    </row>
    <row r="1279" ht="36" customHeight="1" spans="2:6">
      <c r="B1279" s="368"/>
      <c r="C1279" s="352" t="s">
        <v>1054</v>
      </c>
      <c r="D1279" s="147">
        <v>0</v>
      </c>
      <c r="E1279" s="147">
        <v>0</v>
      </c>
      <c r="F1279" s="225" t="str">
        <f t="shared" si="44"/>
        <v/>
      </c>
    </row>
    <row r="1280" s="346" customFormat="1" ht="36" customHeight="1" spans="2:6">
      <c r="B1280" s="368"/>
      <c r="C1280" s="369" t="s">
        <v>116</v>
      </c>
      <c r="D1280" s="283">
        <v>27</v>
      </c>
      <c r="E1280" s="283">
        <v>1</v>
      </c>
      <c r="F1280" s="224">
        <f t="shared" si="44"/>
        <v>-0.963</v>
      </c>
    </row>
    <row r="1281" ht="36" customHeight="1" spans="2:6">
      <c r="B1281" s="368"/>
      <c r="C1281" s="352" t="s">
        <v>1055</v>
      </c>
      <c r="D1281" s="147">
        <v>27</v>
      </c>
      <c r="E1281" s="147">
        <v>1</v>
      </c>
      <c r="F1281" s="225">
        <f t="shared" si="44"/>
        <v>-0.963</v>
      </c>
    </row>
    <row r="1282" ht="36" customHeight="1" spans="2:6">
      <c r="B1282" s="368"/>
      <c r="C1282" s="352" t="s">
        <v>1055</v>
      </c>
      <c r="D1282" s="147">
        <v>27</v>
      </c>
      <c r="E1282" s="147">
        <v>1</v>
      </c>
      <c r="F1282" s="225">
        <f t="shared" si="44"/>
        <v>-0.963</v>
      </c>
    </row>
    <row r="1283" s="346" customFormat="1" ht="36" customHeight="1" spans="2:6">
      <c r="B1283" s="368"/>
      <c r="C1283" s="369" t="s">
        <v>118</v>
      </c>
      <c r="D1283" s="283">
        <v>337</v>
      </c>
      <c r="E1283" s="283">
        <v>26550</v>
      </c>
      <c r="F1283" s="224">
        <f t="shared" si="44"/>
        <v>77.783</v>
      </c>
    </row>
    <row r="1284" ht="36" customHeight="1" spans="2:6">
      <c r="B1284" s="368"/>
      <c r="C1284" s="352" t="s">
        <v>1056</v>
      </c>
      <c r="D1284" s="147"/>
      <c r="E1284" s="147"/>
      <c r="F1284" s="225" t="str">
        <f t="shared" si="44"/>
        <v/>
      </c>
    </row>
    <row r="1285" ht="36" customHeight="1" spans="2:6">
      <c r="B1285" s="368"/>
      <c r="C1285" s="352" t="s">
        <v>920</v>
      </c>
      <c r="D1285" s="147">
        <v>337</v>
      </c>
      <c r="E1285" s="147">
        <v>26550</v>
      </c>
      <c r="F1285" s="225">
        <f t="shared" si="44"/>
        <v>77.783</v>
      </c>
    </row>
    <row r="1286" s="346" customFormat="1" ht="36" customHeight="1" spans="2:6">
      <c r="B1286" s="368"/>
      <c r="C1286" s="234" t="s">
        <v>1057</v>
      </c>
      <c r="D1286" s="283">
        <f>SUM(D1283,D1280,D1274,D1273,D1223,D1178,D1157,D1112,D1102,D1075,D1055,D991,D939,D836,D813,D741,D657,D528,D472,D416,D364,D274,D255,D252,D4)</f>
        <v>211795</v>
      </c>
      <c r="E1286" s="283">
        <f>SUM(E1283,E1280,E1274,E1273,E1223,E1178,E1157,E1112,E1102,E1075,E1055,E991,E939,E836,E813,E741,E657,E528,E472,E416,E364,E274,E255,E252,E4)</f>
        <v>217939</v>
      </c>
      <c r="F1286" s="224">
        <f t="shared" si="44"/>
        <v>0.029</v>
      </c>
    </row>
    <row r="1287" s="346" customFormat="1" ht="36" customHeight="1" spans="2:6">
      <c r="B1287" s="368"/>
      <c r="C1287" s="370" t="s">
        <v>120</v>
      </c>
      <c r="D1287" s="283">
        <f>SUM(D1288,D1295,D1331,D1353,D1356:D1357,D1364:D1366)</f>
        <v>60042</v>
      </c>
      <c r="E1287" s="283">
        <f>SUM(E1288,E1295,E1331,E1353,E1356:E1357,E1364:E1366)</f>
        <v>16054</v>
      </c>
      <c r="F1287" s="224">
        <f t="shared" ref="F1287:F1318" si="45">IF(D1287&lt;&gt;0,E1287/D1287-1,"")</f>
        <v>-0.733</v>
      </c>
    </row>
    <row r="1288" ht="36" customHeight="1" spans="2:6">
      <c r="B1288" s="368"/>
      <c r="C1288" s="371" t="s">
        <v>1058</v>
      </c>
      <c r="D1288" s="147">
        <f>SUM(D1289:D1294)</f>
        <v>0</v>
      </c>
      <c r="E1288" s="147">
        <f>SUM(E1289:E1294)</f>
        <v>0</v>
      </c>
      <c r="F1288" s="225" t="str">
        <f t="shared" si="45"/>
        <v/>
      </c>
    </row>
    <row r="1289" ht="36" customHeight="1" spans="2:6">
      <c r="B1289" s="368"/>
      <c r="C1289" s="238" t="s">
        <v>1059</v>
      </c>
      <c r="D1289" s="147"/>
      <c r="E1289" s="147"/>
      <c r="F1289" s="225" t="str">
        <f t="shared" si="45"/>
        <v/>
      </c>
    </row>
    <row r="1290" ht="36" customHeight="1" spans="2:6">
      <c r="B1290" s="368"/>
      <c r="C1290" s="238" t="s">
        <v>1060</v>
      </c>
      <c r="D1290" s="147"/>
      <c r="E1290" s="147"/>
      <c r="F1290" s="225" t="str">
        <f t="shared" si="45"/>
        <v/>
      </c>
    </row>
    <row r="1291" ht="36" customHeight="1" spans="2:6">
      <c r="B1291" s="368"/>
      <c r="C1291" s="238" t="s">
        <v>1061</v>
      </c>
      <c r="D1291" s="147"/>
      <c r="E1291" s="147"/>
      <c r="F1291" s="225" t="str">
        <f t="shared" si="45"/>
        <v/>
      </c>
    </row>
    <row r="1292" ht="36" customHeight="1" spans="2:6">
      <c r="B1292" s="368"/>
      <c r="C1292" s="238" t="s">
        <v>1062</v>
      </c>
      <c r="D1292" s="147"/>
      <c r="E1292" s="147"/>
      <c r="F1292" s="225" t="str">
        <f t="shared" si="45"/>
        <v/>
      </c>
    </row>
    <row r="1293" ht="36" customHeight="1" spans="2:6">
      <c r="B1293" s="368"/>
      <c r="C1293" s="238" t="s">
        <v>1063</v>
      </c>
      <c r="D1293" s="147"/>
      <c r="E1293" s="147"/>
      <c r="F1293" s="225" t="str">
        <f t="shared" si="45"/>
        <v/>
      </c>
    </row>
    <row r="1294" ht="36" customHeight="1" spans="2:6">
      <c r="B1294" s="368"/>
      <c r="C1294" s="238" t="s">
        <v>1064</v>
      </c>
      <c r="D1294" s="147"/>
      <c r="E1294" s="147"/>
      <c r="F1294" s="225" t="str">
        <f t="shared" si="45"/>
        <v/>
      </c>
    </row>
    <row r="1295" ht="36" customHeight="1" spans="2:6">
      <c r="B1295" s="368"/>
      <c r="C1295" s="371" t="s">
        <v>1065</v>
      </c>
      <c r="D1295" s="147">
        <f>SUM(D1296:D1330)</f>
        <v>0</v>
      </c>
      <c r="E1295" s="147">
        <f>SUM(E1296:E1330)</f>
        <v>0</v>
      </c>
      <c r="F1295" s="225" t="str">
        <f t="shared" si="45"/>
        <v/>
      </c>
    </row>
    <row r="1296" ht="36" customHeight="1" spans="2:6">
      <c r="B1296" s="368"/>
      <c r="C1296" s="238" t="s">
        <v>1066</v>
      </c>
      <c r="D1296" s="147"/>
      <c r="E1296" s="147"/>
      <c r="F1296" s="225" t="str">
        <f t="shared" si="45"/>
        <v/>
      </c>
    </row>
    <row r="1297" ht="36" customHeight="1" spans="2:6">
      <c r="B1297" s="368"/>
      <c r="C1297" s="238" t="s">
        <v>1067</v>
      </c>
      <c r="D1297" s="147"/>
      <c r="E1297" s="147"/>
      <c r="F1297" s="225" t="str">
        <f t="shared" si="45"/>
        <v/>
      </c>
    </row>
    <row r="1298" ht="36" customHeight="1" spans="2:6">
      <c r="B1298" s="368"/>
      <c r="C1298" s="238" t="s">
        <v>1068</v>
      </c>
      <c r="D1298" s="147"/>
      <c r="E1298" s="147"/>
      <c r="F1298" s="225" t="str">
        <f t="shared" si="45"/>
        <v/>
      </c>
    </row>
    <row r="1299" ht="36" customHeight="1" spans="2:6">
      <c r="B1299" s="368"/>
      <c r="C1299" s="238" t="s">
        <v>1069</v>
      </c>
      <c r="D1299" s="147"/>
      <c r="E1299" s="147"/>
      <c r="F1299" s="225" t="str">
        <f t="shared" si="45"/>
        <v/>
      </c>
    </row>
    <row r="1300" ht="36" customHeight="1" spans="2:6">
      <c r="B1300" s="368"/>
      <c r="C1300" s="238" t="s">
        <v>1070</v>
      </c>
      <c r="D1300" s="147"/>
      <c r="E1300" s="147"/>
      <c r="F1300" s="225" t="str">
        <f t="shared" si="45"/>
        <v/>
      </c>
    </row>
    <row r="1301" ht="36" customHeight="1" spans="2:6">
      <c r="B1301" s="368"/>
      <c r="C1301" s="238" t="s">
        <v>1071</v>
      </c>
      <c r="D1301" s="147"/>
      <c r="E1301" s="147"/>
      <c r="F1301" s="225" t="str">
        <f t="shared" si="45"/>
        <v/>
      </c>
    </row>
    <row r="1302" ht="36" customHeight="1" spans="2:6">
      <c r="B1302" s="368"/>
      <c r="C1302" s="238" t="s">
        <v>1072</v>
      </c>
      <c r="D1302" s="147"/>
      <c r="E1302" s="147"/>
      <c r="F1302" s="225" t="str">
        <f t="shared" si="45"/>
        <v/>
      </c>
    </row>
    <row r="1303" ht="36" customHeight="1" spans="2:6">
      <c r="B1303" s="368"/>
      <c r="C1303" s="238" t="s">
        <v>1073</v>
      </c>
      <c r="D1303" s="147"/>
      <c r="E1303" s="147"/>
      <c r="F1303" s="225" t="str">
        <f t="shared" si="45"/>
        <v/>
      </c>
    </row>
    <row r="1304" ht="36" customHeight="1" spans="2:6">
      <c r="B1304" s="368"/>
      <c r="C1304" s="238" t="s">
        <v>1074</v>
      </c>
      <c r="D1304" s="147"/>
      <c r="E1304" s="147"/>
      <c r="F1304" s="225" t="str">
        <f t="shared" si="45"/>
        <v/>
      </c>
    </row>
    <row r="1305" ht="36" customHeight="1" spans="2:6">
      <c r="B1305" s="368"/>
      <c r="C1305" s="238" t="s">
        <v>1075</v>
      </c>
      <c r="D1305" s="147"/>
      <c r="E1305" s="147"/>
      <c r="F1305" s="225" t="str">
        <f t="shared" si="45"/>
        <v/>
      </c>
    </row>
    <row r="1306" ht="36" customHeight="1" spans="2:6">
      <c r="B1306" s="368"/>
      <c r="C1306" s="238" t="s">
        <v>1076</v>
      </c>
      <c r="D1306" s="147"/>
      <c r="E1306" s="147"/>
      <c r="F1306" s="225" t="str">
        <f t="shared" si="45"/>
        <v/>
      </c>
    </row>
    <row r="1307" ht="36" customHeight="1" spans="2:6">
      <c r="B1307" s="368"/>
      <c r="C1307" s="238" t="s">
        <v>1077</v>
      </c>
      <c r="D1307" s="147"/>
      <c r="E1307" s="147"/>
      <c r="F1307" s="225" t="str">
        <f t="shared" si="45"/>
        <v/>
      </c>
    </row>
    <row r="1308" ht="36" customHeight="1" spans="2:6">
      <c r="B1308" s="368"/>
      <c r="C1308" s="238" t="s">
        <v>1078</v>
      </c>
      <c r="D1308" s="147"/>
      <c r="E1308" s="147"/>
      <c r="F1308" s="225" t="str">
        <f t="shared" si="45"/>
        <v/>
      </c>
    </row>
    <row r="1309" ht="36" customHeight="1" spans="2:6">
      <c r="B1309" s="368"/>
      <c r="C1309" s="238" t="s">
        <v>1079</v>
      </c>
      <c r="D1309" s="147"/>
      <c r="E1309" s="147"/>
      <c r="F1309" s="225" t="str">
        <f t="shared" si="45"/>
        <v/>
      </c>
    </row>
    <row r="1310" ht="36" customHeight="1" spans="2:6">
      <c r="B1310" s="368"/>
      <c r="C1310" s="238" t="s">
        <v>1080</v>
      </c>
      <c r="D1310" s="147"/>
      <c r="E1310" s="147"/>
      <c r="F1310" s="225" t="str">
        <f t="shared" si="45"/>
        <v/>
      </c>
    </row>
    <row r="1311" ht="36" customHeight="1" spans="2:6">
      <c r="B1311" s="368"/>
      <c r="C1311" s="238" t="s">
        <v>1081</v>
      </c>
      <c r="D1311" s="147"/>
      <c r="E1311" s="147"/>
      <c r="F1311" s="225" t="str">
        <f t="shared" si="45"/>
        <v/>
      </c>
    </row>
    <row r="1312" ht="36" customHeight="1" spans="2:6">
      <c r="B1312" s="368"/>
      <c r="C1312" s="238" t="s">
        <v>1082</v>
      </c>
      <c r="D1312" s="147"/>
      <c r="E1312" s="147"/>
      <c r="F1312" s="225" t="str">
        <f t="shared" si="45"/>
        <v/>
      </c>
    </row>
    <row r="1313" ht="36" customHeight="1" spans="2:6">
      <c r="B1313" s="368"/>
      <c r="C1313" s="238" t="s">
        <v>1083</v>
      </c>
      <c r="D1313" s="147"/>
      <c r="E1313" s="147"/>
      <c r="F1313" s="225" t="str">
        <f t="shared" si="45"/>
        <v/>
      </c>
    </row>
    <row r="1314" ht="36" customHeight="1" spans="2:6">
      <c r="B1314" s="368"/>
      <c r="C1314" s="238" t="s">
        <v>1084</v>
      </c>
      <c r="D1314" s="147"/>
      <c r="E1314" s="147"/>
      <c r="F1314" s="225" t="str">
        <f t="shared" si="45"/>
        <v/>
      </c>
    </row>
    <row r="1315" ht="36" customHeight="1" spans="2:6">
      <c r="B1315" s="368"/>
      <c r="C1315" s="238" t="s">
        <v>1085</v>
      </c>
      <c r="D1315" s="147"/>
      <c r="E1315" s="147"/>
      <c r="F1315" s="225" t="str">
        <f t="shared" si="45"/>
        <v/>
      </c>
    </row>
    <row r="1316" ht="36" customHeight="1" spans="2:6">
      <c r="B1316" s="368"/>
      <c r="C1316" s="238" t="s">
        <v>1086</v>
      </c>
      <c r="D1316" s="147"/>
      <c r="E1316" s="147"/>
      <c r="F1316" s="225" t="str">
        <f t="shared" si="45"/>
        <v/>
      </c>
    </row>
    <row r="1317" ht="36" customHeight="1" spans="2:6">
      <c r="B1317" s="368"/>
      <c r="C1317" s="238" t="s">
        <v>1087</v>
      </c>
      <c r="D1317" s="147"/>
      <c r="E1317" s="147"/>
      <c r="F1317" s="225" t="str">
        <f t="shared" si="45"/>
        <v/>
      </c>
    </row>
    <row r="1318" ht="36" customHeight="1" spans="2:6">
      <c r="B1318" s="368"/>
      <c r="C1318" s="238" t="s">
        <v>1088</v>
      </c>
      <c r="D1318" s="147"/>
      <c r="E1318" s="147"/>
      <c r="F1318" s="225" t="str">
        <f t="shared" si="45"/>
        <v/>
      </c>
    </row>
    <row r="1319" ht="36" customHeight="1" spans="2:6">
      <c r="B1319" s="368"/>
      <c r="C1319" s="238" t="s">
        <v>1089</v>
      </c>
      <c r="D1319" s="147"/>
      <c r="E1319" s="147"/>
      <c r="F1319" s="225" t="str">
        <f t="shared" ref="F1319:F1350" si="46">IF(D1319&lt;&gt;0,E1319/D1319-1,"")</f>
        <v/>
      </c>
    </row>
    <row r="1320" ht="36" customHeight="1" spans="2:6">
      <c r="B1320" s="368"/>
      <c r="C1320" s="238" t="s">
        <v>1090</v>
      </c>
      <c r="D1320" s="147"/>
      <c r="E1320" s="147"/>
      <c r="F1320" s="225" t="str">
        <f t="shared" si="46"/>
        <v/>
      </c>
    </row>
    <row r="1321" ht="36" customHeight="1" spans="2:6">
      <c r="B1321" s="368"/>
      <c r="C1321" s="238" t="s">
        <v>1091</v>
      </c>
      <c r="D1321" s="147"/>
      <c r="E1321" s="147"/>
      <c r="F1321" s="225" t="str">
        <f t="shared" si="46"/>
        <v/>
      </c>
    </row>
    <row r="1322" ht="36" customHeight="1" spans="2:6">
      <c r="B1322" s="368"/>
      <c r="C1322" s="238" t="s">
        <v>1092</v>
      </c>
      <c r="D1322" s="147"/>
      <c r="E1322" s="147"/>
      <c r="F1322" s="225" t="str">
        <f t="shared" si="46"/>
        <v/>
      </c>
    </row>
    <row r="1323" ht="36" customHeight="1" spans="2:6">
      <c r="B1323" s="368"/>
      <c r="C1323" s="238" t="s">
        <v>1093</v>
      </c>
      <c r="D1323" s="147"/>
      <c r="E1323" s="147"/>
      <c r="F1323" s="225" t="str">
        <f t="shared" si="46"/>
        <v/>
      </c>
    </row>
    <row r="1324" ht="36" customHeight="1" spans="2:6">
      <c r="B1324" s="368"/>
      <c r="C1324" s="238" t="s">
        <v>1094</v>
      </c>
      <c r="D1324" s="147"/>
      <c r="E1324" s="147"/>
      <c r="F1324" s="225" t="str">
        <f t="shared" si="46"/>
        <v/>
      </c>
    </row>
    <row r="1325" ht="36" customHeight="1" spans="2:6">
      <c r="B1325" s="368"/>
      <c r="C1325" s="238" t="s">
        <v>1095</v>
      </c>
      <c r="D1325" s="147"/>
      <c r="E1325" s="147"/>
      <c r="F1325" s="225" t="str">
        <f t="shared" si="46"/>
        <v/>
      </c>
    </row>
    <row r="1326" ht="36" customHeight="1" spans="2:6">
      <c r="B1326" s="368"/>
      <c r="C1326" s="238" t="s">
        <v>1096</v>
      </c>
      <c r="D1326" s="147"/>
      <c r="E1326" s="147"/>
      <c r="F1326" s="225" t="str">
        <f t="shared" si="46"/>
        <v/>
      </c>
    </row>
    <row r="1327" ht="36" customHeight="1" spans="2:6">
      <c r="B1327" s="368"/>
      <c r="C1327" s="238" t="s">
        <v>1097</v>
      </c>
      <c r="D1327" s="147"/>
      <c r="E1327" s="147"/>
      <c r="F1327" s="225" t="str">
        <f t="shared" si="46"/>
        <v/>
      </c>
    </row>
    <row r="1328" ht="36" customHeight="1" spans="2:6">
      <c r="B1328" s="368"/>
      <c r="C1328" s="238" t="s">
        <v>1098</v>
      </c>
      <c r="D1328" s="147"/>
      <c r="E1328" s="147"/>
      <c r="F1328" s="225" t="str">
        <f t="shared" si="46"/>
        <v/>
      </c>
    </row>
    <row r="1329" ht="36" customHeight="1" spans="2:6">
      <c r="B1329" s="368"/>
      <c r="C1329" s="238" t="s">
        <v>1099</v>
      </c>
      <c r="D1329" s="147"/>
      <c r="E1329" s="147"/>
      <c r="F1329" s="225" t="str">
        <f t="shared" si="46"/>
        <v/>
      </c>
    </row>
    <row r="1330" ht="36" customHeight="1" spans="2:6">
      <c r="B1330" s="368"/>
      <c r="C1330" s="238" t="s">
        <v>1100</v>
      </c>
      <c r="D1330" s="147"/>
      <c r="E1330" s="147"/>
      <c r="F1330" s="225" t="str">
        <f t="shared" si="46"/>
        <v/>
      </c>
    </row>
    <row r="1331" ht="36" customHeight="1" spans="2:6">
      <c r="B1331" s="368"/>
      <c r="C1331" s="371" t="s">
        <v>1101</v>
      </c>
      <c r="D1331" s="147">
        <f>SUM(D1332:D1352)</f>
        <v>0</v>
      </c>
      <c r="E1331" s="147">
        <f>SUM(E1332:E1352)</f>
        <v>0</v>
      </c>
      <c r="F1331" s="225" t="str">
        <f t="shared" si="46"/>
        <v/>
      </c>
    </row>
    <row r="1332" ht="36" customHeight="1" spans="2:6">
      <c r="B1332" s="368"/>
      <c r="C1332" s="238" t="s">
        <v>913</v>
      </c>
      <c r="D1332" s="147"/>
      <c r="E1332" s="147"/>
      <c r="F1332" s="225" t="str">
        <f t="shared" si="46"/>
        <v/>
      </c>
    </row>
    <row r="1333" ht="36" customHeight="1" spans="2:6">
      <c r="B1333" s="368"/>
      <c r="C1333" s="238" t="s">
        <v>1102</v>
      </c>
      <c r="D1333" s="147"/>
      <c r="E1333" s="147"/>
      <c r="F1333" s="225" t="str">
        <f t="shared" si="46"/>
        <v/>
      </c>
    </row>
    <row r="1334" ht="36" customHeight="1" spans="2:6">
      <c r="B1334" s="368"/>
      <c r="C1334" s="238" t="s">
        <v>1103</v>
      </c>
      <c r="D1334" s="147"/>
      <c r="E1334" s="147"/>
      <c r="F1334" s="225" t="str">
        <f t="shared" si="46"/>
        <v/>
      </c>
    </row>
    <row r="1335" ht="36" customHeight="1" spans="2:6">
      <c r="B1335" s="368"/>
      <c r="C1335" s="238" t="s">
        <v>1104</v>
      </c>
      <c r="D1335" s="147"/>
      <c r="E1335" s="147"/>
      <c r="F1335" s="225" t="str">
        <f t="shared" si="46"/>
        <v/>
      </c>
    </row>
    <row r="1336" ht="36" customHeight="1" spans="2:6">
      <c r="B1336" s="368"/>
      <c r="C1336" s="238" t="s">
        <v>914</v>
      </c>
      <c r="D1336" s="147"/>
      <c r="E1336" s="147"/>
      <c r="F1336" s="225" t="str">
        <f t="shared" si="46"/>
        <v/>
      </c>
    </row>
    <row r="1337" ht="36" customHeight="1" spans="2:6">
      <c r="B1337" s="368"/>
      <c r="C1337" s="238" t="s">
        <v>1105</v>
      </c>
      <c r="D1337" s="147"/>
      <c r="E1337" s="147"/>
      <c r="F1337" s="225" t="str">
        <f t="shared" si="46"/>
        <v/>
      </c>
    </row>
    <row r="1338" ht="36" customHeight="1" spans="2:6">
      <c r="B1338" s="368"/>
      <c r="C1338" s="238" t="s">
        <v>915</v>
      </c>
      <c r="D1338" s="147"/>
      <c r="E1338" s="147"/>
      <c r="F1338" s="225" t="str">
        <f t="shared" si="46"/>
        <v/>
      </c>
    </row>
    <row r="1339" ht="36" customHeight="1" spans="2:6">
      <c r="B1339" s="368"/>
      <c r="C1339" s="238" t="s">
        <v>1106</v>
      </c>
      <c r="D1339" s="147"/>
      <c r="E1339" s="147"/>
      <c r="F1339" s="225" t="str">
        <f t="shared" si="46"/>
        <v/>
      </c>
    </row>
    <row r="1340" ht="36" customHeight="1" spans="2:6">
      <c r="B1340" s="368"/>
      <c r="C1340" s="238" t="s">
        <v>916</v>
      </c>
      <c r="D1340" s="147"/>
      <c r="E1340" s="147"/>
      <c r="F1340" s="225" t="str">
        <f t="shared" si="46"/>
        <v/>
      </c>
    </row>
    <row r="1341" ht="36" customHeight="1" spans="2:6">
      <c r="B1341" s="368"/>
      <c r="C1341" s="238" t="s">
        <v>917</v>
      </c>
      <c r="D1341" s="147"/>
      <c r="E1341" s="147"/>
      <c r="F1341" s="225" t="str">
        <f t="shared" si="46"/>
        <v/>
      </c>
    </row>
    <row r="1342" ht="36" customHeight="1" spans="2:6">
      <c r="B1342" s="368"/>
      <c r="C1342" s="238" t="s">
        <v>1107</v>
      </c>
      <c r="D1342" s="147"/>
      <c r="E1342" s="147"/>
      <c r="F1342" s="225" t="str">
        <f t="shared" si="46"/>
        <v/>
      </c>
    </row>
    <row r="1343" ht="36" customHeight="1" spans="2:6">
      <c r="B1343" s="368"/>
      <c r="C1343" s="238" t="s">
        <v>1108</v>
      </c>
      <c r="D1343" s="147"/>
      <c r="E1343" s="147"/>
      <c r="F1343" s="225" t="str">
        <f t="shared" si="46"/>
        <v/>
      </c>
    </row>
    <row r="1344" ht="36" customHeight="1" spans="2:6">
      <c r="B1344" s="368"/>
      <c r="C1344" s="238" t="s">
        <v>918</v>
      </c>
      <c r="D1344" s="147"/>
      <c r="E1344" s="147"/>
      <c r="F1344" s="225" t="str">
        <f t="shared" si="46"/>
        <v/>
      </c>
    </row>
    <row r="1345" ht="36" customHeight="1" spans="2:6">
      <c r="B1345" s="368"/>
      <c r="C1345" s="238" t="s">
        <v>1109</v>
      </c>
      <c r="D1345" s="147"/>
      <c r="E1345" s="147"/>
      <c r="F1345" s="225" t="str">
        <f t="shared" si="46"/>
        <v/>
      </c>
    </row>
    <row r="1346" ht="36" customHeight="1" spans="2:6">
      <c r="B1346" s="368"/>
      <c r="C1346" s="238" t="s">
        <v>1110</v>
      </c>
      <c r="D1346" s="147"/>
      <c r="E1346" s="147"/>
      <c r="F1346" s="225" t="str">
        <f t="shared" si="46"/>
        <v/>
      </c>
    </row>
    <row r="1347" ht="36" customHeight="1" spans="2:6">
      <c r="B1347" s="368"/>
      <c r="C1347" s="238" t="s">
        <v>1111</v>
      </c>
      <c r="D1347" s="147"/>
      <c r="E1347" s="147"/>
      <c r="F1347" s="225" t="str">
        <f t="shared" si="46"/>
        <v/>
      </c>
    </row>
    <row r="1348" ht="36" customHeight="1" spans="2:6">
      <c r="B1348" s="368"/>
      <c r="C1348" s="238" t="s">
        <v>1112</v>
      </c>
      <c r="D1348" s="147"/>
      <c r="E1348" s="147"/>
      <c r="F1348" s="225" t="str">
        <f t="shared" si="46"/>
        <v/>
      </c>
    </row>
    <row r="1349" ht="36" customHeight="1" spans="2:6">
      <c r="B1349" s="368"/>
      <c r="C1349" s="238" t="s">
        <v>919</v>
      </c>
      <c r="D1349" s="147"/>
      <c r="E1349" s="147"/>
      <c r="F1349" s="225" t="str">
        <f t="shared" si="46"/>
        <v/>
      </c>
    </row>
    <row r="1350" ht="36" customHeight="1" spans="2:6">
      <c r="B1350" s="368"/>
      <c r="C1350" s="238" t="s">
        <v>1113</v>
      </c>
      <c r="D1350" s="147"/>
      <c r="E1350" s="147"/>
      <c r="F1350" s="225" t="str">
        <f t="shared" si="46"/>
        <v/>
      </c>
    </row>
    <row r="1351" ht="36" customHeight="1" spans="2:6">
      <c r="B1351" s="368"/>
      <c r="C1351" s="238" t="s">
        <v>1114</v>
      </c>
      <c r="D1351" s="147"/>
      <c r="E1351" s="147"/>
      <c r="F1351" s="225" t="str">
        <f t="shared" ref="F1351:F1377" si="47">IF(D1351&lt;&gt;0,E1351/D1351-1,"")</f>
        <v/>
      </c>
    </row>
    <row r="1352" ht="36" customHeight="1" spans="2:6">
      <c r="B1352" s="368"/>
      <c r="C1352" s="238" t="s">
        <v>920</v>
      </c>
      <c r="D1352" s="147"/>
      <c r="E1352" s="147"/>
      <c r="F1352" s="225" t="str">
        <f t="shared" si="47"/>
        <v/>
      </c>
    </row>
    <row r="1353" ht="36" customHeight="1" spans="2:6">
      <c r="B1353" s="368"/>
      <c r="C1353" s="371" t="s">
        <v>1115</v>
      </c>
      <c r="D1353" s="147">
        <f>SUM(D1354:D1355)</f>
        <v>17920</v>
      </c>
      <c r="E1353" s="147">
        <f>SUM(E1354:E1355)</f>
        <v>16054</v>
      </c>
      <c r="F1353" s="225">
        <f t="shared" si="47"/>
        <v>-0.104</v>
      </c>
    </row>
    <row r="1354" ht="36" customHeight="1" spans="2:6">
      <c r="B1354" s="368"/>
      <c r="C1354" s="238" t="s">
        <v>1116</v>
      </c>
      <c r="D1354" s="147">
        <v>8000</v>
      </c>
      <c r="E1354" s="147">
        <f>6486+938</f>
        <v>7424</v>
      </c>
      <c r="F1354" s="225">
        <f t="shared" si="47"/>
        <v>-0.072</v>
      </c>
    </row>
    <row r="1355" ht="36" customHeight="1" spans="2:6">
      <c r="B1355" s="368"/>
      <c r="C1355" s="238" t="s">
        <v>1117</v>
      </c>
      <c r="D1355" s="147">
        <v>9920</v>
      </c>
      <c r="E1355" s="147">
        <v>8630</v>
      </c>
      <c r="F1355" s="225">
        <f t="shared" si="47"/>
        <v>-0.13</v>
      </c>
    </row>
    <row r="1356" ht="36" customHeight="1" spans="2:6">
      <c r="B1356" s="368"/>
      <c r="C1356" s="371" t="s">
        <v>1118</v>
      </c>
      <c r="D1356" s="147">
        <v>40543</v>
      </c>
      <c r="E1356" s="147"/>
      <c r="F1356" s="225">
        <f t="shared" si="47"/>
        <v>-1</v>
      </c>
    </row>
    <row r="1357" ht="36" customHeight="1" spans="2:6">
      <c r="B1357" s="368"/>
      <c r="C1357" s="371" t="s">
        <v>1119</v>
      </c>
      <c r="D1357" s="147">
        <f>SUM(D1358,D1361:D1363)</f>
        <v>0</v>
      </c>
      <c r="E1357" s="147">
        <f>SUM(E1358,E1361:E1363)</f>
        <v>0</v>
      </c>
      <c r="F1357" s="225" t="str">
        <f t="shared" si="47"/>
        <v/>
      </c>
    </row>
    <row r="1358" ht="36" customHeight="1" spans="2:6">
      <c r="B1358" s="368"/>
      <c r="C1358" s="238" t="s">
        <v>1120</v>
      </c>
      <c r="D1358" s="147">
        <f>D1359+D1360</f>
        <v>0</v>
      </c>
      <c r="E1358" s="147">
        <f>E1359+E1360</f>
        <v>0</v>
      </c>
      <c r="F1358" s="225" t="str">
        <f t="shared" si="47"/>
        <v/>
      </c>
    </row>
    <row r="1359" ht="36" customHeight="1" spans="2:6">
      <c r="B1359" s="368"/>
      <c r="C1359" s="372" t="s">
        <v>1121</v>
      </c>
      <c r="D1359" s="147"/>
      <c r="E1359" s="147"/>
      <c r="F1359" s="225" t="str">
        <f t="shared" si="47"/>
        <v/>
      </c>
    </row>
    <row r="1360" ht="36" customHeight="1" spans="2:6">
      <c r="B1360" s="368"/>
      <c r="C1360" s="372" t="s">
        <v>1122</v>
      </c>
      <c r="D1360" s="147"/>
      <c r="E1360" s="147"/>
      <c r="F1360" s="225" t="str">
        <f t="shared" si="47"/>
        <v/>
      </c>
    </row>
    <row r="1361" ht="36" customHeight="1" spans="2:6">
      <c r="B1361" s="368"/>
      <c r="C1361" s="238" t="s">
        <v>1123</v>
      </c>
      <c r="D1361" s="147"/>
      <c r="E1361" s="147"/>
      <c r="F1361" s="225" t="str">
        <f t="shared" si="47"/>
        <v/>
      </c>
    </row>
    <row r="1362" ht="36" customHeight="1" spans="2:6">
      <c r="B1362" s="368"/>
      <c r="C1362" s="238" t="s">
        <v>1124</v>
      </c>
      <c r="D1362" s="147"/>
      <c r="E1362" s="147"/>
      <c r="F1362" s="225" t="str">
        <f t="shared" si="47"/>
        <v/>
      </c>
    </row>
    <row r="1363" ht="36" customHeight="1" spans="2:6">
      <c r="B1363" s="368"/>
      <c r="C1363" s="238" t="s">
        <v>1125</v>
      </c>
      <c r="D1363" s="147"/>
      <c r="E1363" s="147"/>
      <c r="F1363" s="225" t="str">
        <f t="shared" si="47"/>
        <v/>
      </c>
    </row>
    <row r="1364" ht="36" customHeight="1" spans="2:6">
      <c r="B1364" s="368"/>
      <c r="C1364" s="371" t="s">
        <v>1126</v>
      </c>
      <c r="D1364" s="147">
        <v>1579</v>
      </c>
      <c r="E1364" s="147"/>
      <c r="F1364" s="225">
        <f t="shared" si="47"/>
        <v>-1</v>
      </c>
    </row>
    <row r="1365" ht="36" customHeight="1" spans="2:6">
      <c r="B1365" s="368"/>
      <c r="C1365" s="371" t="s">
        <v>1127</v>
      </c>
      <c r="D1365" s="147"/>
      <c r="E1365" s="147"/>
      <c r="F1365" s="225" t="str">
        <f t="shared" si="47"/>
        <v/>
      </c>
    </row>
    <row r="1366" ht="36" customHeight="1" spans="2:6">
      <c r="B1366" s="368"/>
      <c r="C1366" s="371" t="s">
        <v>1128</v>
      </c>
      <c r="D1366" s="147">
        <f>SUM(D1367:D1370)</f>
        <v>0</v>
      </c>
      <c r="E1366" s="147">
        <f>SUM(E1367:E1370)</f>
        <v>0</v>
      </c>
      <c r="F1366" s="225" t="str">
        <f t="shared" si="47"/>
        <v/>
      </c>
    </row>
    <row r="1367" ht="36" customHeight="1" spans="2:6">
      <c r="B1367" s="368"/>
      <c r="C1367" s="238" t="s">
        <v>1129</v>
      </c>
      <c r="D1367" s="147"/>
      <c r="E1367" s="147"/>
      <c r="F1367" s="225" t="str">
        <f t="shared" si="47"/>
        <v/>
      </c>
    </row>
    <row r="1368" ht="36" customHeight="1" spans="2:6">
      <c r="B1368" s="368"/>
      <c r="C1368" s="238" t="s">
        <v>1130</v>
      </c>
      <c r="D1368" s="147"/>
      <c r="E1368" s="147"/>
      <c r="F1368" s="225" t="str">
        <f t="shared" si="47"/>
        <v/>
      </c>
    </row>
    <row r="1369" ht="36" customHeight="1" spans="2:6">
      <c r="B1369" s="368"/>
      <c r="C1369" s="238" t="s">
        <v>1131</v>
      </c>
      <c r="D1369" s="147"/>
      <c r="E1369" s="147"/>
      <c r="F1369" s="225" t="str">
        <f t="shared" si="47"/>
        <v/>
      </c>
    </row>
    <row r="1370" ht="36" customHeight="1" spans="2:6">
      <c r="B1370" s="368"/>
      <c r="C1370" s="238" t="s">
        <v>1132</v>
      </c>
      <c r="D1370" s="147"/>
      <c r="E1370" s="147"/>
      <c r="F1370" s="225" t="str">
        <f t="shared" si="47"/>
        <v/>
      </c>
    </row>
    <row r="1371" s="346" customFormat="1" ht="36" customHeight="1" spans="2:6">
      <c r="B1371" s="368"/>
      <c r="C1371" s="373" t="s">
        <v>125</v>
      </c>
      <c r="D1371" s="283">
        <f>SUM(D1372,D1373:D1375)</f>
        <v>28350</v>
      </c>
      <c r="E1371" s="283">
        <f>SUM(E1372,E1373:E1375)</f>
        <v>9820</v>
      </c>
      <c r="F1371" s="224">
        <f t="shared" si="47"/>
        <v>-0.654</v>
      </c>
    </row>
    <row r="1372" ht="36" customHeight="1" spans="2:6">
      <c r="B1372" s="368"/>
      <c r="C1372" s="371" t="s">
        <v>1133</v>
      </c>
      <c r="D1372" s="147">
        <v>15250</v>
      </c>
      <c r="E1372" s="147">
        <v>9820</v>
      </c>
      <c r="F1372" s="225">
        <f t="shared" si="47"/>
        <v>-0.356</v>
      </c>
    </row>
    <row r="1373" ht="36" customHeight="1" spans="2:6">
      <c r="B1373" s="368"/>
      <c r="C1373" s="371" t="s">
        <v>1134</v>
      </c>
      <c r="D1373" s="147"/>
      <c r="E1373" s="147"/>
      <c r="F1373" s="225" t="str">
        <f t="shared" si="47"/>
        <v/>
      </c>
    </row>
    <row r="1374" ht="36" customHeight="1" spans="2:6">
      <c r="B1374" s="368"/>
      <c r="C1374" s="371" t="s">
        <v>1135</v>
      </c>
      <c r="D1374" s="147"/>
      <c r="E1374" s="147"/>
      <c r="F1374" s="225" t="str">
        <f t="shared" si="47"/>
        <v/>
      </c>
    </row>
    <row r="1375" ht="36" customHeight="1" spans="2:6">
      <c r="B1375" s="368"/>
      <c r="C1375" s="371" t="s">
        <v>1136</v>
      </c>
      <c r="D1375" s="147">
        <v>13100</v>
      </c>
      <c r="E1375" s="147"/>
      <c r="F1375" s="225">
        <f t="shared" si="47"/>
        <v>-1</v>
      </c>
    </row>
    <row r="1376" s="346" customFormat="1" ht="36" customHeight="1" spans="2:6">
      <c r="B1376" s="368"/>
      <c r="C1376" s="374" t="s">
        <v>126</v>
      </c>
      <c r="D1376" s="283">
        <v>8801</v>
      </c>
      <c r="E1376" s="283"/>
      <c r="F1376" s="224">
        <f t="shared" si="47"/>
        <v>-1</v>
      </c>
    </row>
    <row r="1377" s="346" customFormat="1" ht="36" customHeight="1" spans="2:6">
      <c r="B1377" s="368"/>
      <c r="C1377" s="153" t="s">
        <v>127</v>
      </c>
      <c r="D1377" s="283">
        <f>SUM(D1286:D1287,D1371,D1376:D1376)</f>
        <v>308988</v>
      </c>
      <c r="E1377" s="283">
        <f>SUM(E1286:E1287,E1371,E1376:E1376)</f>
        <v>243813</v>
      </c>
      <c r="F1377" s="224">
        <f t="shared" si="47"/>
        <v>-0.211</v>
      </c>
    </row>
  </sheetData>
  <autoFilter ref="A3:H1377">
    <extLst/>
  </autoFilter>
  <mergeCells count="1">
    <mergeCell ref="C1:F1"/>
  </mergeCells>
  <conditionalFormatting sqref="C1376">
    <cfRule type="expression" dxfId="1" priority="25" stopIfTrue="1">
      <formula>"len($A:$A)=3"</formula>
    </cfRule>
  </conditionalFormatting>
  <conditionalFormatting sqref="C1289:C1294">
    <cfRule type="expression" dxfId="1" priority="21" stopIfTrue="1">
      <formula>"len($A:$A)=3"</formula>
    </cfRule>
    <cfRule type="expression" dxfId="1" priority="20" stopIfTrue="1">
      <formula>"len($A:$A)=3"</formula>
    </cfRule>
    <cfRule type="expression" dxfId="1" priority="19" stopIfTrue="1">
      <formula>"len($A:$A)=3"</formula>
    </cfRule>
  </conditionalFormatting>
  <conditionalFormatting sqref="C1296:C1304">
    <cfRule type="expression" dxfId="1" priority="24" stopIfTrue="1">
      <formula>"len($A:$A)=3"</formula>
    </cfRule>
    <cfRule type="expression" dxfId="1" priority="23" stopIfTrue="1">
      <formula>"len($A:$A)=3"</formula>
    </cfRule>
    <cfRule type="expression" dxfId="1" priority="22" stopIfTrue="1">
      <formula>"len($A:$A)=3"</formula>
    </cfRule>
  </conditionalFormatting>
  <conditionalFormatting sqref="C1305:C1330">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C1332:C1352">
    <cfRule type="expression" dxfId="1" priority="18" stopIfTrue="1">
      <formula>"len($A:$A)=3"</formula>
    </cfRule>
    <cfRule type="expression" dxfId="1" priority="17" stopIfTrue="1">
      <formula>"len($A:$A)=3"</formula>
    </cfRule>
    <cfRule type="expression" dxfId="1" priority="16" stopIfTrue="1">
      <formula>"len($A:$A)=3"</formula>
    </cfRule>
  </conditionalFormatting>
  <conditionalFormatting sqref="C1354:C1355">
    <cfRule type="expression" dxfId="1" priority="15" stopIfTrue="1">
      <formula>"len($A:$A)=3"</formula>
    </cfRule>
    <cfRule type="expression" dxfId="1" priority="14" stopIfTrue="1">
      <formula>"len($A:$A)=3"</formula>
    </cfRule>
    <cfRule type="expression" dxfId="1" priority="13" stopIfTrue="1">
      <formula>"len($A:$A)=3"</formula>
    </cfRule>
  </conditionalFormatting>
  <conditionalFormatting sqref="C1358:C1360">
    <cfRule type="expression" dxfId="1" priority="12" stopIfTrue="1">
      <formula>"len($A:$A)=3"</formula>
    </cfRule>
    <cfRule type="expression" dxfId="1" priority="11" stopIfTrue="1">
      <formula>"len($A:$A)=3"</formula>
    </cfRule>
    <cfRule type="expression" dxfId="1" priority="10" stopIfTrue="1">
      <formula>"len($A:$A)=3"</formula>
    </cfRule>
  </conditionalFormatting>
  <conditionalFormatting sqref="C1361:C1363">
    <cfRule type="expression" dxfId="1" priority="9" stopIfTrue="1">
      <formula>"len($A:$A)=3"</formula>
    </cfRule>
    <cfRule type="expression" dxfId="1" priority="8" stopIfTrue="1">
      <formula>"len($A:$A)=3"</formula>
    </cfRule>
    <cfRule type="expression" dxfId="1" priority="7" stopIfTrue="1">
      <formula>"len($A:$A)=3"</formula>
    </cfRule>
  </conditionalFormatting>
  <conditionalFormatting sqref="C1367:C1370">
    <cfRule type="expression" dxfId="1" priority="6" stopIfTrue="1">
      <formula>"len($A:$A)=3"</formula>
    </cfRule>
    <cfRule type="expression" dxfId="1" priority="5" stopIfTrue="1">
      <formula>"len($A:$A)=3"</formula>
    </cfRule>
    <cfRule type="expression" dxfId="1" priority="4"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6"/>
  <sheetViews>
    <sheetView showZeros="0" view="pageBreakPreview" zoomScale="70" zoomScaleNormal="100" workbookViewId="0">
      <selection activeCell="B8" sqref="B8"/>
    </sheetView>
  </sheetViews>
  <sheetFormatPr defaultColWidth="9" defaultRowHeight="13.5" outlineLevelCol="1"/>
  <cols>
    <col min="1" max="1" width="79" customWidth="1"/>
    <col min="2" max="2" width="36.5" customWidth="1"/>
  </cols>
  <sheetData>
    <row r="1" ht="45" customHeight="1" spans="1:2">
      <c r="A1" s="333" t="s">
        <v>1137</v>
      </c>
      <c r="B1" s="333"/>
    </row>
    <row r="2" ht="20.1" customHeight="1" spans="1:2">
      <c r="A2" s="334"/>
      <c r="B2" s="335" t="s">
        <v>1</v>
      </c>
    </row>
    <row r="3" ht="45" customHeight="1" spans="1:2">
      <c r="A3" s="336" t="s">
        <v>1138</v>
      </c>
      <c r="B3" s="74" t="s">
        <v>5</v>
      </c>
    </row>
    <row r="4" ht="30" customHeight="1" spans="1:2">
      <c r="A4" s="337" t="s">
        <v>1139</v>
      </c>
      <c r="B4" s="338">
        <f>SUM(B5:B8)</f>
        <v>25337</v>
      </c>
    </row>
    <row r="5" ht="30" customHeight="1" spans="1:2">
      <c r="A5" s="339" t="s">
        <v>1140</v>
      </c>
      <c r="B5" s="340">
        <v>14087</v>
      </c>
    </row>
    <row r="6" ht="30" customHeight="1" spans="1:2">
      <c r="A6" s="339" t="s">
        <v>1141</v>
      </c>
      <c r="B6" s="340">
        <v>8613</v>
      </c>
    </row>
    <row r="7" ht="30" customHeight="1" spans="1:2">
      <c r="A7" s="339" t="s">
        <v>970</v>
      </c>
      <c r="B7" s="340">
        <v>2637</v>
      </c>
    </row>
    <row r="8" ht="30" customHeight="1" spans="1:2">
      <c r="A8" s="339" t="s">
        <v>1142</v>
      </c>
      <c r="B8" s="340"/>
    </row>
    <row r="9" ht="30" customHeight="1" spans="1:2">
      <c r="A9" s="341" t="s">
        <v>1143</v>
      </c>
      <c r="B9" s="338">
        <f>SUM(B10:B19)</f>
        <v>2803</v>
      </c>
    </row>
    <row r="10" ht="30" customHeight="1" spans="1:2">
      <c r="A10" s="339" t="s">
        <v>1144</v>
      </c>
      <c r="B10" s="340">
        <v>2246</v>
      </c>
    </row>
    <row r="11" ht="30" customHeight="1" spans="1:2">
      <c r="A11" s="339" t="s">
        <v>1145</v>
      </c>
      <c r="B11" s="340">
        <v>14</v>
      </c>
    </row>
    <row r="12" ht="30" customHeight="1" spans="1:2">
      <c r="A12" s="339" t="s">
        <v>1146</v>
      </c>
      <c r="B12" s="340">
        <v>19</v>
      </c>
    </row>
    <row r="13" ht="30" customHeight="1" spans="1:2">
      <c r="A13" s="339" t="s">
        <v>1147</v>
      </c>
      <c r="B13" s="340"/>
    </row>
    <row r="14" ht="30" customHeight="1" spans="1:2">
      <c r="A14" s="339" t="s">
        <v>1148</v>
      </c>
      <c r="B14" s="340"/>
    </row>
    <row r="15" ht="30" customHeight="1" spans="1:2">
      <c r="A15" s="339" t="s">
        <v>1149</v>
      </c>
      <c r="B15" s="340">
        <v>192</v>
      </c>
    </row>
    <row r="16" ht="30" customHeight="1" spans="1:2">
      <c r="A16" s="339" t="s">
        <v>1150</v>
      </c>
      <c r="B16" s="340"/>
    </row>
    <row r="17" ht="30" customHeight="1" spans="1:2">
      <c r="A17" s="339" t="s">
        <v>1151</v>
      </c>
      <c r="B17" s="340">
        <v>92</v>
      </c>
    </row>
    <row r="18" ht="30" customHeight="1" spans="1:2">
      <c r="A18" s="339" t="s">
        <v>1152</v>
      </c>
      <c r="B18" s="340">
        <v>37</v>
      </c>
    </row>
    <row r="19" ht="30" customHeight="1" spans="1:2">
      <c r="A19" s="339" t="s">
        <v>1153</v>
      </c>
      <c r="B19" s="340">
        <v>203</v>
      </c>
    </row>
    <row r="20" ht="30" customHeight="1" spans="1:2">
      <c r="A20" s="341" t="s">
        <v>1154</v>
      </c>
      <c r="B20" s="338">
        <f>SUM(B21:B23)</f>
        <v>1</v>
      </c>
    </row>
    <row r="21" ht="30" customHeight="1" spans="1:2">
      <c r="A21" s="339" t="s">
        <v>1155</v>
      </c>
      <c r="B21" s="340">
        <v>1</v>
      </c>
    </row>
    <row r="22" ht="30" customHeight="1" spans="1:2">
      <c r="A22" s="339" t="s">
        <v>1156</v>
      </c>
      <c r="B22" s="340"/>
    </row>
    <row r="23" ht="30" customHeight="1" spans="1:2">
      <c r="A23" s="339" t="s">
        <v>1157</v>
      </c>
      <c r="B23" s="340"/>
    </row>
    <row r="24" ht="30" customHeight="1" spans="1:2">
      <c r="A24" s="341" t="s">
        <v>1158</v>
      </c>
      <c r="B24" s="338">
        <f>SUM(B25:B26)</f>
        <v>47821</v>
      </c>
    </row>
    <row r="25" ht="30" customHeight="1" spans="1:2">
      <c r="A25" s="339" t="s">
        <v>1159</v>
      </c>
      <c r="B25" s="340">
        <v>46667</v>
      </c>
    </row>
    <row r="26" ht="30" customHeight="1" spans="1:2">
      <c r="A26" s="339" t="s">
        <v>1160</v>
      </c>
      <c r="B26" s="340">
        <v>1154</v>
      </c>
    </row>
    <row r="27" ht="30" customHeight="1" spans="1:2">
      <c r="A27" s="341" t="s">
        <v>1161</v>
      </c>
      <c r="B27" s="338">
        <f>B28</f>
        <v>0</v>
      </c>
    </row>
    <row r="28" ht="30" customHeight="1" spans="1:2">
      <c r="A28" s="339" t="s">
        <v>1162</v>
      </c>
      <c r="B28" s="340"/>
    </row>
    <row r="29" ht="30" customHeight="1" spans="1:2">
      <c r="A29" s="341" t="s">
        <v>1163</v>
      </c>
      <c r="B29" s="338">
        <f>SUM(B30:B33)</f>
        <v>4012</v>
      </c>
    </row>
    <row r="30" ht="30" customHeight="1" spans="1:2">
      <c r="A30" s="339" t="s">
        <v>1164</v>
      </c>
      <c r="B30" s="340">
        <v>2110</v>
      </c>
    </row>
    <row r="31" ht="30" customHeight="1" spans="1:2">
      <c r="A31" s="339" t="s">
        <v>1165</v>
      </c>
      <c r="B31" s="340"/>
    </row>
    <row r="32" ht="30" customHeight="1" spans="1:2">
      <c r="A32" s="339" t="s">
        <v>1166</v>
      </c>
      <c r="B32" s="340">
        <v>1902</v>
      </c>
    </row>
    <row r="33" ht="30" customHeight="1" spans="1:2">
      <c r="A33" s="339" t="s">
        <v>1167</v>
      </c>
      <c r="B33" s="340"/>
    </row>
    <row r="34" ht="30" customHeight="1" spans="1:2">
      <c r="A34" s="341" t="s">
        <v>1168</v>
      </c>
      <c r="B34" s="338">
        <f>B35</f>
        <v>0</v>
      </c>
    </row>
    <row r="35" ht="30" customHeight="1" spans="1:2">
      <c r="A35" s="339" t="s">
        <v>1169</v>
      </c>
      <c r="B35" s="340"/>
    </row>
    <row r="36" ht="33" customHeight="1" spans="1:2">
      <c r="A36" s="342" t="s">
        <v>1170</v>
      </c>
      <c r="B36" s="338">
        <f>SUM(B29,B27,B24,B20,B9,B4,B34)</f>
        <v>79974</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D70"/>
  <sheetViews>
    <sheetView showGridLines="0" showZeros="0" view="pageBreakPreview" zoomScale="70" zoomScaleNormal="100" workbookViewId="0">
      <selection activeCell="A19" sqref="A19"/>
    </sheetView>
  </sheetViews>
  <sheetFormatPr defaultColWidth="9" defaultRowHeight="13.5" outlineLevelCol="3"/>
  <cols>
    <col min="1" max="1" width="69.6333333333333" style="182" customWidth="1"/>
    <col min="2" max="2" width="25.9416666666667" style="182" customWidth="1"/>
    <col min="3" max="3" width="23.925" style="182" customWidth="1"/>
    <col min="4" max="4" width="16.6333333333333" style="182" customWidth="1"/>
    <col min="5" max="16384" width="9" style="182"/>
  </cols>
  <sheetData>
    <row r="1" s="197" customFormat="1" ht="45" customHeight="1" spans="1:4">
      <c r="A1" s="327" t="s">
        <v>1171</v>
      </c>
      <c r="B1" s="327"/>
      <c r="C1" s="327"/>
      <c r="D1" s="327"/>
    </row>
    <row r="2" ht="20.1" customHeight="1" spans="1:4">
      <c r="A2" s="184"/>
      <c r="B2" s="328"/>
      <c r="C2" s="329"/>
      <c r="D2" s="328" t="s">
        <v>1</v>
      </c>
    </row>
    <row r="3" ht="45" customHeight="1" spans="1:4">
      <c r="A3" s="134" t="s">
        <v>1172</v>
      </c>
      <c r="B3" s="134" t="s">
        <v>4</v>
      </c>
      <c r="C3" s="74" t="s">
        <v>5</v>
      </c>
      <c r="D3" s="330" t="s">
        <v>6</v>
      </c>
    </row>
    <row r="4" ht="36" customHeight="1" spans="1:4">
      <c r="A4" s="258" t="s">
        <v>1173</v>
      </c>
      <c r="B4" s="232">
        <f>+B5+B64</f>
        <v>211795</v>
      </c>
      <c r="C4" s="232">
        <f>+C5+C64</f>
        <v>85638</v>
      </c>
      <c r="D4" s="77">
        <f t="shared" ref="D4:D15" si="0">IF(B4&lt;&gt;0,C4/B4-1,"")</f>
        <v>-0.596</v>
      </c>
    </row>
    <row r="5" ht="36" customHeight="1" spans="1:4">
      <c r="A5" s="258" t="s">
        <v>1174</v>
      </c>
      <c r="B5" s="232">
        <f>+B6+B42</f>
        <v>208297</v>
      </c>
      <c r="C5" s="232">
        <f>+C6+C42</f>
        <v>80424</v>
      </c>
      <c r="D5" s="77">
        <f t="shared" si="0"/>
        <v>-0.614</v>
      </c>
    </row>
    <row r="6" ht="36" customHeight="1" spans="1:4">
      <c r="A6" s="291" t="s">
        <v>1175</v>
      </c>
      <c r="B6" s="331">
        <f>SUM(B7:B41)</f>
        <v>79365</v>
      </c>
      <c r="C6" s="331">
        <f>SUM(C7:C41)</f>
        <v>66713</v>
      </c>
      <c r="D6" s="80">
        <f t="shared" si="0"/>
        <v>-0.159</v>
      </c>
    </row>
    <row r="7" ht="36" customHeight="1" spans="1:4">
      <c r="A7" s="240" t="s">
        <v>1176</v>
      </c>
      <c r="B7" s="331">
        <v>0</v>
      </c>
      <c r="C7" s="331"/>
      <c r="D7" s="80" t="str">
        <f t="shared" si="0"/>
        <v/>
      </c>
    </row>
    <row r="8" ht="36" customHeight="1" spans="1:4">
      <c r="A8" s="240" t="s">
        <v>1177</v>
      </c>
      <c r="B8" s="331">
        <v>17501</v>
      </c>
      <c r="C8" s="331">
        <v>18105</v>
      </c>
      <c r="D8" s="80">
        <f t="shared" si="0"/>
        <v>0.035</v>
      </c>
    </row>
    <row r="9" ht="36" customHeight="1" spans="1:4">
      <c r="A9" s="240" t="s">
        <v>1178</v>
      </c>
      <c r="B9" s="331">
        <v>6132</v>
      </c>
      <c r="C9" s="331">
        <v>6249</v>
      </c>
      <c r="D9" s="80">
        <f t="shared" si="0"/>
        <v>0.019</v>
      </c>
    </row>
    <row r="10" ht="36" customHeight="1" spans="1:4">
      <c r="A10" s="240" t="s">
        <v>1179</v>
      </c>
      <c r="B10" s="331">
        <v>9694</v>
      </c>
      <c r="C10" s="331">
        <v>9120</v>
      </c>
      <c r="D10" s="80">
        <f t="shared" si="0"/>
        <v>-0.059</v>
      </c>
    </row>
    <row r="11" ht="36" customHeight="1" spans="1:4">
      <c r="A11" s="240" t="s">
        <v>1180</v>
      </c>
      <c r="B11" s="331">
        <v>0</v>
      </c>
      <c r="C11" s="331"/>
      <c r="D11" s="80" t="str">
        <f t="shared" si="0"/>
        <v/>
      </c>
    </row>
    <row r="12" ht="36" customHeight="1" spans="1:4">
      <c r="A12" s="240" t="s">
        <v>1181</v>
      </c>
      <c r="B12" s="331">
        <v>0</v>
      </c>
      <c r="C12" s="331"/>
      <c r="D12" s="80" t="str">
        <f t="shared" si="0"/>
        <v/>
      </c>
    </row>
    <row r="13" ht="36" customHeight="1" spans="1:4">
      <c r="A13" s="240" t="s">
        <v>1182</v>
      </c>
      <c r="B13" s="331">
        <v>0</v>
      </c>
      <c r="C13" s="331"/>
      <c r="D13" s="80" t="str">
        <f t="shared" si="0"/>
        <v/>
      </c>
    </row>
    <row r="14" ht="36" customHeight="1" spans="1:4">
      <c r="A14" s="240" t="s">
        <v>1183</v>
      </c>
      <c r="B14" s="331">
        <v>6640</v>
      </c>
      <c r="C14" s="331">
        <v>7853</v>
      </c>
      <c r="D14" s="80">
        <f t="shared" si="0"/>
        <v>0.183</v>
      </c>
    </row>
    <row r="15" ht="36" customHeight="1" spans="1:4">
      <c r="A15" s="240" t="s">
        <v>1184</v>
      </c>
      <c r="B15" s="331">
        <v>7276</v>
      </c>
      <c r="C15" s="331">
        <v>6993</v>
      </c>
      <c r="D15" s="80">
        <f t="shared" si="0"/>
        <v>-0.039</v>
      </c>
    </row>
    <row r="16" ht="36" customHeight="1" spans="1:4">
      <c r="A16" s="240" t="s">
        <v>1185</v>
      </c>
      <c r="B16" s="331">
        <v>0</v>
      </c>
      <c r="C16" s="331"/>
      <c r="D16" s="80" t="str">
        <f t="shared" ref="D16:D37" si="1">IF(B16&lt;&gt;0,C16/B16-1,"")</f>
        <v/>
      </c>
    </row>
    <row r="17" ht="36" customHeight="1" spans="1:4">
      <c r="A17" s="240" t="s">
        <v>1186</v>
      </c>
      <c r="B17" s="331">
        <v>0</v>
      </c>
      <c r="C17" s="331"/>
      <c r="D17" s="80" t="str">
        <f t="shared" si="1"/>
        <v/>
      </c>
    </row>
    <row r="18" ht="36" customHeight="1" spans="1:4">
      <c r="A18" s="240" t="s">
        <v>1187</v>
      </c>
      <c r="B18" s="331">
        <v>0</v>
      </c>
      <c r="C18" s="331"/>
      <c r="D18" s="80" t="str">
        <f t="shared" si="1"/>
        <v/>
      </c>
    </row>
    <row r="19" ht="36" customHeight="1" spans="1:4">
      <c r="A19" s="240" t="s">
        <v>1188</v>
      </c>
      <c r="B19" s="331">
        <v>2369</v>
      </c>
      <c r="C19" s="331">
        <v>1669</v>
      </c>
      <c r="D19" s="80">
        <f t="shared" si="1"/>
        <v>-0.295</v>
      </c>
    </row>
    <row r="20" ht="36" customHeight="1" spans="1:4">
      <c r="A20" s="240" t="s">
        <v>1189</v>
      </c>
      <c r="B20" s="331">
        <v>0</v>
      </c>
      <c r="C20" s="331"/>
      <c r="D20" s="80" t="str">
        <f t="shared" si="1"/>
        <v/>
      </c>
    </row>
    <row r="21" ht="36" customHeight="1" spans="1:4">
      <c r="A21" s="240" t="s">
        <v>1190</v>
      </c>
      <c r="B21" s="331">
        <v>0</v>
      </c>
      <c r="C21" s="331"/>
      <c r="D21" s="80" t="str">
        <f t="shared" si="1"/>
        <v/>
      </c>
    </row>
    <row r="22" ht="36" customHeight="1" spans="1:4">
      <c r="A22" s="240" t="s">
        <v>1191</v>
      </c>
      <c r="B22" s="331">
        <v>0</v>
      </c>
      <c r="C22" s="331"/>
      <c r="D22" s="80" t="str">
        <f t="shared" si="1"/>
        <v/>
      </c>
    </row>
    <row r="23" ht="36" customHeight="1" spans="1:4">
      <c r="A23" s="243" t="s">
        <v>1192</v>
      </c>
      <c r="B23" s="331">
        <v>1297</v>
      </c>
      <c r="C23" s="331">
        <v>1187</v>
      </c>
      <c r="D23" s="80">
        <f t="shared" si="1"/>
        <v>-0.085</v>
      </c>
    </row>
    <row r="24" ht="36" customHeight="1" spans="1:4">
      <c r="A24" s="240" t="s">
        <v>1193</v>
      </c>
      <c r="B24" s="331">
        <v>6855</v>
      </c>
      <c r="C24" s="331">
        <v>2946</v>
      </c>
      <c r="D24" s="80">
        <f t="shared" si="1"/>
        <v>-0.57</v>
      </c>
    </row>
    <row r="25" ht="36" customHeight="1" spans="1:4">
      <c r="A25" s="240" t="s">
        <v>1194</v>
      </c>
      <c r="B25" s="331">
        <v>0</v>
      </c>
      <c r="C25" s="331"/>
      <c r="D25" s="80" t="str">
        <f t="shared" si="1"/>
        <v/>
      </c>
    </row>
    <row r="26" ht="36" customHeight="1" spans="1:4">
      <c r="A26" s="240" t="s">
        <v>1195</v>
      </c>
      <c r="B26" s="331">
        <v>215</v>
      </c>
      <c r="C26" s="331">
        <v>200</v>
      </c>
      <c r="D26" s="80">
        <f t="shared" si="1"/>
        <v>-0.07</v>
      </c>
    </row>
    <row r="27" ht="36" customHeight="1" spans="1:4">
      <c r="A27" s="240" t="s">
        <v>1196</v>
      </c>
      <c r="B27" s="331">
        <v>7941</v>
      </c>
      <c r="C27" s="331">
        <v>6467</v>
      </c>
      <c r="D27" s="80">
        <f t="shared" si="1"/>
        <v>-0.186</v>
      </c>
    </row>
    <row r="28" ht="36" customHeight="1" spans="1:4">
      <c r="A28" s="240" t="s">
        <v>1197</v>
      </c>
      <c r="B28" s="331">
        <v>5500</v>
      </c>
      <c r="C28" s="331">
        <v>1873</v>
      </c>
      <c r="D28" s="80">
        <f t="shared" si="1"/>
        <v>-0.659</v>
      </c>
    </row>
    <row r="29" ht="36" customHeight="1" spans="1:4">
      <c r="A29" s="240" t="s">
        <v>1198</v>
      </c>
      <c r="B29" s="331">
        <v>542</v>
      </c>
      <c r="C29" s="331">
        <v>344</v>
      </c>
      <c r="D29" s="80">
        <f t="shared" si="1"/>
        <v>-0.365</v>
      </c>
    </row>
    <row r="30" ht="36" customHeight="1" spans="1:4">
      <c r="A30" s="240" t="s">
        <v>1199</v>
      </c>
      <c r="B30" s="331">
        <v>0</v>
      </c>
      <c r="C30" s="331"/>
      <c r="D30" s="80" t="str">
        <f t="shared" si="1"/>
        <v/>
      </c>
    </row>
    <row r="31" ht="36" customHeight="1" spans="1:4">
      <c r="A31" s="243" t="s">
        <v>1200</v>
      </c>
      <c r="B31" s="331">
        <v>5797</v>
      </c>
      <c r="C31" s="331">
        <v>2585</v>
      </c>
      <c r="D31" s="80">
        <f t="shared" si="1"/>
        <v>-0.554</v>
      </c>
    </row>
    <row r="32" ht="36" customHeight="1" spans="1:4">
      <c r="A32" s="240" t="s">
        <v>1201</v>
      </c>
      <c r="B32" s="331">
        <v>1376</v>
      </c>
      <c r="C32" s="331">
        <v>845</v>
      </c>
      <c r="D32" s="80">
        <f t="shared" si="1"/>
        <v>-0.386</v>
      </c>
    </row>
    <row r="33" ht="36" customHeight="1" spans="1:4">
      <c r="A33" s="243" t="s">
        <v>1202</v>
      </c>
      <c r="B33" s="331">
        <v>0</v>
      </c>
      <c r="C33" s="331"/>
      <c r="D33" s="80" t="str">
        <f t="shared" si="1"/>
        <v/>
      </c>
    </row>
    <row r="34" ht="36" customHeight="1" spans="1:4">
      <c r="A34" s="240" t="s">
        <v>1203</v>
      </c>
      <c r="B34" s="331">
        <v>0</v>
      </c>
      <c r="C34" s="331"/>
      <c r="D34" s="80" t="str">
        <f t="shared" si="1"/>
        <v/>
      </c>
    </row>
    <row r="35" ht="36" customHeight="1" spans="1:4">
      <c r="A35" s="240" t="s">
        <v>1204</v>
      </c>
      <c r="B35" s="331">
        <v>0</v>
      </c>
      <c r="C35" s="331"/>
      <c r="D35" s="80" t="str">
        <f t="shared" ref="D35:D44" si="2">IF(B35&lt;&gt;0,C35/B35-1,"")</f>
        <v/>
      </c>
    </row>
    <row r="36" ht="36" customHeight="1" spans="1:4">
      <c r="A36" s="240" t="s">
        <v>1205</v>
      </c>
      <c r="B36" s="331">
        <v>0</v>
      </c>
      <c r="C36" s="331"/>
      <c r="D36" s="80" t="str">
        <f t="shared" si="2"/>
        <v/>
      </c>
    </row>
    <row r="37" ht="36" customHeight="1" spans="1:4">
      <c r="A37" s="240" t="s">
        <v>1206</v>
      </c>
      <c r="B37" s="331">
        <v>27</v>
      </c>
      <c r="C37" s="331">
        <v>90</v>
      </c>
      <c r="D37" s="80">
        <f t="shared" si="2"/>
        <v>2.333</v>
      </c>
    </row>
    <row r="38" ht="36" customHeight="1" spans="1:4">
      <c r="A38" s="240" t="s">
        <v>1207</v>
      </c>
      <c r="B38" s="331">
        <v>0</v>
      </c>
      <c r="C38" s="331"/>
      <c r="D38" s="80" t="str">
        <f t="shared" si="2"/>
        <v/>
      </c>
    </row>
    <row r="39" ht="36" customHeight="1" spans="1:4">
      <c r="A39" s="240" t="s">
        <v>1208</v>
      </c>
      <c r="B39" s="331">
        <v>66</v>
      </c>
      <c r="C39" s="331">
        <v>50</v>
      </c>
      <c r="D39" s="80">
        <f t="shared" si="2"/>
        <v>-0.242</v>
      </c>
    </row>
    <row r="40" ht="36" customHeight="1" spans="1:4">
      <c r="A40" s="240" t="s">
        <v>1209</v>
      </c>
      <c r="B40" s="331">
        <v>5</v>
      </c>
      <c r="C40" s="331">
        <v>5</v>
      </c>
      <c r="D40" s="80">
        <f t="shared" si="2"/>
        <v>0</v>
      </c>
    </row>
    <row r="41" ht="36" customHeight="1" spans="1:4">
      <c r="A41" s="240" t="s">
        <v>1210</v>
      </c>
      <c r="B41" s="331">
        <v>132</v>
      </c>
      <c r="C41" s="331">
        <v>132</v>
      </c>
      <c r="D41" s="80">
        <f t="shared" si="2"/>
        <v>0</v>
      </c>
    </row>
    <row r="42" ht="36" customHeight="1" spans="1:4">
      <c r="A42" s="291" t="s">
        <v>1211</v>
      </c>
      <c r="B42" s="331">
        <f>SUM(B43:B63)</f>
        <v>128932</v>
      </c>
      <c r="C42" s="331">
        <f>SUM(C43:C63)</f>
        <v>13711</v>
      </c>
      <c r="D42" s="80">
        <f t="shared" si="2"/>
        <v>-0.894</v>
      </c>
    </row>
    <row r="43" ht="36" customHeight="1" spans="1:4">
      <c r="A43" s="240" t="s">
        <v>913</v>
      </c>
      <c r="B43" s="331">
        <v>368</v>
      </c>
      <c r="C43" s="331">
        <v>290</v>
      </c>
      <c r="D43" s="80">
        <f t="shared" si="2"/>
        <v>-0.212</v>
      </c>
    </row>
    <row r="44" ht="36" customHeight="1" spans="1:4">
      <c r="A44" s="240" t="s">
        <v>1102</v>
      </c>
      <c r="B44" s="331">
        <v>0</v>
      </c>
      <c r="C44" s="331"/>
      <c r="D44" s="80" t="str">
        <f t="shared" si="2"/>
        <v/>
      </c>
    </row>
    <row r="45" ht="36" customHeight="1" spans="1:4">
      <c r="A45" s="240" t="s">
        <v>1103</v>
      </c>
      <c r="B45" s="331">
        <v>60</v>
      </c>
      <c r="C45" s="331">
        <v>40</v>
      </c>
      <c r="D45" s="80">
        <f t="shared" ref="D45:D68" si="3">IF(B45&lt;&gt;0,C45/B45-1,"")</f>
        <v>-0.333</v>
      </c>
    </row>
    <row r="46" ht="36" customHeight="1" spans="1:4">
      <c r="A46" s="240" t="s">
        <v>1104</v>
      </c>
      <c r="B46" s="331">
        <v>25</v>
      </c>
      <c r="C46" s="331">
        <v>10</v>
      </c>
      <c r="D46" s="80">
        <f t="shared" si="3"/>
        <v>-0.6</v>
      </c>
    </row>
    <row r="47" ht="36" customHeight="1" spans="1:4">
      <c r="A47" s="240" t="s">
        <v>914</v>
      </c>
      <c r="B47" s="331">
        <v>72</v>
      </c>
      <c r="C47" s="331">
        <v>50</v>
      </c>
      <c r="D47" s="80">
        <f t="shared" si="3"/>
        <v>-0.306</v>
      </c>
    </row>
    <row r="48" ht="36" customHeight="1" spans="1:4">
      <c r="A48" s="240" t="s">
        <v>1105</v>
      </c>
      <c r="B48" s="331">
        <v>155</v>
      </c>
      <c r="C48" s="331">
        <v>112</v>
      </c>
      <c r="D48" s="80">
        <f t="shared" si="3"/>
        <v>-0.277</v>
      </c>
    </row>
    <row r="49" ht="36" customHeight="1" spans="1:4">
      <c r="A49" s="240" t="s">
        <v>915</v>
      </c>
      <c r="B49" s="331">
        <v>262</v>
      </c>
      <c r="C49" s="331">
        <v>185</v>
      </c>
      <c r="D49" s="80">
        <f t="shared" si="3"/>
        <v>-0.294</v>
      </c>
    </row>
    <row r="50" ht="36" customHeight="1" spans="1:4">
      <c r="A50" s="240" t="s">
        <v>1106</v>
      </c>
      <c r="B50" s="331">
        <v>836</v>
      </c>
      <c r="C50" s="331">
        <v>525</v>
      </c>
      <c r="D50" s="80">
        <f t="shared" si="3"/>
        <v>-0.372</v>
      </c>
    </row>
    <row r="51" ht="36" customHeight="1" spans="1:4">
      <c r="A51" s="240" t="s">
        <v>916</v>
      </c>
      <c r="B51" s="331">
        <v>449</v>
      </c>
      <c r="C51" s="331">
        <v>358</v>
      </c>
      <c r="D51" s="80">
        <f t="shared" si="3"/>
        <v>-0.203</v>
      </c>
    </row>
    <row r="52" ht="36" customHeight="1" spans="1:4">
      <c r="A52" s="240" t="s">
        <v>917</v>
      </c>
      <c r="B52" s="331">
        <v>114159</v>
      </c>
      <c r="C52" s="331">
        <v>8629</v>
      </c>
      <c r="D52" s="80">
        <f t="shared" si="3"/>
        <v>-0.924</v>
      </c>
    </row>
    <row r="53" ht="36" customHeight="1" spans="1:4">
      <c r="A53" s="240" t="s">
        <v>1107</v>
      </c>
      <c r="B53" s="331">
        <v>940</v>
      </c>
      <c r="C53" s="331">
        <v>843</v>
      </c>
      <c r="D53" s="80">
        <f t="shared" si="3"/>
        <v>-0.103</v>
      </c>
    </row>
    <row r="54" ht="39" customHeight="1" spans="1:4">
      <c r="A54" s="240" t="s">
        <v>1108</v>
      </c>
      <c r="B54" s="331">
        <v>3611</v>
      </c>
      <c r="C54" s="331">
        <v>957</v>
      </c>
      <c r="D54" s="80">
        <f t="shared" si="3"/>
        <v>-0.735</v>
      </c>
    </row>
    <row r="55" ht="39" customHeight="1" spans="1:4">
      <c r="A55" s="240" t="s">
        <v>918</v>
      </c>
      <c r="B55" s="331">
        <v>6599</v>
      </c>
      <c r="C55" s="331">
        <v>1113</v>
      </c>
      <c r="D55" s="80">
        <f t="shared" si="3"/>
        <v>-0.831</v>
      </c>
    </row>
    <row r="56" ht="39" customHeight="1" spans="1:4">
      <c r="A56" s="240" t="s">
        <v>1109</v>
      </c>
      <c r="B56" s="331">
        <v>0</v>
      </c>
      <c r="C56" s="331"/>
      <c r="D56" s="80" t="str">
        <f t="shared" si="3"/>
        <v/>
      </c>
    </row>
    <row r="57" ht="39" customHeight="1" spans="1:4">
      <c r="A57" s="240" t="s">
        <v>1110</v>
      </c>
      <c r="B57" s="331">
        <v>185</v>
      </c>
      <c r="C57" s="331"/>
      <c r="D57" s="80">
        <f t="shared" si="3"/>
        <v>-1</v>
      </c>
    </row>
    <row r="58" ht="39" customHeight="1" spans="1:4">
      <c r="A58" s="240" t="s">
        <v>1111</v>
      </c>
      <c r="B58" s="331">
        <v>0</v>
      </c>
      <c r="C58" s="331"/>
      <c r="D58" s="80" t="str">
        <f t="shared" si="3"/>
        <v/>
      </c>
    </row>
    <row r="59" ht="39" customHeight="1" spans="1:4">
      <c r="A59" s="240" t="s">
        <v>1112</v>
      </c>
      <c r="B59" s="331">
        <v>55</v>
      </c>
      <c r="C59" s="331">
        <v>10</v>
      </c>
      <c r="D59" s="80">
        <f t="shared" si="3"/>
        <v>-0.818</v>
      </c>
    </row>
    <row r="60" ht="39" customHeight="1" spans="1:4">
      <c r="A60" s="240" t="s">
        <v>919</v>
      </c>
      <c r="B60" s="331">
        <v>15</v>
      </c>
      <c r="C60" s="331">
        <v>8</v>
      </c>
      <c r="D60" s="80">
        <f t="shared" si="3"/>
        <v>-0.467</v>
      </c>
    </row>
    <row r="61" ht="39" customHeight="1" spans="1:4">
      <c r="A61" s="240" t="s">
        <v>1113</v>
      </c>
      <c r="B61" s="331">
        <v>8</v>
      </c>
      <c r="C61" s="331">
        <v>5</v>
      </c>
      <c r="D61" s="80">
        <f t="shared" si="3"/>
        <v>-0.375</v>
      </c>
    </row>
    <row r="62" ht="39" customHeight="1" spans="1:4">
      <c r="A62" s="240" t="s">
        <v>1114</v>
      </c>
      <c r="B62" s="331">
        <v>1133</v>
      </c>
      <c r="C62" s="331">
        <v>576</v>
      </c>
      <c r="D62" s="80">
        <f t="shared" si="3"/>
        <v>-0.492</v>
      </c>
    </row>
    <row r="63" ht="39" customHeight="1" spans="1:4">
      <c r="A63" s="240" t="s">
        <v>55</v>
      </c>
      <c r="B63" s="331">
        <v>0</v>
      </c>
      <c r="C63" s="331"/>
      <c r="D63" s="80"/>
    </row>
    <row r="64" ht="39" customHeight="1" spans="1:4">
      <c r="A64" s="258" t="s">
        <v>1212</v>
      </c>
      <c r="B64" s="232">
        <f>SUM(B65:B70)</f>
        <v>3498</v>
      </c>
      <c r="C64" s="232">
        <f>SUM(C65:C70)</f>
        <v>5214</v>
      </c>
      <c r="D64" s="80">
        <f t="shared" ref="D64:D70" si="4">IF(B64&lt;&gt;0,C64/B64-1,"")</f>
        <v>0.491</v>
      </c>
    </row>
    <row r="65" ht="39" customHeight="1" spans="1:4">
      <c r="A65" s="238" t="s">
        <v>1213</v>
      </c>
      <c r="B65" s="332">
        <v>782</v>
      </c>
      <c r="C65" s="147">
        <v>782</v>
      </c>
      <c r="D65" s="80">
        <f t="shared" si="4"/>
        <v>0</v>
      </c>
    </row>
    <row r="66" ht="39" customHeight="1" spans="1:4">
      <c r="A66" s="238" t="s">
        <v>1214</v>
      </c>
      <c r="B66" s="332"/>
      <c r="C66" s="147"/>
      <c r="D66" s="80" t="str">
        <f t="shared" si="4"/>
        <v/>
      </c>
    </row>
    <row r="67" ht="39" customHeight="1" spans="1:4">
      <c r="A67" s="238" t="s">
        <v>1215</v>
      </c>
      <c r="B67" s="332">
        <v>277</v>
      </c>
      <c r="C67" s="147">
        <v>277</v>
      </c>
      <c r="D67" s="80">
        <f t="shared" si="4"/>
        <v>0</v>
      </c>
    </row>
    <row r="68" ht="39" customHeight="1" spans="1:4">
      <c r="A68" s="238" t="s">
        <v>1216</v>
      </c>
      <c r="B68" s="332"/>
      <c r="C68" s="147"/>
      <c r="D68" s="80" t="str">
        <f t="shared" si="4"/>
        <v/>
      </c>
    </row>
    <row r="69" ht="39" customHeight="1" spans="1:4">
      <c r="A69" s="238" t="s">
        <v>1217</v>
      </c>
      <c r="B69" s="332">
        <v>4155</v>
      </c>
      <c r="C69" s="147">
        <v>4155</v>
      </c>
      <c r="D69" s="80">
        <f t="shared" si="4"/>
        <v>0</v>
      </c>
    </row>
    <row r="70" ht="39" customHeight="1" spans="1:4">
      <c r="A70" s="238" t="s">
        <v>1218</v>
      </c>
      <c r="B70" s="332">
        <v>-1716</v>
      </c>
      <c r="C70" s="147"/>
      <c r="D70" s="80">
        <f t="shared" si="4"/>
        <v>-1</v>
      </c>
    </row>
  </sheetData>
  <mergeCells count="1">
    <mergeCell ref="A1:D1"/>
  </mergeCells>
  <conditionalFormatting sqref="A23">
    <cfRule type="expression" dxfId="1" priority="25" stopIfTrue="1">
      <formula>"len($A:$A)=3"</formula>
    </cfRule>
    <cfRule type="expression" dxfId="1" priority="26" stopIfTrue="1">
      <formula>"len($A:$A)=3"</formula>
    </cfRule>
    <cfRule type="expression" dxfId="1" priority="27" stopIfTrue="1">
      <formula>"len($A:$A)=3"</formula>
    </cfRule>
  </conditionalFormatting>
  <conditionalFormatting sqref="A31">
    <cfRule type="expression" dxfId="1" priority="22" stopIfTrue="1">
      <formula>"len($A:$A)=3"</formula>
    </cfRule>
    <cfRule type="expression" dxfId="1" priority="23" stopIfTrue="1">
      <formula>"len($A:$A)=3"</formula>
    </cfRule>
    <cfRule type="expression" dxfId="1" priority="24" stopIfTrue="1">
      <formula>"len($A:$A)=3"</formula>
    </cfRule>
  </conditionalFormatting>
  <conditionalFormatting sqref="A33">
    <cfRule type="expression" dxfId="1" priority="19" stopIfTrue="1">
      <formula>"len($A:$A)=3"</formula>
    </cfRule>
    <cfRule type="expression" dxfId="1" priority="20" stopIfTrue="1">
      <formula>"len($A:$A)=3"</formula>
    </cfRule>
    <cfRule type="expression" dxfId="1" priority="21" stopIfTrue="1">
      <formula>"len($A:$A)=3"</formula>
    </cfRule>
  </conditionalFormatting>
  <conditionalFormatting sqref="A70">
    <cfRule type="expression" dxfId="1" priority="1" stopIfTrue="1">
      <formula>"len($A:$A)=3"</formula>
    </cfRule>
    <cfRule type="expression" dxfId="1" priority="2" stopIfTrue="1">
      <formula>"len($A:$A)=3"</formula>
    </cfRule>
    <cfRule type="expression" dxfId="1" priority="3" stopIfTrue="1">
      <formula>"len($A:$A)=3"</formula>
    </cfRule>
  </conditionalFormatting>
  <conditionalFormatting sqref="B70">
    <cfRule type="expression" dxfId="1" priority="4" stopIfTrue="1">
      <formula>"len($A:$A)=3"</formula>
    </cfRule>
    <cfRule type="expression" dxfId="1" priority="5" stopIfTrue="1">
      <formula>"len($A:$A)=3"</formula>
    </cfRule>
    <cfRule type="expression" dxfId="1" priority="6" stopIfTrue="1">
      <formula>"len($A:$A)=3"</formula>
    </cfRule>
  </conditionalFormatting>
  <conditionalFormatting sqref="C70">
    <cfRule type="expression" dxfId="1" priority="7" stopIfTrue="1">
      <formula>"len($A:$A)=3"</formula>
    </cfRule>
    <cfRule type="expression" dxfId="1" priority="8" stopIfTrue="1">
      <formula>"len($A:$A)=3"</formula>
    </cfRule>
    <cfRule type="expression" dxfId="1" priority="9" stopIfTrue="1">
      <formula>"len($A:$A)=3"</formula>
    </cfRule>
  </conditionalFormatting>
  <conditionalFormatting sqref="A65:A69">
    <cfRule type="expression" dxfId="1" priority="10" stopIfTrue="1">
      <formula>"len($A:$A)=3"</formula>
    </cfRule>
    <cfRule type="expression" dxfId="1" priority="11" stopIfTrue="1">
      <formula>"len($A:$A)=3"</formula>
    </cfRule>
    <cfRule type="expression" dxfId="1" priority="12" stopIfTrue="1">
      <formula>"len($A:$A)=3"</formula>
    </cfRule>
  </conditionalFormatting>
  <conditionalFormatting sqref="B65:B69">
    <cfRule type="expression" dxfId="1" priority="13" stopIfTrue="1">
      <formula>"len($A:$A)=3"</formula>
    </cfRule>
    <cfRule type="expression" dxfId="1" priority="14" stopIfTrue="1">
      <formula>"len($A:$A)=3"</formula>
    </cfRule>
    <cfRule type="expression" dxfId="1" priority="15" stopIfTrue="1">
      <formula>"len($A:$A)=3"</formula>
    </cfRule>
  </conditionalFormatting>
  <conditionalFormatting sqref="C65:C69">
    <cfRule type="expression" dxfId="1" priority="16" stopIfTrue="1">
      <formula>"len($A:$A)=3"</formula>
    </cfRule>
    <cfRule type="expression" dxfId="1" priority="17" stopIfTrue="1">
      <formula>"len($A:$A)=3"</formula>
    </cfRule>
    <cfRule type="expression" dxfId="1" priority="18" stopIfTrue="1">
      <formula>"len($A:$A)=3"</formula>
    </cfRule>
  </conditionalFormatting>
  <printOptions horizontalCentered="1"/>
  <pageMargins left="0.275" right="0.393055555555556" top="0.747916666666667" bottom="0.472222222222222" header="0.313888888888889" footer="0.313888888888889"/>
  <pageSetup paperSize="9" scale="61" orientation="portrait"/>
  <headerFooter alignWithMargins="0">
    <oddFooter>&amp;C&amp;16- &amp;P -</oddFooter>
  </headerFooter>
  <rowBreaks count="1" manualBreakCount="1">
    <brk id="33" max="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54"/>
  <sheetViews>
    <sheetView showGridLines="0" showZeros="0" view="pageBreakPreview" zoomScale="70" zoomScaleNormal="85" workbookViewId="0">
      <pane ySplit="2" topLeftCell="A3" activePane="bottomLeft" state="frozen"/>
      <selection/>
      <selection pane="bottomLeft" activeCell="A16" sqref="A16"/>
    </sheetView>
  </sheetViews>
  <sheetFormatPr defaultColWidth="9" defaultRowHeight="14.25" outlineLevelCol="5"/>
  <cols>
    <col min="1" max="1" width="43.6333333333333" style="119" customWidth="1"/>
    <col min="2" max="2" width="20.475" style="122" customWidth="1"/>
    <col min="3" max="3" width="20.475" style="119" customWidth="1"/>
    <col min="4" max="4" width="20.475" style="318" customWidth="1"/>
    <col min="5" max="5" width="20.475" style="119" customWidth="1"/>
    <col min="6" max="16377" width="9" style="119"/>
    <col min="16378" max="16379" width="35.6333333333333" style="119"/>
    <col min="16380" max="16384" width="9" style="119"/>
  </cols>
  <sheetData>
    <row r="1" ht="45" customHeight="1" spans="1:5">
      <c r="A1" s="125" t="s">
        <v>1219</v>
      </c>
      <c r="B1" s="125"/>
      <c r="C1" s="125"/>
      <c r="D1" s="125"/>
      <c r="E1" s="125"/>
    </row>
    <row r="2" ht="20.1" customHeight="1" spans="1:5">
      <c r="A2" s="126"/>
      <c r="B2" s="126"/>
      <c r="C2" s="319"/>
      <c r="D2" s="320"/>
      <c r="E2" s="320" t="s">
        <v>1</v>
      </c>
    </row>
    <row r="3" s="120" customFormat="1" ht="45" customHeight="1" spans="1:5">
      <c r="A3" s="128" t="s">
        <v>1220</v>
      </c>
      <c r="B3" s="321" t="s">
        <v>1221</v>
      </c>
      <c r="C3" s="322" t="s">
        <v>1222</v>
      </c>
      <c r="D3" s="322" t="s">
        <v>1223</v>
      </c>
      <c r="E3" s="322" t="s">
        <v>1224</v>
      </c>
    </row>
    <row r="4" ht="36" customHeight="1" spans="1:5">
      <c r="A4" s="40" t="s">
        <v>1225</v>
      </c>
      <c r="B4" s="76">
        <f t="shared" ref="B4:B54" si="0">C4+D4+E4</f>
        <v>39551</v>
      </c>
      <c r="C4" s="76">
        <f>+C5+C28+C49</f>
        <v>0</v>
      </c>
      <c r="D4" s="76">
        <f>+D5+D28+D49</f>
        <v>38553</v>
      </c>
      <c r="E4" s="76">
        <f>+E5+E28+E49</f>
        <v>998</v>
      </c>
    </row>
    <row r="5" ht="36" customHeight="1" spans="1:6">
      <c r="A5" s="323" t="s">
        <v>1226</v>
      </c>
      <c r="B5" s="79">
        <f t="shared" si="0"/>
        <v>38553</v>
      </c>
      <c r="C5" s="79">
        <f>SUM(C6:C27)</f>
        <v>0</v>
      </c>
      <c r="D5" s="79">
        <f>SUM(D6:D27)</f>
        <v>38553</v>
      </c>
      <c r="E5" s="79">
        <f>SUM(E6:E27)</f>
        <v>0</v>
      </c>
      <c r="F5" s="119" t="s">
        <v>1227</v>
      </c>
    </row>
    <row r="6" ht="36" customHeight="1" spans="1:5">
      <c r="A6" s="323" t="s">
        <v>1228</v>
      </c>
      <c r="B6" s="79">
        <f t="shared" si="0"/>
        <v>17346</v>
      </c>
      <c r="C6" s="79"/>
      <c r="D6" s="79">
        <v>17346</v>
      </c>
      <c r="E6" s="79"/>
    </row>
    <row r="7" ht="36" customHeight="1" spans="1:5">
      <c r="A7" s="324" t="s">
        <v>1229</v>
      </c>
      <c r="B7" s="79">
        <f t="shared" si="0"/>
        <v>5120</v>
      </c>
      <c r="C7" s="79"/>
      <c r="D7" s="79">
        <v>5120</v>
      </c>
      <c r="E7" s="79"/>
    </row>
    <row r="8" ht="36" customHeight="1" spans="1:5">
      <c r="A8" s="325" t="s">
        <v>1230</v>
      </c>
      <c r="B8" s="79">
        <f t="shared" si="0"/>
        <v>45</v>
      </c>
      <c r="C8" s="79"/>
      <c r="D8" s="79">
        <f>49-4</f>
        <v>45</v>
      </c>
      <c r="E8" s="79"/>
    </row>
    <row r="9" ht="36" customHeight="1" spans="1:5">
      <c r="A9" s="325" t="s">
        <v>1231</v>
      </c>
      <c r="B9" s="79">
        <f t="shared" si="0"/>
        <v>0</v>
      </c>
      <c r="C9" s="79"/>
      <c r="D9" s="79"/>
      <c r="E9" s="79"/>
    </row>
    <row r="10" ht="36" customHeight="1" spans="1:5">
      <c r="A10" s="325" t="s">
        <v>1232</v>
      </c>
      <c r="B10" s="79">
        <f t="shared" si="0"/>
        <v>0</v>
      </c>
      <c r="C10" s="79"/>
      <c r="D10" s="79"/>
      <c r="E10" s="79"/>
    </row>
    <row r="11" ht="36" customHeight="1" spans="1:5">
      <c r="A11" s="325" t="s">
        <v>1233</v>
      </c>
      <c r="B11" s="79">
        <f t="shared" si="0"/>
        <v>0</v>
      </c>
      <c r="C11" s="79"/>
      <c r="D11" s="79"/>
      <c r="E11" s="79"/>
    </row>
    <row r="12" ht="36" customHeight="1" spans="1:5">
      <c r="A12" s="325" t="s">
        <v>1234</v>
      </c>
      <c r="B12" s="79">
        <f t="shared" si="0"/>
        <v>0</v>
      </c>
      <c r="C12" s="79"/>
      <c r="D12" s="79"/>
      <c r="E12" s="79"/>
    </row>
    <row r="13" ht="36" customHeight="1" spans="1:5">
      <c r="A13" s="325" t="s">
        <v>1235</v>
      </c>
      <c r="B13" s="79">
        <f t="shared" si="0"/>
        <v>0</v>
      </c>
      <c r="C13" s="79"/>
      <c r="D13" s="79"/>
      <c r="E13" s="79"/>
    </row>
    <row r="14" ht="36" customHeight="1" spans="1:5">
      <c r="A14" s="323" t="s">
        <v>1236</v>
      </c>
      <c r="B14" s="79">
        <f t="shared" si="0"/>
        <v>5831</v>
      </c>
      <c r="C14" s="79"/>
      <c r="D14" s="79">
        <v>5831</v>
      </c>
      <c r="E14" s="79"/>
    </row>
    <row r="15" ht="36" customHeight="1" spans="1:5">
      <c r="A15" s="325" t="s">
        <v>1237</v>
      </c>
      <c r="B15" s="79">
        <f t="shared" si="0"/>
        <v>2</v>
      </c>
      <c r="C15" s="79"/>
      <c r="D15" s="79">
        <v>2</v>
      </c>
      <c r="E15" s="79"/>
    </row>
    <row r="16" ht="36" customHeight="1" spans="1:5">
      <c r="A16" s="326" t="s">
        <v>1238</v>
      </c>
      <c r="B16" s="79">
        <f t="shared" si="0"/>
        <v>1353</v>
      </c>
      <c r="C16" s="79"/>
      <c r="D16" s="79">
        <v>1353</v>
      </c>
      <c r="E16" s="79"/>
    </row>
    <row r="17" ht="36" customHeight="1" spans="1:5">
      <c r="A17" s="326" t="s">
        <v>1239</v>
      </c>
      <c r="B17" s="79">
        <f t="shared" si="0"/>
        <v>802</v>
      </c>
      <c r="C17" s="79"/>
      <c r="D17" s="79">
        <v>802</v>
      </c>
      <c r="E17" s="79"/>
    </row>
    <row r="18" ht="36" customHeight="1" spans="1:5">
      <c r="A18" s="326" t="s">
        <v>1240</v>
      </c>
      <c r="B18" s="79">
        <f t="shared" si="0"/>
        <v>0</v>
      </c>
      <c r="C18" s="79"/>
      <c r="D18" s="79"/>
      <c r="E18" s="79"/>
    </row>
    <row r="19" ht="36" customHeight="1" spans="1:5">
      <c r="A19" s="326" t="s">
        <v>1241</v>
      </c>
      <c r="B19" s="79">
        <f t="shared" si="0"/>
        <v>5751</v>
      </c>
      <c r="C19" s="79"/>
      <c r="D19" s="79">
        <v>5751</v>
      </c>
      <c r="E19" s="79"/>
    </row>
    <row r="20" ht="36" customHeight="1" spans="1:5">
      <c r="A20" s="326" t="s">
        <v>1242</v>
      </c>
      <c r="B20" s="79">
        <f t="shared" si="0"/>
        <v>21</v>
      </c>
      <c r="C20" s="79"/>
      <c r="D20" s="79">
        <f>86-65</f>
        <v>21</v>
      </c>
      <c r="E20" s="79"/>
    </row>
    <row r="21" ht="36" customHeight="1" spans="1:5">
      <c r="A21" s="326" t="s">
        <v>1243</v>
      </c>
      <c r="B21" s="79">
        <f t="shared" si="0"/>
        <v>70</v>
      </c>
      <c r="C21" s="79"/>
      <c r="D21" s="79">
        <v>70</v>
      </c>
      <c r="E21" s="79"/>
    </row>
    <row r="22" ht="36" customHeight="1" spans="1:5">
      <c r="A22" s="326" t="s">
        <v>1244</v>
      </c>
      <c r="B22" s="79">
        <f t="shared" si="0"/>
        <v>0</v>
      </c>
      <c r="C22" s="79"/>
      <c r="D22" s="79"/>
      <c r="E22" s="79"/>
    </row>
    <row r="23" ht="36" customHeight="1" spans="1:5">
      <c r="A23" s="326" t="s">
        <v>1245</v>
      </c>
      <c r="B23" s="79">
        <f t="shared" si="0"/>
        <v>0</v>
      </c>
      <c r="C23" s="79"/>
      <c r="D23" s="79"/>
      <c r="E23" s="79"/>
    </row>
    <row r="24" ht="36" customHeight="1" spans="1:5">
      <c r="A24" s="326" t="s">
        <v>1246</v>
      </c>
      <c r="B24" s="79">
        <f t="shared" si="0"/>
        <v>2212</v>
      </c>
      <c r="C24" s="79"/>
      <c r="D24" s="79">
        <v>2212</v>
      </c>
      <c r="E24" s="79"/>
    </row>
    <row r="25" ht="36" customHeight="1" spans="1:5">
      <c r="A25" s="326" t="s">
        <v>1247</v>
      </c>
      <c r="B25" s="79">
        <f t="shared" si="0"/>
        <v>0</v>
      </c>
      <c r="C25" s="79"/>
      <c r="D25" s="79"/>
      <c r="E25" s="79"/>
    </row>
    <row r="26" ht="36" customHeight="1" spans="1:5">
      <c r="A26" s="326" t="s">
        <v>1248</v>
      </c>
      <c r="B26" s="79">
        <f t="shared" si="0"/>
        <v>0</v>
      </c>
      <c r="C26" s="79"/>
      <c r="D26" s="79"/>
      <c r="E26" s="79"/>
    </row>
    <row r="27" ht="36" customHeight="1" spans="1:5">
      <c r="A27" s="326" t="s">
        <v>1249</v>
      </c>
      <c r="B27" s="79">
        <f t="shared" si="0"/>
        <v>0</v>
      </c>
      <c r="C27" s="79"/>
      <c r="D27" s="79"/>
      <c r="E27" s="79"/>
    </row>
    <row r="28" ht="36" customHeight="1" spans="1:5">
      <c r="A28" s="326" t="s">
        <v>1211</v>
      </c>
      <c r="B28" s="79">
        <f t="shared" si="0"/>
        <v>998</v>
      </c>
      <c r="C28" s="79">
        <f>SUM(C29:C48)</f>
        <v>0</v>
      </c>
      <c r="D28" s="79">
        <f>SUM(D29:D48)</f>
        <v>0</v>
      </c>
      <c r="E28" s="79">
        <f>SUM(E29:E48)</f>
        <v>998</v>
      </c>
    </row>
    <row r="29" ht="36" customHeight="1" spans="1:5">
      <c r="A29" s="326" t="s">
        <v>1250</v>
      </c>
      <c r="B29" s="79">
        <f t="shared" si="0"/>
        <v>0</v>
      </c>
      <c r="C29" s="79"/>
      <c r="D29" s="79"/>
      <c r="E29" s="79"/>
    </row>
    <row r="30" ht="36" customHeight="1" spans="1:5">
      <c r="A30" s="326" t="s">
        <v>1251</v>
      </c>
      <c r="B30" s="79">
        <f t="shared" si="0"/>
        <v>0</v>
      </c>
      <c r="C30" s="79"/>
      <c r="D30" s="79"/>
      <c r="E30" s="79"/>
    </row>
    <row r="31" ht="36" customHeight="1" spans="1:5">
      <c r="A31" s="326" t="s">
        <v>1252</v>
      </c>
      <c r="B31" s="79">
        <f t="shared" si="0"/>
        <v>0</v>
      </c>
      <c r="C31" s="79"/>
      <c r="D31" s="79"/>
      <c r="E31" s="79"/>
    </row>
    <row r="32" ht="36" customHeight="1" spans="1:5">
      <c r="A32" s="326" t="s">
        <v>1253</v>
      </c>
      <c r="B32" s="79">
        <f t="shared" si="0"/>
        <v>0</v>
      </c>
      <c r="C32" s="79"/>
      <c r="D32" s="79"/>
      <c r="E32" s="79"/>
    </row>
    <row r="33" ht="36" customHeight="1" spans="1:5">
      <c r="A33" s="326" t="s">
        <v>1254</v>
      </c>
      <c r="B33" s="79">
        <f t="shared" si="0"/>
        <v>0</v>
      </c>
      <c r="C33" s="79"/>
      <c r="D33" s="79"/>
      <c r="E33" s="79"/>
    </row>
    <row r="34" ht="36" customHeight="1" spans="1:5">
      <c r="A34" s="326" t="s">
        <v>1255</v>
      </c>
      <c r="B34" s="79">
        <f t="shared" si="0"/>
        <v>0</v>
      </c>
      <c r="C34" s="79"/>
      <c r="D34" s="79"/>
      <c r="E34" s="79"/>
    </row>
    <row r="35" ht="36" customHeight="1" spans="1:5">
      <c r="A35" s="326" t="s">
        <v>1256</v>
      </c>
      <c r="B35" s="79">
        <f t="shared" si="0"/>
        <v>0</v>
      </c>
      <c r="C35" s="79"/>
      <c r="D35" s="79"/>
      <c r="E35" s="79"/>
    </row>
    <row r="36" ht="36" customHeight="1" spans="1:5">
      <c r="A36" s="326" t="s">
        <v>1257</v>
      </c>
      <c r="B36" s="79">
        <f t="shared" si="0"/>
        <v>0</v>
      </c>
      <c r="C36" s="79"/>
      <c r="D36" s="79"/>
      <c r="E36" s="79"/>
    </row>
    <row r="37" ht="36" customHeight="1" spans="1:5">
      <c r="A37" s="326" t="s">
        <v>1258</v>
      </c>
      <c r="B37" s="79">
        <f t="shared" si="0"/>
        <v>0</v>
      </c>
      <c r="C37" s="79"/>
      <c r="D37" s="79"/>
      <c r="E37" s="79"/>
    </row>
    <row r="38" ht="36" customHeight="1" spans="1:5">
      <c r="A38" s="326" t="s">
        <v>1259</v>
      </c>
      <c r="B38" s="79">
        <f t="shared" si="0"/>
        <v>0</v>
      </c>
      <c r="C38" s="79"/>
      <c r="D38" s="79"/>
      <c r="E38" s="79"/>
    </row>
    <row r="39" ht="36" customHeight="1" spans="1:5">
      <c r="A39" s="326" t="s">
        <v>1260</v>
      </c>
      <c r="B39" s="79">
        <f t="shared" si="0"/>
        <v>553</v>
      </c>
      <c r="C39" s="79"/>
      <c r="D39" s="79"/>
      <c r="E39" s="79">
        <v>553</v>
      </c>
    </row>
    <row r="40" ht="36" customHeight="1" spans="1:5">
      <c r="A40" s="326" t="s">
        <v>1261</v>
      </c>
      <c r="B40" s="79">
        <f t="shared" si="0"/>
        <v>445</v>
      </c>
      <c r="C40" s="79"/>
      <c r="D40" s="79"/>
      <c r="E40" s="79">
        <v>445</v>
      </c>
    </row>
    <row r="41" ht="36" customHeight="1" spans="1:5">
      <c r="A41" s="326" t="s">
        <v>1262</v>
      </c>
      <c r="B41" s="79">
        <f t="shared" si="0"/>
        <v>0</v>
      </c>
      <c r="C41" s="79"/>
      <c r="D41" s="79"/>
      <c r="E41" s="79"/>
    </row>
    <row r="42" ht="36" customHeight="1" spans="1:5">
      <c r="A42" s="326" t="s">
        <v>1263</v>
      </c>
      <c r="B42" s="79">
        <f t="shared" si="0"/>
        <v>0</v>
      </c>
      <c r="C42" s="79"/>
      <c r="D42" s="79"/>
      <c r="E42" s="79"/>
    </row>
    <row r="43" ht="36" customHeight="1" spans="1:5">
      <c r="A43" s="326" t="s">
        <v>1264</v>
      </c>
      <c r="B43" s="79">
        <f t="shared" si="0"/>
        <v>0</v>
      </c>
      <c r="C43" s="79"/>
      <c r="D43" s="79"/>
      <c r="E43" s="79"/>
    </row>
    <row r="44" ht="36" customHeight="1" spans="1:5">
      <c r="A44" s="326" t="s">
        <v>1265</v>
      </c>
      <c r="B44" s="79">
        <f t="shared" si="0"/>
        <v>0</v>
      </c>
      <c r="C44" s="79"/>
      <c r="D44" s="79"/>
      <c r="E44" s="79"/>
    </row>
    <row r="45" ht="36" customHeight="1" spans="1:5">
      <c r="A45" s="326" t="s">
        <v>1266</v>
      </c>
      <c r="B45" s="79">
        <f t="shared" si="0"/>
        <v>0</v>
      </c>
      <c r="C45" s="79"/>
      <c r="D45" s="79"/>
      <c r="E45" s="79"/>
    </row>
    <row r="46" ht="36" customHeight="1" spans="1:5">
      <c r="A46" s="326" t="s">
        <v>1267</v>
      </c>
      <c r="B46" s="79">
        <f t="shared" si="0"/>
        <v>0</v>
      </c>
      <c r="C46" s="79"/>
      <c r="D46" s="79"/>
      <c r="E46" s="79"/>
    </row>
    <row r="47" ht="36" customHeight="1" spans="1:5">
      <c r="A47" s="326" t="s">
        <v>1268</v>
      </c>
      <c r="B47" s="79">
        <f t="shared" si="0"/>
        <v>0</v>
      </c>
      <c r="C47" s="79"/>
      <c r="D47" s="79"/>
      <c r="E47" s="79"/>
    </row>
    <row r="48" ht="36" customHeight="1" spans="1:5">
      <c r="A48" s="326" t="s">
        <v>1269</v>
      </c>
      <c r="B48" s="79">
        <f t="shared" si="0"/>
        <v>0</v>
      </c>
      <c r="C48" s="79"/>
      <c r="D48" s="79"/>
      <c r="E48" s="79"/>
    </row>
    <row r="49" ht="36" customHeight="1" spans="1:5">
      <c r="A49" s="326" t="s">
        <v>1270</v>
      </c>
      <c r="B49" s="79">
        <f t="shared" si="0"/>
        <v>0</v>
      </c>
      <c r="C49" s="79">
        <f>SUM(C50:C53)</f>
        <v>0</v>
      </c>
      <c r="D49" s="79">
        <f>SUM(D50:D53)</f>
        <v>0</v>
      </c>
      <c r="E49" s="79">
        <f>SUM(E50:E53)</f>
        <v>0</v>
      </c>
    </row>
    <row r="50" ht="36" customHeight="1" spans="1:5">
      <c r="A50" s="326" t="s">
        <v>1271</v>
      </c>
      <c r="B50" s="79">
        <f t="shared" si="0"/>
        <v>0</v>
      </c>
      <c r="C50" s="79"/>
      <c r="D50" s="79"/>
      <c r="E50" s="79"/>
    </row>
    <row r="51" ht="36" customHeight="1" spans="1:5">
      <c r="A51" s="326" t="s">
        <v>1272</v>
      </c>
      <c r="B51" s="79">
        <f t="shared" si="0"/>
        <v>0</v>
      </c>
      <c r="C51" s="79"/>
      <c r="D51" s="79"/>
      <c r="E51" s="79"/>
    </row>
    <row r="52" ht="36" customHeight="1" spans="1:5">
      <c r="A52" s="326" t="s">
        <v>1273</v>
      </c>
      <c r="B52" s="79">
        <f t="shared" si="0"/>
        <v>0</v>
      </c>
      <c r="C52" s="79"/>
      <c r="D52" s="79"/>
      <c r="E52" s="79"/>
    </row>
    <row r="53" ht="36" customHeight="1" spans="1:5">
      <c r="A53" s="326" t="s">
        <v>1274</v>
      </c>
      <c r="B53" s="79">
        <f t="shared" si="0"/>
        <v>0</v>
      </c>
      <c r="C53" s="79"/>
      <c r="D53" s="79"/>
      <c r="E53" s="79"/>
    </row>
    <row r="54" ht="36" customHeight="1" spans="1:5">
      <c r="A54" s="40" t="s">
        <v>1275</v>
      </c>
      <c r="B54" s="76">
        <f t="shared" si="0"/>
        <v>46087</v>
      </c>
      <c r="C54" s="76">
        <v>5214</v>
      </c>
      <c r="D54" s="76">
        <v>28160</v>
      </c>
      <c r="E54" s="76">
        <v>12713</v>
      </c>
    </row>
  </sheetData>
  <mergeCells count="1">
    <mergeCell ref="A1:E1"/>
  </mergeCells>
  <conditionalFormatting sqref="B3:C3">
    <cfRule type="cellIs" dxfId="0" priority="43" stopIfTrue="1" operator="lessThanOrEqual">
      <formula>-1</formula>
    </cfRule>
  </conditionalFormatting>
  <conditionalFormatting sqref="D3">
    <cfRule type="cellIs" dxfId="0" priority="42" stopIfTrue="1" operator="lessThanOrEqual">
      <formula>-1</formula>
    </cfRule>
  </conditionalFormatting>
  <conditionalFormatting sqref="E3">
    <cfRule type="cellIs" dxfId="0" priority="41" stopIfTrue="1" operator="lessThanOrEqual">
      <formula>-1</formula>
    </cfRule>
  </conditionalFormatting>
  <conditionalFormatting sqref="D22">
    <cfRule type="cellIs" dxfId="0" priority="3" stopIfTrue="1" operator="lessThanOrEqual">
      <formula>-1</formula>
    </cfRule>
  </conditionalFormatting>
  <conditionalFormatting sqref="D23">
    <cfRule type="cellIs" dxfId="0" priority="2" stopIfTrue="1" operator="lessThanOrEqual">
      <formula>-1</formula>
    </cfRule>
  </conditionalFormatting>
  <conditionalFormatting sqref="D24">
    <cfRule type="cellIs" dxfId="0" priority="1" stopIfTrue="1" operator="lessThanOrEqual">
      <formula>-1</formula>
    </cfRule>
  </conditionalFormatting>
  <conditionalFormatting sqref="B25:E25">
    <cfRule type="cellIs" dxfId="0" priority="36" stopIfTrue="1" operator="lessThanOrEqual">
      <formula>-1</formula>
    </cfRule>
  </conditionalFormatting>
  <conditionalFormatting sqref="B26:E26">
    <cfRule type="cellIs" dxfId="0" priority="35" stopIfTrue="1" operator="lessThanOrEqual">
      <formula>-1</formula>
    </cfRule>
  </conditionalFormatting>
  <conditionalFormatting sqref="B27:E27">
    <cfRule type="cellIs" dxfId="0" priority="34" stopIfTrue="1" operator="lessThanOrEqual">
      <formula>-1</formula>
    </cfRule>
  </conditionalFormatting>
  <conditionalFormatting sqref="B28:E28">
    <cfRule type="cellIs" dxfId="0" priority="33" stopIfTrue="1" operator="lessThanOrEqual">
      <formula>-1</formula>
    </cfRule>
  </conditionalFormatting>
  <conditionalFormatting sqref="B29:E29">
    <cfRule type="cellIs" dxfId="0" priority="32" stopIfTrue="1" operator="lessThanOrEqual">
      <formula>-1</formula>
    </cfRule>
  </conditionalFormatting>
  <conditionalFormatting sqref="B30:E30">
    <cfRule type="cellIs" dxfId="0" priority="31" stopIfTrue="1" operator="lessThanOrEqual">
      <formula>-1</formula>
    </cfRule>
  </conditionalFormatting>
  <conditionalFormatting sqref="B31:E31">
    <cfRule type="cellIs" dxfId="0" priority="30" stopIfTrue="1" operator="lessThanOrEqual">
      <formula>-1</formula>
    </cfRule>
  </conditionalFormatting>
  <conditionalFormatting sqref="B32:E32">
    <cfRule type="cellIs" dxfId="0" priority="29" stopIfTrue="1" operator="lessThanOrEqual">
      <formula>-1</formula>
    </cfRule>
  </conditionalFormatting>
  <conditionalFormatting sqref="B33:E33">
    <cfRule type="cellIs" dxfId="0" priority="28" stopIfTrue="1" operator="lessThanOrEqual">
      <formula>-1</formula>
    </cfRule>
  </conditionalFormatting>
  <conditionalFormatting sqref="B34:E34">
    <cfRule type="cellIs" dxfId="0" priority="27" stopIfTrue="1" operator="lessThanOrEqual">
      <formula>-1</formula>
    </cfRule>
  </conditionalFormatting>
  <conditionalFormatting sqref="B35:E35">
    <cfRule type="cellIs" dxfId="0" priority="26" stopIfTrue="1" operator="lessThanOrEqual">
      <formula>-1</formula>
    </cfRule>
  </conditionalFormatting>
  <conditionalFormatting sqref="B36:E36">
    <cfRule type="cellIs" dxfId="0" priority="25" stopIfTrue="1" operator="lessThanOrEqual">
      <formula>-1</formula>
    </cfRule>
  </conditionalFormatting>
  <conditionalFormatting sqref="B37:E37">
    <cfRule type="cellIs" dxfId="0" priority="24" stopIfTrue="1" operator="lessThanOrEqual">
      <formula>-1</formula>
    </cfRule>
  </conditionalFormatting>
  <conditionalFormatting sqref="B38:E38">
    <cfRule type="cellIs" dxfId="0" priority="23" stopIfTrue="1" operator="lessThanOrEqual">
      <formula>-1</formula>
    </cfRule>
  </conditionalFormatting>
  <conditionalFormatting sqref="B39:D39">
    <cfRule type="cellIs" dxfId="0" priority="22" stopIfTrue="1" operator="lessThanOrEqual">
      <formula>-1</formula>
    </cfRule>
  </conditionalFormatting>
  <conditionalFormatting sqref="E39">
    <cfRule type="cellIs" dxfId="0" priority="6" stopIfTrue="1" operator="lessThanOrEqual">
      <formula>-1</formula>
    </cfRule>
  </conditionalFormatting>
  <conditionalFormatting sqref="B40:D40">
    <cfRule type="cellIs" dxfId="0" priority="21" stopIfTrue="1" operator="lessThanOrEqual">
      <formula>-1</formula>
    </cfRule>
  </conditionalFormatting>
  <conditionalFormatting sqref="E40">
    <cfRule type="cellIs" dxfId="0" priority="5" stopIfTrue="1" operator="lessThanOrEqual">
      <formula>-1</formula>
    </cfRule>
  </conditionalFormatting>
  <conditionalFormatting sqref="B41:E41">
    <cfRule type="cellIs" dxfId="0" priority="20" stopIfTrue="1" operator="lessThanOrEqual">
      <formula>-1</formula>
    </cfRule>
  </conditionalFormatting>
  <conditionalFormatting sqref="B42:E42">
    <cfRule type="cellIs" dxfId="0" priority="19" stopIfTrue="1" operator="lessThanOrEqual">
      <formula>-1</formula>
    </cfRule>
  </conditionalFormatting>
  <conditionalFormatting sqref="B43:E43">
    <cfRule type="cellIs" dxfId="0" priority="18" stopIfTrue="1" operator="lessThanOrEqual">
      <formula>-1</formula>
    </cfRule>
  </conditionalFormatting>
  <conditionalFormatting sqref="B44:E44">
    <cfRule type="cellIs" dxfId="0" priority="17" stopIfTrue="1" operator="lessThanOrEqual">
      <formula>-1</formula>
    </cfRule>
  </conditionalFormatting>
  <conditionalFormatting sqref="B45:E45">
    <cfRule type="cellIs" dxfId="0" priority="16" stopIfTrue="1" operator="lessThanOrEqual">
      <formula>-1</formula>
    </cfRule>
  </conditionalFormatting>
  <conditionalFormatting sqref="B46:E46">
    <cfRule type="cellIs" dxfId="0" priority="15" stopIfTrue="1" operator="lessThanOrEqual">
      <formula>-1</formula>
    </cfRule>
  </conditionalFormatting>
  <conditionalFormatting sqref="B47:E47">
    <cfRule type="cellIs" dxfId="0" priority="14" stopIfTrue="1" operator="lessThanOrEqual">
      <formula>-1</formula>
    </cfRule>
  </conditionalFormatting>
  <conditionalFormatting sqref="B48:E48">
    <cfRule type="cellIs" dxfId="0" priority="13" stopIfTrue="1" operator="lessThanOrEqual">
      <formula>-1</formula>
    </cfRule>
  </conditionalFormatting>
  <conditionalFormatting sqref="B49:E49">
    <cfRule type="cellIs" dxfId="0" priority="12" stopIfTrue="1" operator="lessThanOrEqual">
      <formula>-1</formula>
    </cfRule>
  </conditionalFormatting>
  <conditionalFormatting sqref="B50:E50">
    <cfRule type="cellIs" dxfId="0" priority="11" stopIfTrue="1" operator="lessThanOrEqual">
      <formula>-1</formula>
    </cfRule>
  </conditionalFormatting>
  <conditionalFormatting sqref="B51:E51">
    <cfRule type="cellIs" dxfId="0" priority="10" stopIfTrue="1" operator="lessThanOrEqual">
      <formula>-1</formula>
    </cfRule>
  </conditionalFormatting>
  <conditionalFormatting sqref="B52:E52">
    <cfRule type="cellIs" dxfId="0" priority="9" stopIfTrue="1" operator="lessThanOrEqual">
      <formula>-1</formula>
    </cfRule>
  </conditionalFormatting>
  <conditionalFormatting sqref="B53:E53">
    <cfRule type="cellIs" dxfId="0" priority="8" stopIfTrue="1" operator="lessThanOrEqual">
      <formula>-1</formula>
    </cfRule>
  </conditionalFormatting>
  <conditionalFormatting sqref="B54:E54">
    <cfRule type="cellIs" dxfId="0" priority="7" stopIfTrue="1" operator="lessThanOrEqual">
      <formula>-1</formula>
    </cfRule>
  </conditionalFormatting>
  <conditionalFormatting sqref="D6:D21">
    <cfRule type="cellIs" dxfId="0" priority="4" stopIfTrue="1" operator="lessThanOrEqual">
      <formula>-1</formula>
    </cfRule>
  </conditionalFormatting>
  <conditionalFormatting sqref="B4:E5 B6:C21 E6:E21">
    <cfRule type="cellIs" dxfId="0" priority="40" stopIfTrue="1" operator="lessThanOrEqual">
      <formula>-1</formula>
    </cfRule>
  </conditionalFormatting>
  <conditionalFormatting sqref="B22:C22 E22">
    <cfRule type="cellIs" dxfId="0" priority="39" stopIfTrue="1" operator="lessThanOrEqual">
      <formula>-1</formula>
    </cfRule>
  </conditionalFormatting>
  <conditionalFormatting sqref="B23:C23 E23">
    <cfRule type="cellIs" dxfId="0" priority="38" stopIfTrue="1" operator="lessThanOrEqual">
      <formula>-1</formula>
    </cfRule>
  </conditionalFormatting>
  <conditionalFormatting sqref="B24:C24 E24">
    <cfRule type="cellIs" dxfId="0" priority="37"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zoomScale="80" zoomScaleNormal="80" workbookViewId="0">
      <selection activeCell="O18" sqref="O18"/>
    </sheetView>
  </sheetViews>
  <sheetFormatPr defaultColWidth="9" defaultRowHeight="13.5" outlineLevelCol="4"/>
  <cols>
    <col min="1" max="1" width="37.75" style="281" customWidth="1"/>
    <col min="2" max="2" width="22" style="281" customWidth="1"/>
    <col min="3" max="4" width="23.8833333333333" style="281" customWidth="1"/>
    <col min="5" max="5" width="24.5" style="281" customWidth="1"/>
    <col min="6" max="248" width="9" style="281"/>
    <col min="249" max="16384" width="9" style="1"/>
  </cols>
  <sheetData>
    <row r="1" s="281" customFormat="1" ht="40.5" customHeight="1" spans="1:5">
      <c r="A1" s="282" t="s">
        <v>1276</v>
      </c>
      <c r="B1" s="282"/>
      <c r="C1" s="282"/>
      <c r="D1" s="282"/>
      <c r="E1" s="282"/>
    </row>
    <row r="2" s="281" customFormat="1" ht="17" customHeight="1" spans="1:5">
      <c r="A2" s="301"/>
      <c r="B2" s="301"/>
      <c r="C2" s="301"/>
      <c r="D2" s="302"/>
      <c r="E2" s="315" t="s">
        <v>1</v>
      </c>
    </row>
    <row r="3" s="1" customFormat="1" ht="24.95" customHeight="1" spans="1:5">
      <c r="A3" s="303" t="s">
        <v>3</v>
      </c>
      <c r="B3" s="303" t="s">
        <v>1277</v>
      </c>
      <c r="C3" s="304" t="s">
        <v>5</v>
      </c>
      <c r="D3" s="305" t="s">
        <v>1278</v>
      </c>
      <c r="E3" s="316"/>
    </row>
    <row r="4" s="1" customFormat="1" ht="24.95" customHeight="1" spans="1:5">
      <c r="A4" s="306"/>
      <c r="B4" s="306"/>
      <c r="C4" s="307"/>
      <c r="D4" s="128" t="s">
        <v>1279</v>
      </c>
      <c r="E4" s="128" t="s">
        <v>1280</v>
      </c>
    </row>
    <row r="5" s="281" customFormat="1" ht="35" customHeight="1" spans="1:5">
      <c r="A5" s="308" t="s">
        <v>1221</v>
      </c>
      <c r="B5" s="309">
        <f>B7+B9+B10</f>
        <v>640</v>
      </c>
      <c r="C5" s="310">
        <f>C7+C9+C10</f>
        <v>640</v>
      </c>
      <c r="D5" s="311">
        <f t="shared" ref="D5:D10" si="0">+C5-B5</f>
        <v>0</v>
      </c>
      <c r="E5" s="317">
        <f t="shared" ref="E5:E10" si="1">+D5/B5</f>
        <v>0</v>
      </c>
    </row>
    <row r="6" s="281" customFormat="1" ht="35" customHeight="1" spans="1:5">
      <c r="A6" s="312" t="s">
        <v>1281</v>
      </c>
      <c r="B6" s="309"/>
      <c r="C6" s="313"/>
      <c r="D6" s="311">
        <v>0</v>
      </c>
      <c r="E6" s="317">
        <v>0</v>
      </c>
    </row>
    <row r="7" s="281" customFormat="1" ht="35" customHeight="1" spans="1:5">
      <c r="A7" s="312" t="s">
        <v>1282</v>
      </c>
      <c r="B7" s="309">
        <v>215</v>
      </c>
      <c r="C7" s="313">
        <v>215</v>
      </c>
      <c r="D7" s="311">
        <f t="shared" si="0"/>
        <v>0</v>
      </c>
      <c r="E7" s="317">
        <f t="shared" si="1"/>
        <v>0</v>
      </c>
    </row>
    <row r="8" s="281" customFormat="1" ht="35" customHeight="1" spans="1:5">
      <c r="A8" s="312" t="s">
        <v>1283</v>
      </c>
      <c r="B8" s="309">
        <f>B9+B10</f>
        <v>425</v>
      </c>
      <c r="C8" s="310">
        <f>C9+C10</f>
        <v>425</v>
      </c>
      <c r="D8" s="311">
        <f t="shared" si="0"/>
        <v>0</v>
      </c>
      <c r="E8" s="317">
        <f t="shared" si="1"/>
        <v>0</v>
      </c>
    </row>
    <row r="9" s="281" customFormat="1" ht="35" customHeight="1" spans="1:5">
      <c r="A9" s="99" t="s">
        <v>1284</v>
      </c>
      <c r="B9" s="309">
        <f>35+31</f>
        <v>66</v>
      </c>
      <c r="C9" s="313">
        <v>225</v>
      </c>
      <c r="D9" s="311">
        <f t="shared" si="0"/>
        <v>159</v>
      </c>
      <c r="E9" s="317">
        <f t="shared" si="1"/>
        <v>2.409</v>
      </c>
    </row>
    <row r="10" s="281" customFormat="1" ht="35" customHeight="1" spans="1:5">
      <c r="A10" s="99" t="s">
        <v>1285</v>
      </c>
      <c r="B10" s="309">
        <f>177+182</f>
        <v>359</v>
      </c>
      <c r="C10" s="313">
        <v>200</v>
      </c>
      <c r="D10" s="311">
        <f t="shared" si="0"/>
        <v>-159</v>
      </c>
      <c r="E10" s="317">
        <f t="shared" si="1"/>
        <v>-0.443</v>
      </c>
    </row>
    <row r="11" s="281" customFormat="1" ht="130" customHeight="1" spans="1:5">
      <c r="A11" s="314" t="s">
        <v>1286</v>
      </c>
      <c r="B11" s="314"/>
      <c r="C11" s="314"/>
      <c r="D11" s="314"/>
      <c r="E11" s="314"/>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E50"/>
  <sheetViews>
    <sheetView showGridLines="0" view="pageBreakPreview" zoomScale="70" zoomScaleNormal="115" topLeftCell="B1" workbookViewId="0">
      <pane ySplit="3" topLeftCell="A13" activePane="bottomLeft" state="frozen"/>
      <selection/>
      <selection pane="bottomLeft" activeCell="D31" sqref="D31"/>
    </sheetView>
  </sheetViews>
  <sheetFormatPr defaultColWidth="9" defaultRowHeight="14.25" outlineLevelCol="4"/>
  <cols>
    <col min="1" max="1" width="11.5583333333333" style="122" hidden="1" customWidth="1"/>
    <col min="2" max="2" width="50.75" style="122" customWidth="1"/>
    <col min="3" max="4" width="20.6333333333333" style="122" customWidth="1"/>
    <col min="5" max="5" width="20.6333333333333" style="253" customWidth="1"/>
    <col min="6" max="16356" width="9" style="122"/>
    <col min="16357" max="16357" width="45.6333333333333" style="122"/>
    <col min="16358" max="16384" width="9" style="122"/>
  </cols>
  <sheetData>
    <row r="1" s="281" customFormat="1" ht="40.5" customHeight="1" spans="1:5">
      <c r="A1" s="282" t="s">
        <v>1287</v>
      </c>
      <c r="B1" s="282"/>
      <c r="C1" s="282"/>
      <c r="D1" s="282"/>
      <c r="E1" s="282"/>
    </row>
    <row r="2" s="249" customFormat="1" ht="20.1" customHeight="1" spans="2:5">
      <c r="B2" s="254"/>
      <c r="C2" s="255"/>
      <c r="D2" s="254"/>
      <c r="E2" s="278" t="s">
        <v>1</v>
      </c>
    </row>
    <row r="3" s="250" customFormat="1" ht="45" customHeight="1" spans="1:5">
      <c r="A3" s="256" t="s">
        <v>2</v>
      </c>
      <c r="B3" s="257" t="s">
        <v>3</v>
      </c>
      <c r="C3" s="74" t="s">
        <v>4</v>
      </c>
      <c r="D3" s="74" t="s">
        <v>5</v>
      </c>
      <c r="E3" s="74" t="s">
        <v>6</v>
      </c>
    </row>
    <row r="4" s="250" customFormat="1" ht="36" customHeight="1" spans="1:5">
      <c r="A4" s="230" t="s">
        <v>1288</v>
      </c>
      <c r="B4" s="258" t="s">
        <v>1289</v>
      </c>
      <c r="C4" s="259"/>
      <c r="D4" s="259"/>
      <c r="E4" s="279" t="str">
        <f>IF(C4&lt;&gt;0,D4/C4-1,"")</f>
        <v/>
      </c>
    </row>
    <row r="5" ht="36" customHeight="1" spans="1:5">
      <c r="A5" s="230" t="s">
        <v>1290</v>
      </c>
      <c r="B5" s="258" t="s">
        <v>1291</v>
      </c>
      <c r="C5" s="259"/>
      <c r="D5" s="259"/>
      <c r="E5" s="279" t="str">
        <f t="shared" ref="E5:E29" si="0">IF(C5&lt;&gt;0,D5/C5-1,"")</f>
        <v/>
      </c>
    </row>
    <row r="6" ht="36" customHeight="1" spans="1:5">
      <c r="A6" s="230" t="s">
        <v>1292</v>
      </c>
      <c r="B6" s="258" t="s">
        <v>1293</v>
      </c>
      <c r="C6" s="259"/>
      <c r="D6" s="259"/>
      <c r="E6" s="279" t="str">
        <f t="shared" si="0"/>
        <v/>
      </c>
    </row>
    <row r="7" ht="36" customHeight="1" spans="1:5">
      <c r="A7" s="230" t="s">
        <v>1294</v>
      </c>
      <c r="B7" s="258" t="s">
        <v>1295</v>
      </c>
      <c r="C7" s="259"/>
      <c r="D7" s="259"/>
      <c r="E7" s="279" t="str">
        <f t="shared" si="0"/>
        <v/>
      </c>
    </row>
    <row r="8" ht="36" customHeight="1" spans="1:5">
      <c r="A8" s="230" t="s">
        <v>1296</v>
      </c>
      <c r="B8" s="258" t="s">
        <v>1297</v>
      </c>
      <c r="C8" s="259"/>
      <c r="D8" s="259"/>
      <c r="E8" s="279" t="str">
        <f t="shared" si="0"/>
        <v/>
      </c>
    </row>
    <row r="9" ht="36" customHeight="1" spans="1:5">
      <c r="A9" s="230" t="s">
        <v>1298</v>
      </c>
      <c r="B9" s="258" t="s">
        <v>1299</v>
      </c>
      <c r="C9" s="259"/>
      <c r="D9" s="259"/>
      <c r="E9" s="279" t="str">
        <f t="shared" si="0"/>
        <v/>
      </c>
    </row>
    <row r="10" ht="36" customHeight="1" spans="1:5">
      <c r="A10" s="230" t="s">
        <v>1300</v>
      </c>
      <c r="B10" s="258" t="s">
        <v>1301</v>
      </c>
      <c r="C10" s="259">
        <f>SUM(C11:C15)</f>
        <v>34882</v>
      </c>
      <c r="D10" s="259">
        <f>SUM(D11:D15)</f>
        <v>147291</v>
      </c>
      <c r="E10" s="279">
        <f t="shared" si="0"/>
        <v>3.223</v>
      </c>
    </row>
    <row r="11" ht="36" customHeight="1" spans="1:5">
      <c r="A11" s="230" t="s">
        <v>1302</v>
      </c>
      <c r="B11" s="291" t="s">
        <v>1303</v>
      </c>
      <c r="C11" s="222">
        <v>34069</v>
      </c>
      <c r="D11" s="222">
        <v>147291</v>
      </c>
      <c r="E11" s="280">
        <f t="shared" si="0"/>
        <v>3.323</v>
      </c>
    </row>
    <row r="12" ht="36" customHeight="1" spans="1:5">
      <c r="A12" s="230" t="s">
        <v>1304</v>
      </c>
      <c r="B12" s="291" t="s">
        <v>1305</v>
      </c>
      <c r="C12" s="222">
        <v>858</v>
      </c>
      <c r="D12" s="222"/>
      <c r="E12" s="280">
        <f t="shared" si="0"/>
        <v>-1</v>
      </c>
    </row>
    <row r="13" ht="36" customHeight="1" spans="1:5">
      <c r="A13" s="230" t="s">
        <v>1306</v>
      </c>
      <c r="B13" s="291" t="s">
        <v>1307</v>
      </c>
      <c r="C13" s="222">
        <v>70</v>
      </c>
      <c r="D13" s="222"/>
      <c r="E13" s="280">
        <f t="shared" si="0"/>
        <v>-1</v>
      </c>
    </row>
    <row r="14" ht="36" customHeight="1" spans="1:5">
      <c r="A14" s="230" t="s">
        <v>1308</v>
      </c>
      <c r="B14" s="291" t="s">
        <v>1309</v>
      </c>
      <c r="C14" s="222">
        <v>-115</v>
      </c>
      <c r="D14" s="222"/>
      <c r="E14" s="280">
        <f t="shared" si="0"/>
        <v>-1</v>
      </c>
    </row>
    <row r="15" ht="36" customHeight="1" spans="1:5">
      <c r="A15" s="230" t="s">
        <v>1310</v>
      </c>
      <c r="B15" s="291" t="s">
        <v>1311</v>
      </c>
      <c r="C15" s="259"/>
      <c r="D15" s="222"/>
      <c r="E15" s="279" t="str">
        <f t="shared" si="0"/>
        <v/>
      </c>
    </row>
    <row r="16" ht="36" customHeight="1" spans="1:5">
      <c r="A16" s="261" t="s">
        <v>1312</v>
      </c>
      <c r="B16" s="129" t="s">
        <v>1313</v>
      </c>
      <c r="C16" s="259"/>
      <c r="D16" s="259"/>
      <c r="E16" s="279" t="str">
        <f t="shared" si="0"/>
        <v/>
      </c>
    </row>
    <row r="17" ht="36" customHeight="1" spans="1:5">
      <c r="A17" s="261" t="s">
        <v>1314</v>
      </c>
      <c r="B17" s="129" t="s">
        <v>1315</v>
      </c>
      <c r="C17" s="259"/>
      <c r="D17" s="259"/>
      <c r="E17" s="279" t="str">
        <f t="shared" si="0"/>
        <v/>
      </c>
    </row>
    <row r="18" ht="36" customHeight="1" spans="1:5">
      <c r="A18" s="261" t="s">
        <v>1316</v>
      </c>
      <c r="B18" s="292" t="s">
        <v>1317</v>
      </c>
      <c r="C18" s="259"/>
      <c r="D18" s="222"/>
      <c r="E18" s="279" t="str">
        <f t="shared" si="0"/>
        <v/>
      </c>
    </row>
    <row r="19" ht="36" customHeight="1" spans="1:5">
      <c r="A19" s="261" t="s">
        <v>1318</v>
      </c>
      <c r="B19" s="292" t="s">
        <v>1319</v>
      </c>
      <c r="C19" s="259"/>
      <c r="D19" s="222"/>
      <c r="E19" s="279" t="str">
        <f t="shared" si="0"/>
        <v/>
      </c>
    </row>
    <row r="20" ht="36" customHeight="1" spans="1:5">
      <c r="A20" s="261" t="s">
        <v>1320</v>
      </c>
      <c r="B20" s="129" t="s">
        <v>1321</v>
      </c>
      <c r="C20" s="259"/>
      <c r="D20" s="259"/>
      <c r="E20" s="279" t="str">
        <f t="shared" si="0"/>
        <v/>
      </c>
    </row>
    <row r="21" ht="36" customHeight="1" spans="1:5">
      <c r="A21" s="261" t="s">
        <v>1322</v>
      </c>
      <c r="B21" s="129" t="s">
        <v>1323</v>
      </c>
      <c r="C21" s="259"/>
      <c r="D21" s="259"/>
      <c r="E21" s="279" t="str">
        <f t="shared" si="0"/>
        <v/>
      </c>
    </row>
    <row r="22" ht="36" customHeight="1" spans="1:5">
      <c r="A22" s="261" t="s">
        <v>1324</v>
      </c>
      <c r="B22" s="129" t="s">
        <v>1325</v>
      </c>
      <c r="C22" s="259"/>
      <c r="D22" s="259"/>
      <c r="E22" s="279" t="str">
        <f t="shared" si="0"/>
        <v/>
      </c>
    </row>
    <row r="23" ht="36" customHeight="1" spans="1:5">
      <c r="A23" s="230" t="s">
        <v>1326</v>
      </c>
      <c r="B23" s="258" t="s">
        <v>1327</v>
      </c>
      <c r="C23" s="259"/>
      <c r="D23" s="259"/>
      <c r="E23" s="279" t="str">
        <f t="shared" si="0"/>
        <v/>
      </c>
    </row>
    <row r="24" ht="36" customHeight="1" spans="1:5">
      <c r="A24" s="230" t="s">
        <v>1328</v>
      </c>
      <c r="B24" s="258" t="s">
        <v>1329</v>
      </c>
      <c r="C24" s="259">
        <v>1334</v>
      </c>
      <c r="D24" s="259">
        <v>800</v>
      </c>
      <c r="E24" s="279">
        <f t="shared" si="0"/>
        <v>-0.4</v>
      </c>
    </row>
    <row r="25" ht="36" customHeight="1" spans="1:5">
      <c r="A25" s="230" t="s">
        <v>1330</v>
      </c>
      <c r="B25" s="258" t="s">
        <v>1331</v>
      </c>
      <c r="C25" s="259"/>
      <c r="D25" s="259"/>
      <c r="E25" s="279" t="str">
        <f t="shared" si="0"/>
        <v/>
      </c>
    </row>
    <row r="26" ht="36" customHeight="1" spans="1:5">
      <c r="A26" s="230" t="s">
        <v>1332</v>
      </c>
      <c r="B26" s="258" t="s">
        <v>1333</v>
      </c>
      <c r="C26" s="259"/>
      <c r="D26" s="259"/>
      <c r="E26" s="279" t="str">
        <f t="shared" si="0"/>
        <v/>
      </c>
    </row>
    <row r="27" ht="36" customHeight="1" spans="1:5">
      <c r="A27" s="230" t="s">
        <v>1334</v>
      </c>
      <c r="B27" s="258" t="s">
        <v>1335</v>
      </c>
      <c r="C27" s="259">
        <v>3007</v>
      </c>
      <c r="D27" s="259">
        <v>25900</v>
      </c>
      <c r="E27" s="279">
        <f t="shared" si="0"/>
        <v>7.613</v>
      </c>
    </row>
    <row r="28" ht="36" customHeight="1" spans="1:5">
      <c r="A28" s="231"/>
      <c r="B28" s="293" t="s">
        <v>1336</v>
      </c>
      <c r="C28" s="259">
        <f>+C4+C5+C6+C7+C8+C9+C10+C16+C17+C20+C21+C22+C23+C24+C25+C26+C27</f>
        <v>39223</v>
      </c>
      <c r="D28" s="259">
        <f>+D4+D5+D6+D7+D8+D9+D10+D16+D17+D20+D21+D22+D23+D24+D25+D26+D27</f>
        <v>173991</v>
      </c>
      <c r="E28" s="279">
        <f t="shared" si="0"/>
        <v>3.436</v>
      </c>
    </row>
    <row r="29" ht="36" customHeight="1" spans="1:5">
      <c r="A29" s="265">
        <v>105</v>
      </c>
      <c r="B29" s="264" t="s">
        <v>1337</v>
      </c>
      <c r="C29" s="285"/>
      <c r="D29" s="286"/>
      <c r="E29" s="279" t="str">
        <f t="shared" ref="E29:E37" si="1">IF(C29&lt;&gt;0,D29/C29-1,"")</f>
        <v/>
      </c>
    </row>
    <row r="30" ht="36" customHeight="1" spans="1:5">
      <c r="A30" s="294">
        <v>110</v>
      </c>
      <c r="B30" s="295" t="s">
        <v>58</v>
      </c>
      <c r="C30" s="285">
        <f>+C31+C34+C35+C36</f>
        <v>211593</v>
      </c>
      <c r="D30" s="285">
        <f>+D31+D34+D35+D36</f>
        <v>347139</v>
      </c>
      <c r="E30" s="279">
        <f t="shared" si="1"/>
        <v>0.641</v>
      </c>
    </row>
    <row r="31" ht="36" customHeight="1" spans="1:5">
      <c r="A31" s="294">
        <v>11004</v>
      </c>
      <c r="B31" s="295" t="s">
        <v>1338</v>
      </c>
      <c r="C31" s="285">
        <f>SUM(C32:C33)</f>
        <v>8647</v>
      </c>
      <c r="D31" s="285">
        <f>SUM(D32:D33)</f>
        <v>2000</v>
      </c>
      <c r="E31" s="279">
        <f t="shared" si="1"/>
        <v>-0.769</v>
      </c>
    </row>
    <row r="32" ht="36" customHeight="1" spans="1:5">
      <c r="A32" s="296">
        <v>1100402</v>
      </c>
      <c r="B32" s="297" t="s">
        <v>1339</v>
      </c>
      <c r="C32" s="288">
        <v>8647</v>
      </c>
      <c r="D32" s="289">
        <v>2000</v>
      </c>
      <c r="E32" s="280">
        <f t="shared" si="1"/>
        <v>-0.769</v>
      </c>
    </row>
    <row r="33" ht="36" customHeight="1" spans="1:5">
      <c r="A33" s="296">
        <v>1100403</v>
      </c>
      <c r="B33" s="297" t="s">
        <v>1340</v>
      </c>
      <c r="C33" s="288"/>
      <c r="D33" s="289"/>
      <c r="E33" s="280" t="str">
        <f t="shared" si="1"/>
        <v/>
      </c>
    </row>
    <row r="34" ht="36" customHeight="1" spans="1:5">
      <c r="A34" s="296">
        <v>11008</v>
      </c>
      <c r="B34" s="297" t="s">
        <v>61</v>
      </c>
      <c r="C34" s="288">
        <v>24307</v>
      </c>
      <c r="D34" s="289">
        <v>5139</v>
      </c>
      <c r="E34" s="280">
        <f t="shared" si="1"/>
        <v>-0.789</v>
      </c>
    </row>
    <row r="35" ht="36" customHeight="1" spans="1:5">
      <c r="A35" s="296">
        <v>11009</v>
      </c>
      <c r="B35" s="297" t="s">
        <v>62</v>
      </c>
      <c r="C35" s="288">
        <v>40543</v>
      </c>
      <c r="D35" s="289"/>
      <c r="E35" s="280">
        <f t="shared" si="1"/>
        <v>-1</v>
      </c>
    </row>
    <row r="36" ht="36" customHeight="1" spans="1:5">
      <c r="A36" s="296"/>
      <c r="B36" s="297" t="s">
        <v>63</v>
      </c>
      <c r="C36" s="167">
        <v>138096</v>
      </c>
      <c r="D36" s="298">
        <v>340000</v>
      </c>
      <c r="E36" s="280">
        <f t="shared" si="1"/>
        <v>1.462</v>
      </c>
    </row>
    <row r="37" ht="36" customHeight="1" spans="1:5">
      <c r="A37" s="273"/>
      <c r="B37" s="299" t="s">
        <v>67</v>
      </c>
      <c r="C37" s="285">
        <f>+C28+C29+C30</f>
        <v>250816</v>
      </c>
      <c r="D37" s="285">
        <f>+D28+D29+D30</f>
        <v>521130</v>
      </c>
      <c r="E37" s="279">
        <f t="shared" si="1"/>
        <v>1.078</v>
      </c>
    </row>
    <row r="38" spans="3:4">
      <c r="C38" s="300"/>
      <c r="D38" s="300"/>
    </row>
    <row r="40" spans="3:4">
      <c r="C40" s="300"/>
      <c r="D40" s="300"/>
    </row>
    <row r="42" spans="3:4">
      <c r="C42" s="300"/>
      <c r="D42" s="300"/>
    </row>
    <row r="43" spans="3:4">
      <c r="C43" s="300"/>
      <c r="D43" s="300"/>
    </row>
    <row r="45" spans="3:4">
      <c r="C45" s="300"/>
      <c r="D45" s="300"/>
    </row>
    <row r="46" spans="3:4">
      <c r="C46" s="300"/>
      <c r="D46" s="300"/>
    </row>
    <row r="47" spans="3:4">
      <c r="C47" s="300"/>
      <c r="D47" s="300"/>
    </row>
    <row r="48" spans="3:4">
      <c r="C48" s="300"/>
      <c r="D48" s="300"/>
    </row>
    <row r="50" spans="3:4">
      <c r="C50" s="300"/>
      <c r="D50" s="300"/>
    </row>
  </sheetData>
  <mergeCells count="1">
    <mergeCell ref="A1:E1"/>
  </mergeCells>
  <conditionalFormatting sqref="B29">
    <cfRule type="expression" dxfId="1" priority="12" stopIfTrue="1">
      <formula>"len($A:$A)=3"</formula>
    </cfRule>
  </conditionalFormatting>
  <conditionalFormatting sqref="B31">
    <cfRule type="expression" dxfId="1" priority="3" stopIfTrue="1">
      <formula>"len($A:$A)=3"</formula>
    </cfRule>
  </conditionalFormatting>
  <conditionalFormatting sqref="B33">
    <cfRule type="expression" dxfId="1" priority="2" stopIfTrue="1">
      <formula>"len($A:$A)=3"</formula>
    </cfRule>
  </conditionalFormatting>
  <conditionalFormatting sqref="C36">
    <cfRule type="expression" dxfId="1" priority="1" stopIfTrue="1">
      <formula>"len($A:$A)=3"</formula>
    </cfRule>
  </conditionalFormatting>
  <conditionalFormatting sqref="C29:C34 D30:D33">
    <cfRule type="expression" dxfId="1" priority="11" stopIfTrue="1">
      <formula>"len($A:$A)=3"</formula>
    </cfRule>
  </conditionalFormatting>
  <conditionalFormatting sqref="D29 D32:D34">
    <cfRule type="expression" dxfId="1" priority="8" stopIfTrue="1">
      <formula>"len($A:$A)=3"</formula>
    </cfRule>
  </conditionalFormatting>
  <conditionalFormatting sqref="B30 B32">
    <cfRule type="expression" dxfId="1" priority="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35</vt:i4>
      </vt:variant>
    </vt:vector>
  </HeadingPairs>
  <TitlesOfParts>
    <vt:vector size="35" baseType="lpstr">
      <vt:lpstr>1-1澄江市一般公共预算收入情况表</vt:lpstr>
      <vt:lpstr>1-2澄江市一般公共预算支出情况表</vt:lpstr>
      <vt:lpstr>1-3市本级一般公共预算收入情况表</vt:lpstr>
      <vt:lpstr>1-4市本级一般公共预算支出情况表（公开到项级）</vt:lpstr>
      <vt:lpstr>1-5市本级一般公共预算基本支出情况表（公开到款级）</vt:lpstr>
      <vt:lpstr>1-6一般公共预算支出表（州（市）对下转移支付项目）</vt:lpstr>
      <vt:lpstr>1-7澄江市分地区税收返还和转移支付预算表</vt:lpstr>
      <vt:lpstr>1-8澄江市“三公”经费预算财政拨款情况统计表</vt:lpstr>
      <vt:lpstr>2-1澄江市政府性基金预算收入情况表</vt:lpstr>
      <vt:lpstr>2-2澄江市政府性基金预算支出情况表</vt:lpstr>
      <vt:lpstr>2-3市本级政府性基金预算收入情况表</vt:lpstr>
      <vt:lpstr>2-4市本级政府性基金预算支出情况表（公开到项级）</vt:lpstr>
      <vt:lpstr>2-5市本级政府性基金支出表（州（市）对下转移支付）</vt:lpstr>
      <vt:lpstr>3-1澄江市国有资本经营收入预算情况表</vt:lpstr>
      <vt:lpstr>3-2澄江市国有资本经营支出预算情况表</vt:lpstr>
      <vt:lpstr>3-3市本级国有资本经营收入预算情况表</vt:lpstr>
      <vt:lpstr>3-4市本级国有资本经营支出预算情况表（公开到项级）</vt:lpstr>
      <vt:lpstr>3-5澄江市国有资本经营预算转移支付表 （分地区）</vt:lpstr>
      <vt:lpstr>3-6 国有资本经营预算转移支付表（分项目）</vt:lpstr>
      <vt:lpstr>4-1澄江市社会保险基金收入预算情况表</vt:lpstr>
      <vt:lpstr>4-2澄江市社会保险基金支出预算情况表</vt:lpstr>
      <vt:lpstr>4-3市本级社会保险基金收入预算情况表</vt:lpstr>
      <vt:lpstr>4-4市本级社会保险基金支出预算情况表</vt:lpstr>
      <vt:lpstr>5-1澄江市 2025年地方政府债务限额及余额预算情况表</vt:lpstr>
      <vt:lpstr>5-2 澄江市2025年地方政府一般债务限额及余额预算情况表</vt:lpstr>
      <vt:lpstr>5-3 澄江市 2025年地方政府一般债务余额情况表</vt:lpstr>
      <vt:lpstr>5-4  市本级2025年地方政府一般债务余额情况表</vt:lpstr>
      <vt:lpstr>5-5 澄江市2025年政府专项债务限额和余额情况表</vt:lpstr>
      <vt:lpstr>5-6 澄江市2025年地方政府专项债务余额情况表</vt:lpstr>
      <vt:lpstr>5-7 市本级2025年地方政府专项债务余额情况表（本级）</vt:lpstr>
      <vt:lpstr>5-8 澄江市地方政府债券发行及还本付息情况表</vt:lpstr>
      <vt:lpstr>5-9 澄江市2026年地方政府债务限额提前下达情况表</vt:lpstr>
      <vt:lpstr>5-10 澄江市2026年年初新增地方政府债券资金安排表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user</cp:lastModifiedBy>
  <dcterms:created xsi:type="dcterms:W3CDTF">2006-09-17T00:00:00Z</dcterms:created>
  <cp:lastPrinted>2020-05-08T10:46:00Z</cp:lastPrinted>
  <dcterms:modified xsi:type="dcterms:W3CDTF">2026-04-22T08:41:48Z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2052-12.8.2.1113</vt:lpwstr>
  </property>
  <property fmtid="{D5CDD505-2E9C-101B-9397-08002B2CF9AE}" pid="3" name="ICV">
    <vt:lpwstr>EB78D0E17E15044A8781E569118C3430_43</vt:lpwstr>
  </property>
</Properties>
</file>