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1805" tabRatio="838"/>
  </bookViews>
  <sheets>
    <sheet name="1-1澄江市一般公共预算收入情况表" sheetId="28" r:id="rId1"/>
    <sheet name="1-2澄江市一般公共预算支出情况表" sheetId="29" r:id="rId2"/>
    <sheet name="1-3市本级一般公共预算收入情况表" sheetId="31" r:id="rId3"/>
    <sheet name="1-4市本级一般公共预算支出情况表（公开到项级）" sheetId="33" r:id="rId4"/>
    <sheet name="1-5市本级一般公共预算基本支出情况表（公开到款级）" sheetId="132" r:id="rId5"/>
    <sheet name="1-6一般公共预算支出表（州（市）对下转移支付项目）" sheetId="35" r:id="rId6"/>
    <sheet name="1-7澄江市分地区税收返还和转移支付预算表" sheetId="36" r:id="rId7"/>
    <sheet name="1-8澄江市市本级“三公”经费预算财政拨款情况统计表" sheetId="131" r:id="rId8"/>
    <sheet name="2-1澄江市政府性基金预算收入情况表" sheetId="54" r:id="rId9"/>
    <sheet name="2-2澄江市政府性基金预算支出情况表" sheetId="55" r:id="rId10"/>
    <sheet name="2-3市本级政府性基金预算收入情况表" sheetId="56" r:id="rId11"/>
    <sheet name="2-4市本级政府性基金预算支出情况表（公开到项级）" sheetId="57" r:id="rId12"/>
    <sheet name="2-5市本级政府性基金支出表（州（市）对下转移支付）" sheetId="58" r:id="rId13"/>
    <sheet name="3-1澄江市国有资本经营收入预算情况表" sheetId="108" r:id="rId14"/>
    <sheet name="3-2澄江市国有资本经营支出预算情况表" sheetId="109" r:id="rId15"/>
    <sheet name="3-3市本级国有资本经营收入预算情况表" sheetId="110" r:id="rId16"/>
    <sheet name="3-4市本级国有资本经营支出预算情况表（公开到项级）" sheetId="111" r:id="rId17"/>
    <sheet name="3-5澄江市国有资本经营预算转移支付表 （分地区）" sheetId="129" r:id="rId18"/>
    <sheet name="3-6 国有资本经营预算转移支付表（分项目）" sheetId="130" r:id="rId19"/>
    <sheet name="4-1澄江市社会保险基金收入预算情况表" sheetId="113" r:id="rId20"/>
    <sheet name="4-2澄江市社会保险基金支出预算情况表" sheetId="114" r:id="rId21"/>
    <sheet name="4-3市本级社会保险基金收入预算情况表" sheetId="117" r:id="rId22"/>
    <sheet name="4-4市本级社会保险基金支出预算情况表" sheetId="118" r:id="rId23"/>
    <sheet name="5-1澄江市 2024年地方政府债务限额及余额预算情况表" sheetId="119" r:id="rId24"/>
    <sheet name="5-2 澄江市2024年地方政府一般债务限额及余额预算情况表" sheetId="133" r:id="rId25"/>
    <sheet name="5-3 澄江市 2024年地方政府一般债务余额情况表" sheetId="120" r:id="rId26"/>
    <sheet name="5-4  市本级2024年地方政府一般债务余额情况表" sheetId="121" r:id="rId27"/>
    <sheet name="5-5 澄江市2025年政府专项债务限额和余额情况表" sheetId="134" r:id="rId28"/>
    <sheet name="5-6 澄江市2024年地方政府专项债务余额情况表" sheetId="122" r:id="rId29"/>
    <sheet name="5-7 市本级2024年地方政府专项债务余额情况表（本级）" sheetId="123" r:id="rId30"/>
    <sheet name="5-8 澄江市地方政府债券发行及还本付息情况表" sheetId="124" r:id="rId31"/>
    <sheet name="5-9 澄江市2025年地方政府债务限额提前下达情况表" sheetId="125" r:id="rId32"/>
    <sheet name="5-10 澄江市2025年年初新增地方政府债券资金安排表" sheetId="126" r:id="rId33"/>
    <sheet name="6-1重大政策和重点项目绩效目标表" sheetId="127" r:id="rId34"/>
    <sheet name="6-2重点工作情况解释说明汇总表" sheetId="128" r:id="rId35"/>
  </sheets>
  <externalReferences>
    <externalReference r:id="rId36"/>
    <externalReference r:id="rId37"/>
    <externalReference r:id="rId38"/>
  </externalReferences>
  <definedNames>
    <definedName name="_xlnm._FilterDatabase" localSheetId="3" hidden="1">'1-4市本级一般公共预算支出情况表（公开到项级）'!$A$3:$H$1244</definedName>
    <definedName name="_xlnm._FilterDatabase" localSheetId="9" hidden="1">'2-2澄江市政府性基金预算支出情况表'!$A$3:$XFB$343</definedName>
    <definedName name="_xlnm._FilterDatabase" localSheetId="11" hidden="1">'2-4市本级政府性基金预算支出情况表（公开到项级）'!$A$3:$E$341</definedName>
    <definedName name="_xlnm._FilterDatabase" localSheetId="0" hidden="1">'1-1澄江市一般公共预算收入情况表'!$A$4:$E$43</definedName>
    <definedName name="_xlnm._FilterDatabase" localSheetId="1" hidden="1">'1-2澄江市一般公共预算支出情况表'!$A$3:$E$39</definedName>
    <definedName name="_xlnm._FilterDatabase" localSheetId="2" hidden="1">'1-3市本级一般公共预算收入情况表'!$A$3:$E$41</definedName>
    <definedName name="_xlnm._FilterDatabase" localSheetId="4" hidden="1">'1-5市本级一般公共预算基本支出情况表（公开到款级）'!$A$3:$B$32</definedName>
    <definedName name="_xlnm._FilterDatabase" localSheetId="5" hidden="1">'1-6一般公共预算支出表（州（市）对下转移支付项目）'!$A$3:$D$61</definedName>
    <definedName name="_xlnm._FilterDatabase" localSheetId="8" hidden="1">'2-1澄江市政府性基金预算收入情况表'!$A$3:$E$38</definedName>
    <definedName name="_xlnm._FilterDatabase" localSheetId="10" hidden="1">'2-3市本级政府性基金预算收入情况表'!$A$3:$E$38</definedName>
    <definedName name="_xlnm._FilterDatabase" localSheetId="13" hidden="1">'3-1澄江市国有资本经营收入预算情况表'!$A$3:$D$41</definedName>
    <definedName name="_xlnm._FilterDatabase" localSheetId="14" hidden="1">'3-2澄江市国有资本经营支出预算情况表'!$A$3:$D$28</definedName>
    <definedName name="_xlnm._FilterDatabase" localSheetId="15" hidden="1">'3-3市本级国有资本经营收入预算情况表'!$A$3:$D$35</definedName>
    <definedName name="_xlnm._FilterDatabase" localSheetId="16" hidden="1">'3-4市本级国有资本经营支出预算情况表（公开到项级）'!$A$3:$D$21</definedName>
    <definedName name="_xlnm._FilterDatabase" localSheetId="19" hidden="1">'4-1澄江市社会保险基金收入预算情况表'!$A$3:$D$38</definedName>
    <definedName name="_xlnm._FilterDatabase" localSheetId="20" hidden="1">'4-2澄江市社会保险基金支出预算情况表'!$A$3:$E$22</definedName>
    <definedName name="_xlnm._FilterDatabase" localSheetId="21" hidden="1">'4-3市本级社会保险基金收入预算情况表'!$A$3:$D$38</definedName>
    <definedName name="_xlnm._FilterDatabase" localSheetId="22" hidden="1">'4-4市本级社会保险基金支出预算情况表'!$A$3:$E$22</definedName>
    <definedName name="_xlnm._FilterDatabase" localSheetId="12" hidden="1">'2-5市本级政府性基金支出表（州（市）对下转移支付）'!$A$3:$E$18</definedName>
    <definedName name="_lst_r_地方财政预算表2015年全省汇总_10_科目编码名称">[2]_ESList!$A$1:$A$27</definedName>
    <definedName name="_xlnm.Print_Area" localSheetId="0">'1-1澄江市一般公共预算收入情况表'!$B$1:$E$43</definedName>
    <definedName name="_xlnm.Print_Area" localSheetId="1">'1-2澄江市一般公共预算支出情况表'!$B$1:$E$38</definedName>
    <definedName name="_xlnm.Print_Area" localSheetId="2">'1-3市本级一般公共预算收入情况表'!$B$1:$E$41</definedName>
    <definedName name="_xlnm.Print_Area" localSheetId="3">'1-4市本级一般公共预算支出情况表（公开到项级）'!$C$1:$F$1244</definedName>
    <definedName name="_xlnm.Print_Area" localSheetId="5">'1-6一般公共预算支出表（州（市）对下转移支付项目）'!$A$1:$D$61</definedName>
    <definedName name="_xlnm.Print_Area" localSheetId="6">'1-7澄江市分地区税收返还和转移支付预算表'!$A$1:$E$54</definedName>
    <definedName name="_xlnm.Print_Area" localSheetId="8">'2-1澄江市政府性基金预算收入情况表'!$B$1:$E$38</definedName>
    <definedName name="_xlnm.Print_Area" localSheetId="9">'2-2澄江市政府性基金预算支出情况表'!$B$1:$E$343</definedName>
    <definedName name="_xlnm.Print_Area" localSheetId="10">'2-3市本级政府性基金预算收入情况表'!$B$1:$E$38</definedName>
    <definedName name="_xlnm.Print_Area" localSheetId="11">'2-4市本级政府性基金预算支出情况表（公开到项级）'!$B$1:$E$341</definedName>
    <definedName name="_xlnm.Print_Area" localSheetId="12">'2-5市本级政府性基金支出表（州（市）对下转移支付）'!$A$1:$D$15</definedName>
    <definedName name="_xlnm.Print_Titles" localSheetId="0">'1-1澄江市一般公共预算收入情况表'!$2:$4</definedName>
    <definedName name="_xlnm.Print_Titles" localSheetId="1">'1-2澄江市一般公共预算支出情况表'!$1:$3</definedName>
    <definedName name="_xlnm.Print_Titles" localSheetId="2">'1-3市本级一般公共预算收入情况表'!$1:$3</definedName>
    <definedName name="_xlnm.Print_Titles" localSheetId="3">'1-4市本级一般公共预算支出情况表（公开到项级）'!$1:$3</definedName>
    <definedName name="_xlnm.Print_Titles" localSheetId="5">'1-6一般公共预算支出表（州（市）对下转移支付项目）'!$1:$3</definedName>
    <definedName name="_xlnm.Print_Titles" localSheetId="6">'1-7澄江市分地区税收返还和转移支付预算表'!$1:$3</definedName>
    <definedName name="_xlnm.Print_Titles" localSheetId="8">'2-1澄江市政府性基金预算收入情况表'!$1:$3</definedName>
    <definedName name="_xlnm.Print_Titles" localSheetId="9">'2-2澄江市政府性基金预算支出情况表'!$1:$3</definedName>
    <definedName name="_xlnm.Print_Titles" localSheetId="10">'2-3市本级政府性基金预算收入情况表'!$1:$3</definedName>
    <definedName name="_xlnm.Print_Titles" localSheetId="11">'2-4市本级政府性基金预算支出情况表（公开到项级）'!$1:$3</definedName>
    <definedName name="_xlnm.Print_Titles" localSheetId="12">'2-5市本级政府性基金支出表（州（市）对下转移支付）'!$1:$3</definedName>
    <definedName name="专项收入年初预算数" localSheetId="1">#REF!</definedName>
    <definedName name="专项收入年初预算数">#REF!</definedName>
    <definedName name="专项收入全年预计数" localSheetId="1">#REF!</definedName>
    <definedName name="专项收入全年预计数">#REF!</definedName>
    <definedName name="_xlnm.Print_Area" localSheetId="13">'3-1澄江市国有资本经营收入预算情况表'!$A$1:$D$41</definedName>
    <definedName name="_xlnm.Print_Titles" localSheetId="13">'3-1澄江市国有资本经营收入预算情况表'!$1:$3</definedName>
    <definedName name="专项收入年初预算数" localSheetId="13">#REF!</definedName>
    <definedName name="专项收入全年预计数" localSheetId="13">#REF!</definedName>
    <definedName name="_xlnm.Print_Area" localSheetId="14">'3-2澄江市国有资本经营支出预算情况表'!$A$1:$D$28</definedName>
    <definedName name="_xlnm.Print_Titles" localSheetId="14">'3-2澄江市国有资本经营支出预算情况表'!$1:$3</definedName>
    <definedName name="专项收入年初预算数" localSheetId="14">#REF!</definedName>
    <definedName name="专项收入全年预计数" localSheetId="14">#REF!</definedName>
    <definedName name="_xlnm.Print_Area" localSheetId="15">'3-3市本级国有资本经营收入预算情况表'!$A$1:$D$35</definedName>
    <definedName name="_xlnm.Print_Titles" localSheetId="15">'3-3市本级国有资本经营收入预算情况表'!$1:$3</definedName>
    <definedName name="专项收入年初预算数" localSheetId="15">#REF!</definedName>
    <definedName name="专项收入全年预计数" localSheetId="15">#REF!</definedName>
    <definedName name="_xlnm.Print_Area" localSheetId="16">'3-4市本级国有资本经营支出预算情况表（公开到项级）'!$A$1:$D$21</definedName>
    <definedName name="专项收入年初预算数" localSheetId="16">#REF!</definedName>
    <definedName name="专项收入全年预计数" localSheetId="16">#REF!</definedName>
    <definedName name="_lst_r_地方财政预算表2015年全省汇总_10_科目编码名称" localSheetId="19">[1]_ESList!$A$1:$A$27</definedName>
    <definedName name="_xlnm.Print_Area" localSheetId="19">'4-1澄江市社会保险基金收入预算情况表'!$A$1:$D$38</definedName>
    <definedName name="_xlnm.Print_Titles" localSheetId="19">'4-1澄江市社会保险基金收入预算情况表'!$1:$3</definedName>
    <definedName name="专项收入年初预算数" localSheetId="19">#REF!</definedName>
    <definedName name="专项收入全年预计数" localSheetId="19">#REF!</definedName>
    <definedName name="_lst_r_地方财政预算表2015年全省汇总_10_科目编码名称" localSheetId="20">[1]_ESList!$A$1:$A$27</definedName>
    <definedName name="_xlnm.Print_Area" localSheetId="20">'4-2澄江市社会保险基金支出预算情况表'!$A$1:$D$22</definedName>
    <definedName name="专项收入年初预算数" localSheetId="20">#REF!</definedName>
    <definedName name="专项收入全年预计数" localSheetId="20">#REF!</definedName>
    <definedName name="_lst_r_地方财政预算表2015年全省汇总_10_科目编码名称" localSheetId="21">[1]_ESList!$A$1:$A$27</definedName>
    <definedName name="_xlnm.Print_Area" localSheetId="21">'4-3市本级社会保险基金收入预算情况表'!$A$1:$D$38</definedName>
    <definedName name="_xlnm.Print_Titles" localSheetId="21">'4-3市本级社会保险基金收入预算情况表'!$1:$3</definedName>
    <definedName name="专项收入年初预算数" localSheetId="21">#REF!</definedName>
    <definedName name="专项收入全年预计数" localSheetId="21">#REF!</definedName>
    <definedName name="_lst_r_地方财政预算表2015年全省汇总_10_科目编码名称" localSheetId="22">[1]_ESList!$A$1:$A$27</definedName>
    <definedName name="_xlnm.Print_Area" localSheetId="22">'4-4市本级社会保险基金支出预算情况表'!$A$1:$D$22</definedName>
    <definedName name="专项收入年初预算数" localSheetId="22">#REF!</definedName>
    <definedName name="专项收入全年预计数" localSheetId="22">#REF!</definedName>
    <definedName name="专项收入年初预算数" localSheetId="23">#REF!</definedName>
    <definedName name="专项收入全年预计数" localSheetId="23">#REF!</definedName>
    <definedName name="专项收入年初预算数" localSheetId="25">#REF!</definedName>
    <definedName name="专项收入全年预计数" localSheetId="25">#REF!</definedName>
    <definedName name="专项收入年初预算数" localSheetId="26">#REF!</definedName>
    <definedName name="专项收入全年预计数" localSheetId="26">#REF!</definedName>
    <definedName name="专项收入年初预算数" localSheetId="28">#REF!</definedName>
    <definedName name="专项收入全年预计数" localSheetId="28">#REF!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专项收入年初预算数" localSheetId="31">#REF!</definedName>
    <definedName name="专项收入全年预计数" localSheetId="31">#REF!</definedName>
    <definedName name="专项收入年初预算数" localSheetId="32">#REF!</definedName>
    <definedName name="专项收入全年预计数" localSheetId="32">#REF!</definedName>
    <definedName name="专项收入年初预算数" localSheetId="33">#REF!</definedName>
    <definedName name="专项收入全年预计数" localSheetId="33">#REF!</definedName>
    <definedName name="_xlnm.Print_Area" localSheetId="33">'6-1重大政策和重点项目绩效目标表'!#REF!</definedName>
    <definedName name="专项收入年初预算数" localSheetId="34">#REF!</definedName>
    <definedName name="专项收入全年预计数" localSheetId="34">#REF!</definedName>
    <definedName name="专项收入年初预算数" localSheetId="17">#REF!</definedName>
    <definedName name="专项收入全年预计数" localSheetId="17">#REF!</definedName>
    <definedName name="专项收入年初预算数" localSheetId="18">#REF!</definedName>
    <definedName name="专项收入全年预计数" localSheetId="18">#REF!</definedName>
    <definedName name="专项收入年初预算数" localSheetId="7">#REF!</definedName>
    <definedName name="专项收入全年预计数" localSheetId="7">#REF!</definedName>
    <definedName name="专项收入年初预算数" localSheetId="4">#REF!</definedName>
    <definedName name="专项收入全年预计数" localSheetId="4">#REF!</definedName>
    <definedName name="_xlnm.Print_Area" localSheetId="4">'1-5市本级一般公共预算基本支出情况表（公开到款级）'!$A$1:$B$35</definedName>
    <definedName name="_xlnm.Print_Titles" localSheetId="4">'1-5市本级一般公共预算基本支出情况表（公开到款级）'!$1:$3</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<sst xmlns="http://schemas.openxmlformats.org/spreadsheetml/2006/main" count="3925" uniqueCount="2080">
  <si>
    <t>1-1  2025年澄江市一般公共预算收入情况表</t>
  </si>
  <si>
    <t>单位：万元</t>
  </si>
  <si>
    <t>科目编码</t>
  </si>
  <si>
    <t>项目</t>
  </si>
  <si>
    <t>2024年执行数</t>
  </si>
  <si>
    <t>2025年预算数</t>
  </si>
  <si>
    <t>预算数比上年执行数增长%</t>
  </si>
  <si>
    <t>101</t>
  </si>
  <si>
    <t>一、税收收入</t>
  </si>
  <si>
    <t>10101</t>
  </si>
  <si>
    <t>增值税</t>
  </si>
  <si>
    <t>10104</t>
  </si>
  <si>
    <t>企业所得税</t>
  </si>
  <si>
    <t>10106</t>
  </si>
  <si>
    <t>个人所得税</t>
  </si>
  <si>
    <t>10107</t>
  </si>
  <si>
    <t>资源税</t>
  </si>
  <si>
    <t>10109</t>
  </si>
  <si>
    <t>城市维护建设税</t>
  </si>
  <si>
    <t>10110</t>
  </si>
  <si>
    <t>房产税</t>
  </si>
  <si>
    <t>10111</t>
  </si>
  <si>
    <t>印花税</t>
  </si>
  <si>
    <t>10112</t>
  </si>
  <si>
    <t>城镇土地使用税</t>
  </si>
  <si>
    <t>10113</t>
  </si>
  <si>
    <t>土地增值税</t>
  </si>
  <si>
    <t>10114</t>
  </si>
  <si>
    <t>车船税</t>
  </si>
  <si>
    <t>10118</t>
  </si>
  <si>
    <t>耕地占用税</t>
  </si>
  <si>
    <t>10119</t>
  </si>
  <si>
    <t>契税</t>
  </si>
  <si>
    <t>10120</t>
  </si>
  <si>
    <t>烟叶税</t>
  </si>
  <si>
    <t>10121</t>
  </si>
  <si>
    <t>环境保护税</t>
  </si>
  <si>
    <t>10199</t>
  </si>
  <si>
    <t>水资源税</t>
  </si>
  <si>
    <t>其他税收收入</t>
  </si>
  <si>
    <t>103</t>
  </si>
  <si>
    <t>二、非税收入</t>
  </si>
  <si>
    <t>10302</t>
  </si>
  <si>
    <t>专项收入</t>
  </si>
  <si>
    <t>10304</t>
  </si>
  <si>
    <t>行政事业性收费收入</t>
  </si>
  <si>
    <t>10305</t>
  </si>
  <si>
    <t>罚没收入</t>
  </si>
  <si>
    <t>10306</t>
  </si>
  <si>
    <t>国有资本经营收入</t>
  </si>
  <si>
    <t>10307</t>
  </si>
  <si>
    <t>国有资源（资产）有偿使用收入</t>
  </si>
  <si>
    <t>10308</t>
  </si>
  <si>
    <t>捐赠收入</t>
  </si>
  <si>
    <t>10309</t>
  </si>
  <si>
    <t>政府住房基金收入</t>
  </si>
  <si>
    <t>10399</t>
  </si>
  <si>
    <t>其他收入</t>
  </si>
  <si>
    <t>全市一般公共预算收入</t>
  </si>
  <si>
    <t>地方政府一般债务收入</t>
  </si>
  <si>
    <t>转移性收入</t>
  </si>
  <si>
    <t xml:space="preserve">   返还性收入</t>
  </si>
  <si>
    <t xml:space="preserve">   转移支付收入</t>
  </si>
  <si>
    <t xml:space="preserve">   上年结转收入</t>
  </si>
  <si>
    <t xml:space="preserve">   调入资金</t>
  </si>
  <si>
    <t xml:space="preserve">   债务转贷收入</t>
  </si>
  <si>
    <t xml:space="preserve">   动用预算稳定调节基金</t>
  </si>
  <si>
    <t xml:space="preserve"> 地方政府一般债券转贷收入</t>
  </si>
  <si>
    <t>待偿债置换一般债券结余</t>
  </si>
  <si>
    <t>各项收入合计</t>
  </si>
  <si>
    <t>1-1  2025年澄江市一般公共预算支出情况表</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</si>
  <si>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</si>
  <si>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</si>
  <si>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</si>
  <si>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</si>
  <si>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</si>
  <si>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</si>
  <si>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</si>
  <si>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</si>
  <si>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</si>
  <si>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</si>
  <si>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</si>
  <si>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</si>
  <si>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</si>
  <si>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</si>
  <si>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</si>
  <si>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</si>
  <si>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</si>
  <si>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</si>
  <si>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</si>
  <si>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</si>
  <si>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</si>
  <si>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</si>
  <si>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</si>
  <si>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</si>
  <si>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</si>
  <si>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</si>
  <si>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</si>
  <si>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</si>
  <si>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</si>
  <si>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</si>
  <si>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</si>
  <si>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</si>
  <si>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</si>
  <si>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</si>
  <si>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</si>
  <si>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</si>
  <si>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</si>
  <si>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</si>
  <si>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</si>
  <si>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</si>
  <si>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</si>
  <si>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</si>
  <si>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</si>
  <si>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</si>
  <si>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</si>
  <si>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</si>
  <si>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</si>
  <si>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</si>
  <si>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</si>
  <si>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</si>
  <si>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全市一般公共预算支出</t>
  </si>
  <si>
    <t>转移性支出</t>
  </si>
  <si>
    <t xml:space="preserve">    上解支出</t>
  </si>
  <si>
    <t xml:space="preserve">    调出资金</t>
  </si>
  <si>
    <t xml:space="preserve">    安排预算稳定调节基金</t>
  </si>
  <si>
    <t xml:space="preserve">    补充预算周转金</t>
  </si>
  <si>
    <t>地方政府一般债务还本支出</t>
  </si>
  <si>
    <t>年终结转</t>
  </si>
  <si>
    <t>各项支出合计</t>
  </si>
  <si>
    <t>1-3  2025年市本级一般公共预算收入情况表</t>
  </si>
  <si>
    <t>比上年预算数增长%</t>
  </si>
  <si>
    <r>
      <rPr>
        <sz val="14"/>
        <rFont val="宋体"/>
        <charset val="134"/>
      </rPr>
      <t>10199</t>
    </r>
  </si>
  <si>
    <t>市本级一般公共预算收入</t>
  </si>
  <si>
    <t xml:space="preserve">   上解收入</t>
  </si>
  <si>
    <t>地方政府一般债券转贷收入</t>
  </si>
  <si>
    <t>1-4  2025年市本级一般公共预算支出情况表</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</si>
  <si>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</si>
  <si>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</si>
  <si>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</si>
  <si>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</si>
  <si>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</si>
  <si>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</si>
  <si>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</si>
  <si>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</si>
  <si>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</si>
  <si>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</si>
  <si>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</si>
  <si>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</si>
  <si>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</si>
  <si>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</si>
  <si>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</si>
  <si>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</si>
  <si>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</si>
  <si>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</si>
  <si>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</si>
  <si>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</si>
  <si>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</si>
  <si>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</si>
  <si>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</si>
  <si>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</si>
  <si>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</si>
  <si>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</si>
  <si>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</si>
  <si>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</si>
  <si>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</si>
  <si>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</si>
  <si>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</si>
  <si>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</si>
  <si>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</si>
  <si>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</si>
  <si>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</si>
  <si>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</si>
  <si>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</si>
  <si>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</si>
  <si>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</si>
  <si>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</si>
  <si>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</si>
  <si>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</si>
  <si>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</si>
  <si>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</si>
  <si>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</si>
  <si>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</si>
  <si>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</si>
  <si>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</si>
  <si>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</si>
  <si>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</si>
  <si>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</si>
  <si>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</si>
  <si>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</si>
  <si>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</si>
  <si>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</si>
  <si>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</si>
  <si>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</si>
  <si>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</si>
  <si>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</si>
  <si>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</si>
  <si>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</si>
  <si>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</si>
  <si>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</si>
  <si>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</si>
  <si>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</si>
  <si>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</si>
  <si>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</si>
  <si>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</si>
  <si>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</si>
  <si>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</si>
  <si>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</si>
  <si>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</si>
  <si>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</si>
  <si>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产权战略与规划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</si>
  <si>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</si>
  <si>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</si>
  <si>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</si>
  <si>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</si>
  <si>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</si>
  <si>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</si>
  <si>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</si>
  <si>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</si>
  <si>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</si>
  <si>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</si>
  <si>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</si>
  <si>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</si>
  <si>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</si>
  <si>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</si>
  <si>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</si>
  <si>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</si>
  <si>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</si>
  <si>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</si>
  <si>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</si>
  <si>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</si>
  <si>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</si>
  <si>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</si>
  <si>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</si>
  <si>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</si>
  <si>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</si>
  <si>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</si>
  <si>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</si>
  <si>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</si>
  <si>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</si>
  <si>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</si>
  <si>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</si>
  <si>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</si>
  <si>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</si>
  <si>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</si>
  <si>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</si>
  <si>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</si>
  <si>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</si>
  <si>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</si>
  <si>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</si>
  <si>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</si>
  <si>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</si>
  <si>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</si>
  <si>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</si>
  <si>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</si>
  <si>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</si>
  <si>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</si>
  <si>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</si>
  <si>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</si>
  <si>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</si>
  <si>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</si>
  <si>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t>
  </si>
  <si>
    <t xml:space="preserve">     国家赔偿费用支出</t>
  </si>
  <si>
    <t xml:space="preserve">     其他一般公共服务支出</t>
  </si>
  <si>
    <t xml:space="preserve">   对外合作与交流</t>
  </si>
  <si>
    <t xml:space="preserve">   其他外交支出</t>
  </si>
  <si>
    <t xml:space="preserve">   现役部队</t>
  </si>
  <si>
    <t xml:space="preserve">     现役部队</t>
  </si>
  <si>
    <t xml:space="preserve">   国防科研事业</t>
  </si>
  <si>
    <t xml:space="preserve">     国防科研事业</t>
  </si>
  <si>
    <t xml:space="preserve">   专项工程</t>
  </si>
  <si>
    <t xml:space="preserve">     专项工程</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</si>
  <si>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</si>
  <si>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</si>
  <si>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</si>
  <si>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</si>
  <si>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</si>
  <si>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</si>
  <si>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</si>
  <si>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</si>
  <si>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t>
  </si>
  <si>
    <t xml:space="preserve">     其他国防支出</t>
  </si>
  <si>
    <t xml:space="preserve">   武装警察部队</t>
  </si>
  <si>
    <t xml:space="preserve">     武装警察部队</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</si>
  <si>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</si>
  <si>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</si>
  <si>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</si>
  <si>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</si>
  <si>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</si>
  <si>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</si>
  <si>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</si>
  <si>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</si>
  <si>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</si>
  <si>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</si>
  <si>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</si>
  <si>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</si>
  <si>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</si>
  <si>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</si>
  <si>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</si>
  <si>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</si>
  <si>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</si>
  <si>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</si>
  <si>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</si>
  <si>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</si>
  <si>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</si>
  <si>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</si>
  <si>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</si>
  <si>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</si>
  <si>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</si>
  <si>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</si>
  <si>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法制建设</t>
  </si>
  <si>
    <t xml:space="preserve">     其他司法支出</t>
  </si>
  <si>
    <t xml:space="preserve">   监狱</t>
  </si>
  <si>
    <t xml:space="preserve">     犯人生活</t>
  </si>
  <si>
    <t xml:space="preserve">     犯人改造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</si>
  <si>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</si>
  <si>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</si>
  <si>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</si>
  <si>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</si>
  <si>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</si>
  <si>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</si>
  <si>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</si>
  <si>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</si>
  <si>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</si>
  <si>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</si>
  <si>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</si>
  <si>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</si>
  <si>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</si>
  <si>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</si>
  <si>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t>
  </si>
  <si>
    <t xml:space="preserve">     国家司法救助支出</t>
  </si>
  <si>
    <t xml:space="preserve">     其他公共安全支出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</si>
  <si>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</si>
  <si>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</si>
  <si>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</si>
  <si>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</si>
  <si>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</si>
  <si>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</si>
  <si>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</si>
  <si>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</si>
  <si>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</si>
  <si>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</si>
  <si>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</si>
  <si>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</si>
  <si>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</si>
  <si>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</si>
  <si>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</si>
  <si>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</si>
  <si>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</si>
  <si>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</si>
  <si>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</si>
  <si>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</si>
  <si>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</si>
  <si>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</si>
  <si>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</si>
  <si>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</si>
  <si>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</si>
  <si>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</si>
  <si>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</si>
  <si>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</si>
  <si>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</si>
  <si>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</si>
  <si>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</si>
  <si>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</si>
  <si>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</si>
  <si>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</si>
  <si>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</si>
  <si>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</si>
  <si>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</si>
  <si>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</si>
  <si>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</si>
  <si>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</si>
  <si>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</si>
  <si>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</si>
  <si>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</si>
  <si>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</si>
  <si>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</si>
  <si>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</si>
  <si>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</si>
  <si>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 xml:space="preserve">      其他教育支出</t>
  </si>
  <si>
    <t xml:space="preserve">   科学技术管理事务</t>
  </si>
  <si>
    <t xml:space="preserve">     其他科学技术管理事务支出</t>
  </si>
  <si>
    <t xml:space="preserve">   基础研究</t>
  </si>
  <si>
    <t xml:space="preserve">     机构运行</t>
  </si>
  <si>
    <t xml:space="preserve">     自然科学基金</t>
  </si>
  <si>
    <t xml:space="preserve">     重点实验室及相关设施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</si>
  <si>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</si>
  <si>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</si>
  <si>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</si>
  <si>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</si>
  <si>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</si>
  <si>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</si>
  <si>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</si>
  <si>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</si>
  <si>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</si>
  <si>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</si>
  <si>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</si>
  <si>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</si>
  <si>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</si>
  <si>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</si>
  <si>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</si>
  <si>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</si>
  <si>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</si>
  <si>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</si>
  <si>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</si>
  <si>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</si>
  <si>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</si>
  <si>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</si>
  <si>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</si>
  <si>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</si>
  <si>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</si>
  <si>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</si>
  <si>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</si>
  <si>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</si>
  <si>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</si>
  <si>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</si>
  <si>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</si>
  <si>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</si>
  <si>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</si>
  <si>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</si>
  <si>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</si>
  <si>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</si>
  <si>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</si>
  <si>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t>
  </si>
  <si>
    <t xml:space="preserve">     科技奖励</t>
  </si>
  <si>
    <t xml:space="preserve">     核应急</t>
  </si>
  <si>
    <t xml:space="preserve">     转制科研机构</t>
  </si>
  <si>
    <t xml:space="preserve">     其他科学技术支出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</si>
  <si>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</si>
  <si>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</si>
  <si>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</si>
  <si>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</si>
  <si>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</si>
  <si>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</si>
  <si>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</si>
  <si>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</si>
  <si>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</si>
  <si>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</si>
  <si>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</si>
  <si>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</si>
  <si>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</si>
  <si>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</si>
  <si>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</si>
  <si>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</si>
  <si>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</si>
  <si>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</si>
  <si>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</si>
  <si>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</si>
  <si>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</si>
  <si>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</si>
  <si>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</si>
  <si>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</si>
  <si>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</si>
  <si>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</si>
  <si>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</si>
  <si>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</si>
  <si>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</si>
  <si>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</si>
  <si>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</si>
  <si>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</si>
  <si>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</si>
  <si>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</si>
  <si>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</si>
  <si>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</si>
  <si>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</si>
  <si>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t>
  </si>
  <si>
    <t xml:space="preserve">     宣传文化发展专项支出</t>
  </si>
  <si>
    <t xml:space="preserve">     文化产业发展专项支出</t>
  </si>
  <si>
    <t xml:space="preserve">     其他文化旅游体育与传媒支出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</si>
  <si>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</si>
  <si>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</si>
  <si>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</si>
  <si>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</si>
  <si>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</si>
  <si>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</si>
  <si>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</si>
  <si>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</si>
  <si>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</si>
  <si>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</si>
  <si>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</si>
  <si>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</si>
  <si>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</si>
  <si>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</si>
  <si>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</si>
  <si>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</si>
  <si>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</si>
  <si>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</si>
  <si>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</si>
  <si>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</si>
  <si>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</si>
  <si>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</si>
  <si>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</si>
  <si>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</si>
  <si>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</si>
  <si>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</si>
  <si>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</si>
  <si>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</si>
  <si>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</si>
  <si>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</si>
  <si>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</si>
  <si>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</si>
  <si>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</si>
  <si>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</si>
  <si>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</si>
  <si>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</si>
  <si>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</si>
  <si>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</si>
  <si>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</si>
  <si>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</si>
  <si>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</si>
  <si>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</si>
  <si>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</si>
  <si>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</si>
  <si>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</si>
  <si>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</si>
  <si>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</si>
  <si>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</si>
  <si>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</si>
  <si>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</si>
  <si>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</si>
  <si>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</si>
  <si>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</si>
  <si>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</si>
  <si>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</si>
  <si>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</si>
  <si>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</si>
  <si>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</si>
  <si>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</si>
  <si>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</si>
  <si>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</si>
  <si>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</si>
  <si>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</si>
  <si>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</si>
  <si>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</si>
  <si>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</si>
  <si>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</si>
  <si>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</si>
  <si>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残疾人就业和扶贫</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</si>
  <si>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</si>
  <si>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</si>
  <si>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</si>
  <si>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</si>
  <si>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</si>
  <si>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</si>
  <si>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</si>
  <si>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</si>
  <si>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</si>
  <si>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</si>
  <si>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</si>
  <si>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</si>
  <si>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</si>
  <si>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</si>
  <si>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</si>
  <si>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</si>
  <si>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</si>
  <si>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</si>
  <si>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</si>
  <si>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</si>
  <si>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</si>
  <si>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</si>
  <si>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</si>
  <si>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</si>
  <si>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</si>
  <si>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</si>
  <si>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</si>
  <si>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</si>
  <si>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</si>
  <si>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</si>
  <si>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部队供应</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</si>
  <si>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</si>
  <si>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</si>
  <si>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</si>
  <si>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</si>
  <si>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t>
  </si>
  <si>
    <t xml:space="preserve">      其他社会保障和就业支出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</si>
  <si>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</si>
  <si>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</si>
  <si>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</si>
  <si>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</si>
  <si>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</si>
  <si>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</si>
  <si>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</si>
  <si>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</si>
  <si>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</si>
  <si>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</si>
  <si>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</si>
  <si>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</si>
  <si>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</si>
  <si>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</si>
  <si>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</si>
  <si>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</si>
  <si>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</si>
  <si>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</si>
  <si>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</si>
  <si>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</si>
  <si>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</si>
  <si>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</si>
  <si>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</si>
  <si>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</si>
  <si>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</si>
  <si>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</si>
  <si>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</si>
  <si>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</si>
  <si>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</si>
  <si>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</si>
  <si>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</si>
  <si>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</si>
  <si>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</si>
  <si>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</si>
  <si>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</si>
  <si>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</si>
  <si>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</si>
  <si>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</si>
  <si>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</si>
  <si>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</si>
  <si>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</si>
  <si>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</si>
  <si>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</si>
  <si>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</si>
  <si>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</si>
  <si>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</si>
  <si>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</si>
  <si>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</si>
  <si>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</si>
  <si>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</si>
  <si>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</si>
  <si>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</si>
  <si>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</si>
  <si>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</si>
  <si>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</si>
  <si>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</si>
  <si>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t>
  </si>
  <si>
    <t xml:space="preserve">     老龄卫生健康事务</t>
  </si>
  <si>
    <t xml:space="preserve">   其他卫生健康支出</t>
  </si>
  <si>
    <t xml:space="preserve">     其他卫生健康支出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</si>
  <si>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</si>
  <si>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</si>
  <si>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</si>
  <si>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</si>
  <si>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</si>
  <si>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</si>
  <si>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</si>
  <si>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</si>
  <si>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</si>
  <si>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</si>
  <si>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</si>
  <si>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</si>
  <si>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</si>
  <si>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</si>
  <si>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</si>
  <si>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</si>
  <si>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</si>
  <si>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</si>
  <si>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</si>
  <si>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</si>
  <si>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</si>
  <si>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</si>
  <si>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</si>
  <si>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</si>
  <si>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</si>
  <si>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</si>
  <si>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</si>
  <si>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</si>
  <si>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</si>
  <si>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</si>
  <si>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</si>
  <si>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</si>
  <si>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</si>
  <si>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</si>
  <si>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</si>
  <si>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</si>
  <si>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</si>
  <si>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</si>
  <si>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</si>
  <si>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已垦草原退耕还草</t>
  </si>
  <si>
    <t xml:space="preserve">   能源节约利用</t>
  </si>
  <si>
    <t xml:space="preserve">     能源节约利用</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</si>
  <si>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</si>
  <si>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</si>
  <si>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</si>
  <si>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</si>
  <si>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</si>
  <si>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</si>
  <si>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t>
  </si>
  <si>
    <t xml:space="preserve">     可再生能源</t>
  </si>
  <si>
    <t xml:space="preserve">   循环经济</t>
  </si>
  <si>
    <t xml:space="preserve">     循环经济</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</si>
  <si>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</si>
  <si>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</si>
  <si>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</si>
  <si>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</si>
  <si>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</si>
  <si>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</si>
  <si>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t>
  </si>
  <si>
    <t xml:space="preserve">     其他节能环保支出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</si>
  <si>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</si>
  <si>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</si>
  <si>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</si>
  <si>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</si>
  <si>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</si>
  <si>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</si>
  <si>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</si>
  <si>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</si>
  <si>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</si>
  <si>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</si>
  <si>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</si>
  <si>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</si>
  <si>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</si>
  <si>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</si>
  <si>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城乡社区环境卫生</t>
  </si>
  <si>
    <t xml:space="preserve">   建设市场管理与监督</t>
  </si>
  <si>
    <t xml:space="preserve">     建设市场管理与监督</t>
  </si>
  <si>
    <t xml:space="preserve">   其他城乡社区支出</t>
  </si>
  <si>
    <t xml:space="preserve">     其他城乡社区支出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</si>
  <si>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</si>
  <si>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</si>
  <si>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</si>
  <si>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</si>
  <si>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</si>
  <si>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</si>
  <si>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</si>
  <si>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</si>
  <si>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</si>
  <si>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</si>
  <si>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</si>
  <si>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</si>
  <si>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</si>
  <si>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</si>
  <si>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</si>
  <si>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</si>
  <si>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</si>
  <si>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</si>
  <si>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成品油价格改革对渔业的补贴</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</si>
  <si>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</si>
  <si>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</si>
  <si>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</si>
  <si>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</si>
  <si>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</si>
  <si>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</si>
  <si>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</si>
  <si>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</si>
  <si>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</si>
  <si>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</si>
  <si>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</si>
  <si>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</si>
  <si>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</si>
  <si>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</si>
  <si>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</si>
  <si>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</si>
  <si>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</si>
  <si>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</si>
  <si>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</si>
  <si>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</si>
  <si>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</si>
  <si>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</si>
  <si>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</si>
  <si>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</si>
  <si>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</si>
  <si>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</si>
  <si>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</si>
  <si>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</si>
  <si>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</si>
  <si>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</si>
  <si>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</si>
  <si>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</si>
  <si>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</si>
  <si>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</si>
  <si>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</si>
  <si>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</si>
  <si>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</si>
  <si>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</si>
  <si>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</si>
  <si>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</si>
  <si>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</si>
  <si>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农村人畜饮水</t>
  </si>
  <si>
    <t xml:space="preserve">     南水北调工程建设</t>
  </si>
  <si>
    <t xml:space="preserve">     南水北调工程管理</t>
  </si>
  <si>
    <t xml:space="preserve">     其他水利支出</t>
  </si>
  <si>
    <t xml:space="preserve">   扶贫</t>
  </si>
  <si>
    <t xml:space="preserve">     农村基础设施建设</t>
  </si>
  <si>
    <t xml:space="preserve">     生产发展</t>
  </si>
  <si>
    <t xml:space="preserve">     社会发展</t>
  </si>
  <si>
    <t xml:space="preserve">     扶贫贷款奖补和贴息</t>
  </si>
  <si>
    <t xml:space="preserve">     “三西”农业建设专项补助</t>
  </si>
  <si>
    <t xml:space="preserve">     扶贫事业机构</t>
  </si>
  <si>
    <t xml:space="preserve">     其他扶贫支出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</si>
  <si>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</si>
  <si>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</si>
  <si>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</si>
  <si>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</si>
  <si>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</si>
  <si>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</si>
  <si>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</si>
  <si>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</si>
  <si>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</si>
  <si>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</si>
  <si>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</si>
  <si>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</si>
  <si>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</si>
  <si>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</si>
  <si>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</si>
  <si>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</si>
  <si>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</si>
  <si>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</si>
  <si>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</si>
  <si>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 xml:space="preserve">   公路水路运输</t>
  </si>
  <si>
    <t xml:space="preserve">     公路建设</t>
  </si>
  <si>
    <t xml:space="preserve">     公路养护</t>
  </si>
  <si>
    <t xml:space="preserve">     交通运输信息化建设</t>
  </si>
  <si>
    <t xml:space="preserve">     公路和运输安全</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</si>
  <si>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</si>
  <si>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</si>
  <si>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</si>
  <si>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</si>
  <si>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</si>
  <si>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</si>
  <si>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</si>
  <si>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</si>
  <si>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</si>
  <si>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</si>
  <si>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</si>
  <si>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</si>
  <si>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</si>
  <si>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</si>
  <si>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</si>
  <si>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</si>
  <si>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</si>
  <si>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</si>
  <si>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</si>
  <si>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</si>
  <si>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</si>
  <si>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</si>
  <si>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</si>
  <si>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</si>
  <si>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</si>
  <si>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</si>
  <si>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</si>
  <si>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</si>
  <si>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</si>
  <si>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</si>
  <si>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其他交通运输支出</t>
  </si>
  <si>
    <t xml:space="preserve">     公共交通运营补助</t>
  </si>
  <si>
    <t xml:space="preserve">     其他交通运输支出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</si>
  <si>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</si>
  <si>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</si>
  <si>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</si>
  <si>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</si>
  <si>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</si>
  <si>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</si>
  <si>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</si>
  <si>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</si>
  <si>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</si>
  <si>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</si>
  <si>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</si>
  <si>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</si>
  <si>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</si>
  <si>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</si>
  <si>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</si>
  <si>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</si>
  <si>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</si>
  <si>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</si>
  <si>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</si>
  <si>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</si>
  <si>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</si>
  <si>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</si>
  <si>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</si>
  <si>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</si>
  <si>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</si>
  <si>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</si>
  <si>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</si>
  <si>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</si>
  <si>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</si>
  <si>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</si>
  <si>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</si>
  <si>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</si>
  <si>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</si>
  <si>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</si>
  <si>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</si>
  <si>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</si>
  <si>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</si>
  <si>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</si>
  <si>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</si>
  <si>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</si>
  <si>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</si>
  <si>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</si>
  <si>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</si>
  <si>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</si>
  <si>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</si>
  <si>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</si>
  <si>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</si>
  <si>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</si>
  <si>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</si>
  <si>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</si>
  <si>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</si>
  <si>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</si>
  <si>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</si>
  <si>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t>
  </si>
  <si>
    <t xml:space="preserve">     服务业基础设施建设</t>
  </si>
  <si>
    <t xml:space="preserve">     其他商业服务业等支出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</si>
  <si>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</si>
  <si>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</si>
  <si>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</si>
  <si>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</si>
  <si>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</si>
  <si>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</si>
  <si>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</si>
  <si>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</si>
  <si>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</si>
  <si>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</si>
  <si>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</si>
  <si>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</si>
  <si>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</si>
  <si>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</si>
  <si>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</si>
  <si>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</si>
  <si>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</si>
  <si>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</si>
  <si>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</si>
  <si>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其他金融支出</t>
  </si>
  <si>
    <t xml:space="preserve">     重点企业贷款贴息</t>
  </si>
  <si>
    <t xml:space="preserve">   一般公共服务</t>
  </si>
  <si>
    <t xml:space="preserve">   教育</t>
  </si>
  <si>
    <t xml:space="preserve">   文化体育与传媒</t>
  </si>
  <si>
    <t xml:space="preserve">   医疗卫生</t>
  </si>
  <si>
    <t xml:space="preserve">   节能环保</t>
  </si>
  <si>
    <t xml:space="preserve">   农业</t>
  </si>
  <si>
    <t xml:space="preserve">   交通运输</t>
  </si>
  <si>
    <t xml:space="preserve">   住房保障</t>
  </si>
  <si>
    <t xml:space="preserve">   其他支出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</si>
  <si>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</si>
  <si>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</si>
  <si>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</si>
  <si>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</si>
  <si>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</si>
  <si>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</si>
  <si>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</si>
  <si>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</si>
  <si>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</si>
  <si>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</si>
  <si>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</si>
  <si>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</si>
  <si>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</si>
  <si>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</si>
  <si>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</si>
  <si>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</si>
  <si>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</si>
  <si>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</si>
  <si>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</si>
  <si>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</si>
  <si>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</si>
  <si>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</si>
  <si>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</si>
  <si>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</si>
  <si>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</si>
  <si>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</si>
  <si>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</si>
  <si>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</si>
  <si>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</si>
  <si>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</si>
  <si>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</si>
  <si>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</si>
  <si>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</si>
  <si>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</si>
  <si>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</si>
  <si>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t>
  </si>
  <si>
    <t xml:space="preserve">     其他自然资源海洋气象等支出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</si>
  <si>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</si>
  <si>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</si>
  <si>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</si>
  <si>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</si>
  <si>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</si>
  <si>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</si>
  <si>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</si>
  <si>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</si>
  <si>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</si>
  <si>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</si>
  <si>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</si>
  <si>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</si>
  <si>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</si>
  <si>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</si>
  <si>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</si>
  <si>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</si>
  <si>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</si>
  <si>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</si>
  <si>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</si>
  <si>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 xml:space="preserve">   粮油事务</t>
  </si>
  <si>
    <t xml:space="preserve">     财务与审计支出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</si>
  <si>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</si>
  <si>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</si>
  <si>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</si>
  <si>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</si>
  <si>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</si>
  <si>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</si>
  <si>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</si>
  <si>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</si>
  <si>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</si>
  <si>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</si>
  <si>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物资保管体系</t>
  </si>
  <si>
    <t xml:space="preserve">     其他粮油事务支出</t>
  </si>
  <si>
    <t xml:space="preserve">   能源储备</t>
  </si>
  <si>
    <t xml:space="preserve">     石油储备</t>
  </si>
  <si>
    <t xml:space="preserve">     天然铀能源储备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</si>
  <si>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</si>
  <si>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</si>
  <si>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</si>
  <si>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</si>
  <si>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</si>
  <si>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</si>
  <si>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</si>
  <si>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</si>
  <si>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</si>
  <si>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</si>
  <si>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</si>
  <si>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</si>
  <si>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</si>
  <si>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</si>
  <si>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</si>
  <si>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</si>
  <si>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</si>
  <si>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</si>
  <si>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</si>
  <si>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</si>
  <si>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</si>
  <si>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</si>
  <si>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</si>
  <si>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</si>
  <si>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</si>
  <si>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</si>
  <si>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</si>
  <si>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</si>
  <si>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</si>
  <si>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消防事务</t>
  </si>
  <si>
    <t xml:space="preserve">     消防应急救援</t>
  </si>
  <si>
    <t xml:space="preserve">     其他消防事务支出</t>
  </si>
  <si>
    <t xml:space="preserve">   煤矿安全</t>
  </si>
  <si>
    <t xml:space="preserve">     煤矿安全监察事务</t>
  </si>
  <si>
    <t xml:space="preserve">     煤矿应急救援事务</t>
  </si>
  <si>
    <t xml:space="preserve">     其他煤矿安全支出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</si>
  <si>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</si>
  <si>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</si>
  <si>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</si>
  <si>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</si>
  <si>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</si>
  <si>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</si>
  <si>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</si>
  <si>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</si>
  <si>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</si>
  <si>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</si>
  <si>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</si>
  <si>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</si>
  <si>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</si>
  <si>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</si>
  <si>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</si>
  <si>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</si>
  <si>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</si>
  <si>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</si>
  <si>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t>
  </si>
  <si>
    <t xml:space="preserve">     其他灾害防治及应急管理支出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</si>
  <si>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</si>
  <si>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</si>
  <si>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</si>
  <si>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</si>
  <si>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</si>
  <si>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 xml:space="preserve">   地方政府一般债务发行费用支出</t>
  </si>
  <si>
    <t xml:space="preserve">   年初预留</t>
  </si>
  <si>
    <t>市本级一般公共预算支出</t>
  </si>
  <si>
    <t>1-5  2025年市本级一般公共预算政府预算经济分类表（基本支出）</t>
  </si>
  <si>
    <t>经济科目名称</t>
  </si>
  <si>
    <t>机关工资福利支出</t>
  </si>
  <si>
    <t>工资奖金津补贴</t>
  </si>
  <si>
    <t>社会保障缴费</t>
  </si>
  <si>
    <t>住房公积金</t>
  </si>
  <si>
    <t>其他工资福利支出</t>
  </si>
  <si>
    <t>机关商品和服务支出</t>
  </si>
  <si>
    <t>办公经费</t>
  </si>
  <si>
    <t>会议费</t>
  </si>
  <si>
    <t>培训费</t>
  </si>
  <si>
    <t>专用材料购置费</t>
  </si>
  <si>
    <t>委托业务费</t>
  </si>
  <si>
    <t>公务接待费</t>
  </si>
  <si>
    <t>因公出国（境）费用</t>
  </si>
  <si>
    <t>公务用车运行维护费</t>
  </si>
  <si>
    <t>维修（护）费</t>
  </si>
  <si>
    <t>其他商品和服务支出</t>
  </si>
  <si>
    <t>机关资本性支出</t>
  </si>
  <si>
    <t>设备购置</t>
  </si>
  <si>
    <t>大型修缮</t>
  </si>
  <si>
    <t>对事业单位经常性补助</t>
  </si>
  <si>
    <t>工资福利支出</t>
  </si>
  <si>
    <t>商品和服务支出</t>
  </si>
  <si>
    <t>对事业单位资本性补助</t>
  </si>
  <si>
    <t>资本性支出（一）</t>
  </si>
  <si>
    <t>对个人和家庭的补助</t>
  </si>
  <si>
    <t>社会福利和救助</t>
  </si>
  <si>
    <t>助学金</t>
  </si>
  <si>
    <t>离退休费</t>
  </si>
  <si>
    <t>其他对个人和家庭补助</t>
  </si>
  <si>
    <t>对社会保障基金补助</t>
  </si>
  <si>
    <t>对社会保险基金补助</t>
  </si>
  <si>
    <t>支 出 合 计</t>
  </si>
  <si>
    <t>1-6  2025年澄江市一般公共预算支出表(转移支付项目)</t>
  </si>
  <si>
    <t>项       目</t>
  </si>
  <si>
    <t>玉溪市对县转移支付和税收返还</t>
  </si>
  <si>
    <t>一、玉溪市对县转移支付</t>
  </si>
  <si>
    <t>(一)一般性转移支付</t>
  </si>
  <si>
    <t xml:space="preserve">    其中：均衡性转移支付收入</t>
  </si>
  <si>
    <t xml:space="preserve">         县级基本财力保障机制奖补资金收入</t>
  </si>
  <si>
    <t xml:space="preserve">         结算补助收入</t>
  </si>
  <si>
    <t xml:space="preserve">         企事业单位划转支付收入</t>
  </si>
  <si>
    <t xml:space="preserve"> 　　　  城乡义务教育转移支付收入</t>
  </si>
  <si>
    <t>　　　   城乡居民医疗保险转移支付收入</t>
  </si>
  <si>
    <t xml:space="preserve">         重点生态功能区转移支付收入</t>
  </si>
  <si>
    <t>　　　   固定数额补助收入</t>
  </si>
  <si>
    <t>　　　   民族地区转移支付收入</t>
  </si>
  <si>
    <t>　　　   巩固拓展脱贫攻坚成果衔接乡村振兴转移支付收入</t>
  </si>
  <si>
    <t xml:space="preserve">         一般公共服务共同财政事权转移支付收入</t>
  </si>
  <si>
    <t xml:space="preserve">         增值税留抵退税转移支付收入</t>
  </si>
  <si>
    <t xml:space="preserve">         其他退税减税降费转移支付收入</t>
  </si>
  <si>
    <t xml:space="preserve">         补充县区财力转移支付收入</t>
  </si>
  <si>
    <t xml:space="preserve">         公共安全共同财政事权转移支付收入</t>
  </si>
  <si>
    <t xml:space="preserve">         教育共同财政事权转移支付收入</t>
  </si>
  <si>
    <t xml:space="preserve">  科学技术共同财政事权转移支付收入</t>
  </si>
  <si>
    <t xml:space="preserve">         社会保障和就业共同财政事权转移支付收入</t>
  </si>
  <si>
    <t xml:space="preserve">         医疗卫生共同财政事权转移支付收入</t>
  </si>
  <si>
    <t xml:space="preserve">         住房保障共同财政事权转移支付收入</t>
  </si>
  <si>
    <t xml:space="preserve">         文化旅游与传媒共同财政事权转移支付收入</t>
  </si>
  <si>
    <t xml:space="preserve">         节能环保共同财政事权转移支付收入</t>
  </si>
  <si>
    <t xml:space="preserve">         农林水共同财政事权转移支付收入</t>
  </si>
  <si>
    <t xml:space="preserve">         交通运输共同财政事权转移支付收入</t>
  </si>
  <si>
    <t xml:space="preserve">  粮油物资储备共同财政事权转移支付收入</t>
  </si>
  <si>
    <t xml:space="preserve">         灾害防治及应急管理共同财政事权转移支付收入</t>
  </si>
  <si>
    <t xml:space="preserve">  其他共同财政事权转移支付收入</t>
  </si>
  <si>
    <t>　　　   其他一般性转移支付收入</t>
  </si>
  <si>
    <t>（二）专项转移支付</t>
  </si>
  <si>
    <t xml:space="preserve">    分项目：一般公共服务</t>
  </si>
  <si>
    <t>　　　　    国防</t>
  </si>
  <si>
    <t>　　　　    公共安全</t>
  </si>
  <si>
    <t>　　　　    教育</t>
  </si>
  <si>
    <t>　　　　    科学技术</t>
  </si>
  <si>
    <t>　　　　    文化旅游体育与传媒</t>
  </si>
  <si>
    <t>　　　　    社会保障和就业</t>
  </si>
  <si>
    <t>　　　　    卫生健康</t>
  </si>
  <si>
    <t>　　　　    节能环保</t>
  </si>
  <si>
    <t>　　　　    城乡社区</t>
  </si>
  <si>
    <t>　　　　    农林水</t>
  </si>
  <si>
    <t>　　　　    交通运输</t>
  </si>
  <si>
    <t>　　　　    资源勘探电力信息等</t>
  </si>
  <si>
    <t>　　　　    商业服务业等事务</t>
  </si>
  <si>
    <t>　　　　    金融监管等事务</t>
  </si>
  <si>
    <t>　　　　    自然资源海洋气象</t>
  </si>
  <si>
    <t>　　　　    住房保障支出</t>
  </si>
  <si>
    <t>　　　　    粮油物资管理事务</t>
  </si>
  <si>
    <t xml:space="preserve">            灾害防治及应急管理支出</t>
  </si>
  <si>
    <t xml:space="preserve">   　　     其他支出</t>
  </si>
  <si>
    <t>二、玉溪市对县税收返还</t>
  </si>
  <si>
    <t xml:space="preserve">        消费税和增值税税收返还</t>
  </si>
  <si>
    <t xml:space="preserve">         所得税基数返还收入</t>
  </si>
  <si>
    <t xml:space="preserve">         成品油税费改革税收返还收入</t>
  </si>
  <si>
    <t xml:space="preserve">         中央返还和地方上缴基数</t>
  </si>
  <si>
    <t xml:space="preserve">         其他返还性收入</t>
  </si>
  <si>
    <t>1-7  2025年澄江市分地区税收返还和转移支付预算表</t>
  </si>
  <si>
    <t>地区（玉溪市对澄江市）</t>
  </si>
  <si>
    <t>合计</t>
  </si>
  <si>
    <t>税收返还</t>
  </si>
  <si>
    <t>一般性转移支付</t>
  </si>
  <si>
    <t>专项转移支付</t>
  </si>
  <si>
    <t>一、提前下达数小计</t>
  </si>
  <si>
    <t>（一）一般性转移支付</t>
  </si>
  <si>
    <t xml:space="preserve"> </t>
  </si>
  <si>
    <t xml:space="preserve">       1100202均衡性转移支付收入</t>
  </si>
  <si>
    <t xml:space="preserve">       1100207县级基本财力保障机制奖补资金收入</t>
  </si>
  <si>
    <t xml:space="preserve">       1100208结算补助收入</t>
  </si>
  <si>
    <t xml:space="preserve">       1100214企事业单位划转支付收入</t>
  </si>
  <si>
    <t xml:space="preserve">       1100220基层公检法司转移支付</t>
  </si>
  <si>
    <t xml:space="preserve"> 　　　1100221城乡义务教育转移支付收入</t>
  </si>
  <si>
    <t>　　　 1100223城乡居民医疗保险转移支付收入</t>
  </si>
  <si>
    <t xml:space="preserve">       1100225产粮（油）大县奖励资金收入</t>
  </si>
  <si>
    <t xml:space="preserve">       1100226重点生态功能区转移支付收入</t>
  </si>
  <si>
    <t>　　　 1100227固定数额补助收入</t>
  </si>
  <si>
    <t>　　　 1100231巩固拓展脱贫攻坚成果衔接乡村振兴转移支付收入</t>
  </si>
  <si>
    <t xml:space="preserve">       1100244公共安全共同财政事权转移支付收入</t>
  </si>
  <si>
    <t xml:space="preserve">       1100245教育共同财政事权转移支付收入</t>
  </si>
  <si>
    <t xml:space="preserve">       1100248社会保障和就业共同财政事权转移支付收入</t>
  </si>
  <si>
    <t xml:space="preserve">       1100249卫生健康共同财政事权转移支付收入</t>
  </si>
  <si>
    <t xml:space="preserve">       1100258住房保障共同财政事权转移支付收入</t>
  </si>
  <si>
    <t xml:space="preserve">       1100247文化旅游与传媒共同财政事权转移支付收入</t>
  </si>
  <si>
    <t xml:space="preserve">       1100250节能环保共同财政事权转移支付收入</t>
  </si>
  <si>
    <t xml:space="preserve">       1100252农林水共同财政事权转移支付收入</t>
  </si>
  <si>
    <t xml:space="preserve">       1100253交通运输共同财政事权转移支付收入</t>
  </si>
  <si>
    <t xml:space="preserve">       1100260灾害防治及应急管理共同财政事权转移支付收入</t>
  </si>
  <si>
    <t>　　　 1100299其他一般性转移支付收入</t>
  </si>
  <si>
    <t>　　　　201一般公共服务</t>
  </si>
  <si>
    <t>　　　　203国防</t>
  </si>
  <si>
    <t>　　　　204公共安全</t>
  </si>
  <si>
    <t>　　　　205教育</t>
  </si>
  <si>
    <t>　　　　206科学技术</t>
  </si>
  <si>
    <t>　　　　207文化体育与传媒</t>
  </si>
  <si>
    <t>　　　　208社会保障和就业</t>
  </si>
  <si>
    <t>　　　　210卫生健康</t>
  </si>
  <si>
    <t>　　　　211节能环保</t>
  </si>
  <si>
    <t>　　　　212城乡社区事务</t>
  </si>
  <si>
    <t>　　　　213农林水事务</t>
  </si>
  <si>
    <t>　　　　214交通运输</t>
  </si>
  <si>
    <t>　　　　215资源勘探电力信息等事务</t>
  </si>
  <si>
    <t>　　　　216商业服务业等事务</t>
  </si>
  <si>
    <t>　　　　217金融监管等事务</t>
  </si>
  <si>
    <t>　　　　220自然资源海洋气象</t>
  </si>
  <si>
    <t>　　　　221住房保障支出</t>
  </si>
  <si>
    <t>　　　　222粮油物资管理事务</t>
  </si>
  <si>
    <t xml:space="preserve">        224灾害防治及应急管理支出</t>
  </si>
  <si>
    <t xml:space="preserve">   　　 229其他支出</t>
  </si>
  <si>
    <t>（ 三）返还性收入</t>
  </si>
  <si>
    <t xml:space="preserve">        1100102 所得税基数返还收入</t>
  </si>
  <si>
    <t xml:space="preserve">        1100103 成品油税费改革税收返还收入</t>
  </si>
  <si>
    <t xml:space="preserve">        1100104 增值税税收返还收入</t>
  </si>
  <si>
    <t xml:space="preserve">        1100105 消费税税收返还收入</t>
  </si>
  <si>
    <t>二、预算数</t>
  </si>
  <si>
    <t>1-8  2025年澄江市市本级“三公”经费预算财政拨款情况统计表</t>
  </si>
  <si>
    <t>2024年预算数</t>
  </si>
  <si>
    <t>比上年增、减情况</t>
  </si>
  <si>
    <t>增、减金额</t>
  </si>
  <si>
    <t>增、减幅度</t>
  </si>
  <si>
    <t>1.因公出国（境）费</t>
  </si>
  <si>
    <t>2.公务接待费</t>
  </si>
  <si>
    <t>3.公务用车购置及运行费</t>
  </si>
  <si>
    <t>其中：（1）公务用车购置费</t>
  </si>
  <si>
    <t xml:space="preserve">      （2）公务用车运行费</t>
  </si>
  <si>
    <t>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二、“三公”经费增减变化原因说明: “三公”经费总额较2024年预算数减少215万元，下降33.49%，主要原因为严格执行中央八项规定，严控三公经费支出。其中：公务接待费较上年减少1万元，主要是严控公务接待费；公务用车购置费比2024年的66万元减少31万元，主要是2025年公安局公务用车购置费较上年减少；公务用车运行费比2024年的360万元减少177万元，主要是机关事务服务中心公务用车运行费减少。</t>
  </si>
  <si>
    <t>2-1 2025年澄江市政府性基金预算收入情况表</t>
  </si>
  <si>
    <t>1030102</t>
  </si>
  <si>
    <t>一、农网还贷资金收入</t>
  </si>
  <si>
    <t>1030112</t>
  </si>
  <si>
    <t>二、海南省高等级公路车辆通行附加费收入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</si>
  <si>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</si>
  <si>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</si>
  <si>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</si>
  <si>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</si>
  <si>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</si>
  <si>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</si>
  <si>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</si>
  <si>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</si>
  <si>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</si>
  <si>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</si>
  <si>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</si>
  <si>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</si>
  <si>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</si>
  <si>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</si>
  <si>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</si>
  <si>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</si>
  <si>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</si>
  <si>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</si>
  <si>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</si>
  <si>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</si>
  <si>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</si>
  <si>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</si>
  <si>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</si>
  <si>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</si>
  <si>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</si>
  <si>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</si>
  <si>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</si>
  <si>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</si>
  <si>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</si>
  <si>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</si>
  <si>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</si>
  <si>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</si>
  <si>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</si>
  <si>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</si>
  <si>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</si>
  <si>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</si>
  <si>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</si>
  <si>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</si>
  <si>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</si>
  <si>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</si>
  <si>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</si>
  <si>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</si>
  <si>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</si>
  <si>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</si>
  <si>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全市政府性基金预算收入</t>
  </si>
  <si>
    <t>地方政府专项债务收入</t>
  </si>
  <si>
    <t xml:space="preserve">  政府性基金转移收入</t>
  </si>
  <si>
    <t xml:space="preserve">     政府性基金补助收入</t>
  </si>
  <si>
    <t xml:space="preserve">     抗疫特别国债转移支付收入</t>
  </si>
  <si>
    <t>2-2 2025年澄江市政府性基金预算支出情况表</t>
  </si>
  <si>
    <t>一、教育支出▲</t>
  </si>
  <si>
    <t>超长期特别国债安排的支出</t>
  </si>
  <si>
    <t>基础教育</t>
  </si>
  <si>
    <t>高等教育</t>
  </si>
  <si>
    <t>职业教育</t>
  </si>
  <si>
    <t>特殊教育</t>
  </si>
  <si>
    <t>其他教育支出</t>
  </si>
  <si>
    <t>二、科学技术支出</t>
  </si>
  <si>
    <t>基础研究</t>
  </si>
  <si>
    <t>应用研究</t>
  </si>
  <si>
    <t>技术研究与开发</t>
  </si>
  <si>
    <t>科技条件与服务</t>
  </si>
  <si>
    <t>科技重大项目</t>
  </si>
  <si>
    <t>其他科技支出</t>
  </si>
  <si>
    <t>三、文化旅游体育与传媒支出</t>
  </si>
  <si>
    <t>国家电影事业发展专项资金安排的支出</t>
  </si>
  <si>
    <t>资助国产影片放映</t>
  </si>
  <si>
    <t>资助影院建设</t>
  </si>
  <si>
    <t>资助少数民族语电影译制</t>
  </si>
  <si>
    <t>购买农村电影公益性放映版权服务</t>
  </si>
  <si>
    <t>其他国家电影事业发展专项资金支出</t>
  </si>
  <si>
    <t>旅游发展基金支出</t>
  </si>
  <si>
    <t>宣传促销</t>
  </si>
  <si>
    <t>行业规划</t>
  </si>
  <si>
    <t>旅游事业补助</t>
  </si>
  <si>
    <t>地方旅游开发项目补助</t>
  </si>
  <si>
    <t>其他旅游发展基金支出</t>
  </si>
  <si>
    <t>国家电影事业发展专项资金对应专项债务收入安排的支出</t>
  </si>
  <si>
    <t>资助城市影院</t>
  </si>
  <si>
    <t>其他国家电影事业发展专项资金对应专项债务收入支出</t>
  </si>
  <si>
    <t>文化和旅游</t>
  </si>
  <si>
    <t>文物</t>
  </si>
  <si>
    <t>体育</t>
  </si>
  <si>
    <t>新闻出版电影</t>
  </si>
  <si>
    <t>广播电视</t>
  </si>
  <si>
    <t>其他文化旅游传媒与体育支出</t>
  </si>
  <si>
    <t>四、社会保障和就业支出</t>
  </si>
  <si>
    <t>养老机构及服务设施</t>
  </si>
  <si>
    <t>公共就业服务设施</t>
  </si>
  <si>
    <t>其他社会保障和就业支出</t>
  </si>
  <si>
    <t>五、卫生健康支出</t>
  </si>
  <si>
    <t>公立医院</t>
  </si>
  <si>
    <t>基层医疗卫生机构</t>
  </si>
  <si>
    <t>公共卫生机构</t>
  </si>
  <si>
    <t>托育机构</t>
  </si>
  <si>
    <t>其他卫生健康支出</t>
  </si>
  <si>
    <t>六、节能环保支出</t>
  </si>
  <si>
    <t>可再生能源电价附加收入安排的支出</t>
  </si>
  <si>
    <t>风力发电补助</t>
  </si>
  <si>
    <t>太阳能发电补助</t>
  </si>
  <si>
    <t>生物质能发电补助</t>
  </si>
  <si>
    <t>其他可再生能源电价附加收入安排的支出</t>
  </si>
  <si>
    <t>废弃电器电子产品处理基金支出</t>
  </si>
  <si>
    <t>回收处理费用补贴</t>
  </si>
  <si>
    <t>信息系统建设</t>
  </si>
  <si>
    <t>基金征管经费</t>
  </si>
  <si>
    <t>其他废弃电器电子产品处理基金支出</t>
  </si>
  <si>
    <t>水污染综合治理</t>
  </si>
  <si>
    <t>应对气候变化</t>
  </si>
  <si>
    <t>“三北”工程建设</t>
  </si>
  <si>
    <t>其他节能环保支出</t>
  </si>
  <si>
    <t>七、城乡社区支出</t>
  </si>
  <si>
    <t>国有土地使用权出让收入安排的支出</t>
  </si>
  <si>
    <t>征地和拆迁补偿支出</t>
  </si>
  <si>
    <t>土地开发支出</t>
  </si>
  <si>
    <t>城市建设支出</t>
  </si>
  <si>
    <t>农村基础设施建设支出</t>
  </si>
  <si>
    <t>补助被征地农民支出</t>
  </si>
  <si>
    <t>土地出让业务支出</t>
  </si>
  <si>
    <t>廉租住房支出</t>
  </si>
  <si>
    <t>支付破产或改制企业职工安置费</t>
  </si>
  <si>
    <t>棚户区改造支出</t>
  </si>
  <si>
    <t>公共租赁住房支出</t>
  </si>
  <si>
    <t>保障性住房租金补贴</t>
  </si>
  <si>
    <t>农业生产发展支出</t>
  </si>
  <si>
    <t>农村社会事业支出</t>
  </si>
  <si>
    <t>农业农村生态环境支出</t>
  </si>
  <si>
    <t>其他国有土地使用权出让收入安排的支出</t>
  </si>
  <si>
    <t>国有土地收益基金安排的支出</t>
  </si>
  <si>
    <t>其他国有土地收益基金支出</t>
  </si>
  <si>
    <t>农业土地开发资金安排的支出</t>
  </si>
  <si>
    <t>城市基础设施配套费安排的支出</t>
  </si>
  <si>
    <t>城市公共设施</t>
  </si>
  <si>
    <t>城市环境卫生</t>
  </si>
  <si>
    <t>公有房屋</t>
  </si>
  <si>
    <t>城市防洪</t>
  </si>
  <si>
    <t>其他城市基础设施配套费安排的支出</t>
  </si>
  <si>
    <t>污水处理费收入安排的支出</t>
  </si>
  <si>
    <t>污水处理设施建设和运营</t>
  </si>
  <si>
    <t>代征手续费</t>
  </si>
  <si>
    <t>其他污水处理费安排的支出</t>
  </si>
  <si>
    <t>土地储备专项债券收入安排的支出</t>
  </si>
  <si>
    <t>其他土地储备专项债券收入安排的支出</t>
  </si>
  <si>
    <t>棚户区改造专项债券收入安排的支出</t>
  </si>
  <si>
    <t>其他棚户区改造专项债券收入安排的支出</t>
  </si>
  <si>
    <t>城市基础设施配套费对应专项债务收入安排的支出</t>
  </si>
  <si>
    <t>其他城市基础设施配套费对应专项债务收入安排的支出</t>
  </si>
  <si>
    <t>污水处理费对应专项债务收入安排的支出</t>
  </si>
  <si>
    <t>其他污水处理费对应专项债务收入安排的支出</t>
  </si>
  <si>
    <t>国有土地使用权出让收入对应专项债务收入安排的支出</t>
  </si>
  <si>
    <t>其他国有土地使用权出让收入对应专项债务收入安排的支出</t>
  </si>
  <si>
    <t>城乡社区公共设施</t>
  </si>
  <si>
    <t>其他城乡社区支出</t>
  </si>
  <si>
    <t>八、农林水支出</t>
  </si>
  <si>
    <t>大中型水库库区基金安排的支出</t>
  </si>
  <si>
    <t>基础设施建设和经济发展</t>
  </si>
  <si>
    <t>解决移民遗留问题</t>
  </si>
  <si>
    <t>库区防护工程维护</t>
  </si>
  <si>
    <t>其他大中型水库库区基金支出</t>
  </si>
  <si>
    <t>三峡水库库区基金支出</t>
  </si>
  <si>
    <t>库区维护和管理</t>
  </si>
  <si>
    <t>其他三峡水库库区基金支出</t>
  </si>
  <si>
    <t>国家重大水利工程建设基金安排的支出</t>
  </si>
  <si>
    <t>南水北调工程建设</t>
  </si>
  <si>
    <t>三峡后续工作</t>
  </si>
  <si>
    <t>地方重大水利工程建设</t>
  </si>
  <si>
    <t>其他重大水利工程建设基金支出</t>
  </si>
  <si>
    <t>大中型水库库区基金对应专项债务收入安排的支出</t>
  </si>
  <si>
    <t>其他大中型水库库区基金对应专项债务收入支出</t>
  </si>
  <si>
    <t>国家重大水利工程建设基金对应专项债务收入安排的支出</t>
  </si>
  <si>
    <t>三峡工程后续工作</t>
  </si>
  <si>
    <t>其他重大水利工程建设基金对应专项债务收入支出</t>
  </si>
  <si>
    <t>大中型水库移民后期扶持基金支出</t>
  </si>
  <si>
    <t>移民补助</t>
  </si>
  <si>
    <t>其他大中型水库移民后期扶持基金支出</t>
  </si>
  <si>
    <t>小型水库移民扶助基金安排的支出</t>
  </si>
  <si>
    <t>其他小型水库移民扶助基金支出</t>
  </si>
  <si>
    <t>小型水库移民扶助基金对应专项债务收入安排的支出</t>
  </si>
  <si>
    <t>其他小型水库移民扶助基金对应专项债务收入安排的支出</t>
  </si>
  <si>
    <t>农业农村支出</t>
  </si>
  <si>
    <t>水利支出</t>
  </si>
  <si>
    <t>其他农林水支出</t>
  </si>
  <si>
    <t>九、交通运输支出</t>
  </si>
  <si>
    <t>海南省高等级公路车辆通行附加费安排的支出</t>
  </si>
  <si>
    <t>公路建设</t>
  </si>
  <si>
    <t>公路养护</t>
  </si>
  <si>
    <t>公路还贷</t>
  </si>
  <si>
    <t>其他海南省高等级公路车辆通行附加费安排的支出</t>
  </si>
  <si>
    <t>车辆通行费安排的支出</t>
  </si>
  <si>
    <t>政府还贷公路养护</t>
  </si>
  <si>
    <t>政府还贷公路管理</t>
  </si>
  <si>
    <t>其他车辆通行费安排的支出</t>
  </si>
  <si>
    <t>铁路建设基金支出</t>
  </si>
  <si>
    <t>铁路建设投资</t>
  </si>
  <si>
    <t>购置铁路机车车辆</t>
  </si>
  <si>
    <t>铁路还贷</t>
  </si>
  <si>
    <t>建设项目铺底资金</t>
  </si>
  <si>
    <t>勘测设计</t>
  </si>
  <si>
    <t>注册资本金</t>
  </si>
  <si>
    <t>周转资金</t>
  </si>
  <si>
    <t>其他铁路建设基金支出</t>
  </si>
  <si>
    <t>船舶油污损害赔偿基金支出</t>
  </si>
  <si>
    <t>应急处置费用</t>
  </si>
  <si>
    <t>控制清除污染</t>
  </si>
  <si>
    <t>损失补偿</t>
  </si>
  <si>
    <t>生态恢复</t>
  </si>
  <si>
    <t>监视监测</t>
  </si>
  <si>
    <t>其他船舶油污损害赔偿基金支出</t>
  </si>
  <si>
    <t>民航发展基金支出</t>
  </si>
  <si>
    <t>民航机场建设</t>
  </si>
  <si>
    <t>空管系统建设</t>
  </si>
  <si>
    <t>民航安全</t>
  </si>
  <si>
    <t>航线和机场补贴</t>
  </si>
  <si>
    <t>民航节能减排</t>
  </si>
  <si>
    <t>通用航空发展</t>
  </si>
  <si>
    <t>征管经费</t>
  </si>
  <si>
    <t>民航科教和信息建设</t>
  </si>
  <si>
    <t>其他民航发展基金支出</t>
  </si>
  <si>
    <t>海南省高等级公路车辆通行附加费对应专项债务收入安排的支出</t>
  </si>
  <si>
    <t>其他海南省高等级公路车辆通行附加费对应专项债务收入安排的支出</t>
  </si>
  <si>
    <t>政府收费公路专项债券收入安排的支出</t>
  </si>
  <si>
    <t>其他政府收费公路专项债券收入安排的支出</t>
  </si>
  <si>
    <t>车辆通行费对应专项债务收入安排的支出</t>
  </si>
  <si>
    <t>公路水路运输</t>
  </si>
  <si>
    <t>铁路运输</t>
  </si>
  <si>
    <t>民用航空运输</t>
  </si>
  <si>
    <t>邮政业支出</t>
  </si>
  <si>
    <t>其他交通运输支出</t>
  </si>
  <si>
    <t>十、资源勘探工业信息等支出</t>
  </si>
  <si>
    <t>农网还贷资金支出</t>
  </si>
  <si>
    <t>地方农网还贷资金支出</t>
  </si>
  <si>
    <t>其他农网还贷资金支出</t>
  </si>
  <si>
    <t>资源勘探开发</t>
  </si>
  <si>
    <t>制造业</t>
  </si>
  <si>
    <t>工业和信息产业</t>
  </si>
  <si>
    <t>其他资源勘探工业信息等支出</t>
  </si>
  <si>
    <t>十一、自然资源海洋气象等支出</t>
  </si>
  <si>
    <t>耕地保护考核奖惩基金支出</t>
  </si>
  <si>
    <t>耕地保护</t>
  </si>
  <si>
    <t>补充耕地</t>
  </si>
  <si>
    <t>十二、住房保障支出</t>
  </si>
  <si>
    <t>保障性租赁住房</t>
  </si>
  <si>
    <t>其他住房保障支出</t>
  </si>
  <si>
    <t>十三、粮油物资储备支出</t>
  </si>
  <si>
    <t>设施建设</t>
  </si>
  <si>
    <t>其他粮油物资储备支出</t>
  </si>
  <si>
    <t>十四、灾害防治及应急管理支出</t>
  </si>
  <si>
    <t>自然灾害防治</t>
  </si>
  <si>
    <t>自然灾害恢复重建支出</t>
  </si>
  <si>
    <t>其他灾害防治及应急管理支出</t>
  </si>
  <si>
    <t>十五、其他支出</t>
  </si>
  <si>
    <t>其他政府性基金及对应专项债务收入安排的支出</t>
  </si>
  <si>
    <t>其他政府性基金安排的支出</t>
  </si>
  <si>
    <t>其他地方自行试点项目收益专项债券收入安排的支出</t>
  </si>
  <si>
    <t>其他政府性基金债务收入安排的支出</t>
  </si>
  <si>
    <t>彩票发行销售机构业务费安排的支出</t>
  </si>
  <si>
    <t>福利彩票发行机构的业务费支出</t>
  </si>
  <si>
    <t>体育彩票发行机构的业务费支出</t>
  </si>
  <si>
    <t>福利彩票销售机构的业务费支出</t>
  </si>
  <si>
    <t>体育彩票销售机构的业务费支出</t>
  </si>
  <si>
    <t>彩票兑奖周转金支出</t>
  </si>
  <si>
    <t>彩票发行销售风险基金支出</t>
  </si>
  <si>
    <t>彩票市场调控资金支出</t>
  </si>
  <si>
    <t>其他彩票发行销售机构业务费安排的支出</t>
  </si>
  <si>
    <t>抗疫特别国债财务基金支出</t>
  </si>
  <si>
    <t>超长期特别国债财务基金支出</t>
  </si>
  <si>
    <t>彩票公益金安排的支出</t>
  </si>
  <si>
    <t>用于补充全国社会保障基金的彩票公益金支出</t>
  </si>
  <si>
    <t>用于社会福利的彩票公益金支出</t>
  </si>
  <si>
    <t>用于体育事业的彩票公益金支出</t>
  </si>
  <si>
    <t>用于教育事业的彩票公益金支出</t>
  </si>
  <si>
    <t>用于红十字事业的彩票公益金支出</t>
  </si>
  <si>
    <t>用于残疾人事业的彩票公益金支出</t>
  </si>
  <si>
    <t>用于文化事业的彩票公益金支出</t>
  </si>
  <si>
    <t>用于巩固拓展脱贫攻坚成果衔接乡村振兴的彩票公益金支出</t>
  </si>
  <si>
    <t>用于法律援助的彩票公益金支出</t>
  </si>
  <si>
    <t>用于城乡医疗救助的彩票公益金支出</t>
  </si>
  <si>
    <t>用于其他社会公益事业的彩票公益金支出</t>
  </si>
  <si>
    <t>超长期特别国债安排的其他支出</t>
  </si>
  <si>
    <t>其他支出</t>
  </si>
  <si>
    <t>十六、债务付息支出</t>
  </si>
  <si>
    <t>地方政府专项债务付息支出</t>
  </si>
  <si>
    <t>海南省高等级公路车辆通行附加费债务付息支出</t>
  </si>
  <si>
    <t>港口建设费债务付息支出</t>
  </si>
  <si>
    <t>国家电影事业发展专项资金债务付息支出</t>
  </si>
  <si>
    <t>国有土地使用权出让金债务付息支出</t>
  </si>
  <si>
    <t>农业土地开发资金债务付息支出</t>
  </si>
  <si>
    <t>大中型水库库区基金债务付息支出</t>
  </si>
  <si>
    <t>城市基础设施配套费债务付息支出</t>
  </si>
  <si>
    <t>小型水库移民扶助基金债务付息支出</t>
  </si>
  <si>
    <t>国家重大水利工程建设基金债务付息支出</t>
  </si>
  <si>
    <t>车辆通行费债务付息支出</t>
  </si>
  <si>
    <t>污水处理费债务付息支出</t>
  </si>
  <si>
    <t>土地储备专项债券付息支出</t>
  </si>
  <si>
    <t>政府收费公路专项债券付息支出</t>
  </si>
  <si>
    <t>棚户区改造专项债券付息支出</t>
  </si>
  <si>
    <t>其他地方自行试点项目收益专项债券付息支出</t>
  </si>
  <si>
    <t>其他政府性基金债务付息支出</t>
  </si>
  <si>
    <t>十七、债务发行费用支出</t>
  </si>
  <si>
    <t>地方政府专项债务发行费用支出</t>
  </si>
  <si>
    <t>海南省高等级公路车辆通行附加费债务发行费用支出</t>
  </si>
  <si>
    <t>国家电影事业发展专项资金债务发行费用支出</t>
  </si>
  <si>
    <t>国有土地使用权出让金债务发行费用支出</t>
  </si>
  <si>
    <t>农业土地开发资金债务发行费用支出</t>
  </si>
  <si>
    <t>大中型水库库区基金债务发行费用支出</t>
  </si>
  <si>
    <t>城市基础设施配套费债务发行费用支出</t>
  </si>
  <si>
    <t>小型水库移民扶助基金债务发行费用支出</t>
  </si>
  <si>
    <t>国家重大水利工程建设基金债务发行费用支出</t>
  </si>
  <si>
    <t>车辆通行费债务发行费用支出</t>
  </si>
  <si>
    <t>污水处理费债务发行费用支出</t>
  </si>
  <si>
    <t>土地储备专项债券发行费用支出</t>
  </si>
  <si>
    <t>政府收费公路专项债券发行费用支出</t>
  </si>
  <si>
    <t>棚户区改造专项债券发行费用支出</t>
  </si>
  <si>
    <t>其他地方自行试点项目收益专项债务发行费用支出</t>
  </si>
  <si>
    <t>其他政府性基金债务发行费用支出</t>
  </si>
  <si>
    <t>十八、抗疫特别国债安排的支出</t>
  </si>
  <si>
    <t>基础设施建设</t>
  </si>
  <si>
    <t>公共卫生体系建设</t>
  </si>
  <si>
    <t>重大疫情防控救治体系建设</t>
  </si>
  <si>
    <t>粮食安全</t>
  </si>
  <si>
    <t>能源安全</t>
  </si>
  <si>
    <t>应急物资保障</t>
  </si>
  <si>
    <t>产业链改造升级</t>
  </si>
  <si>
    <t>城镇老旧小区改造</t>
  </si>
  <si>
    <t>生态环境治理</t>
  </si>
  <si>
    <t>交通基础设施建设</t>
  </si>
  <si>
    <t>市政设施建设</t>
  </si>
  <si>
    <t>重大区域规划基础设施建设</t>
  </si>
  <si>
    <t>其他基础设施建设</t>
  </si>
  <si>
    <t>抗疫相关支出</t>
  </si>
  <si>
    <t>减免房租补贴</t>
  </si>
  <si>
    <t>重点企业贷款贴息</t>
  </si>
  <si>
    <t>创业担保贷款贴息</t>
  </si>
  <si>
    <t>援企稳岗补贴</t>
  </si>
  <si>
    <t>困难群众基本生活补助</t>
  </si>
  <si>
    <t>其他抗疫相关支出</t>
  </si>
  <si>
    <t>全市政府性基金预算支出</t>
  </si>
  <si>
    <t>230</t>
  </si>
  <si>
    <t>23004</t>
  </si>
  <si>
    <t xml:space="preserve">   政府性基金转移支付</t>
  </si>
  <si>
    <t>2300402</t>
  </si>
  <si>
    <t xml:space="preserve">     政府性基金上解支出</t>
  </si>
  <si>
    <t>2300403</t>
  </si>
  <si>
    <t xml:space="preserve">     抗疫特别国债转移支付支出</t>
  </si>
  <si>
    <t>23008</t>
  </si>
  <si>
    <t xml:space="preserve">   调出资金</t>
  </si>
  <si>
    <t>23009</t>
  </si>
  <si>
    <t xml:space="preserve">   年终结余</t>
  </si>
  <si>
    <t>231</t>
  </si>
  <si>
    <t>地方政府专项债务还本支出</t>
  </si>
  <si>
    <t>2-3 2025年市本级政府性基金预算收入情况表</t>
  </si>
  <si>
    <t>市本级政府性基金预算收入</t>
  </si>
  <si>
    <t xml:space="preserve">   政府性基金补助收入</t>
  </si>
  <si>
    <t xml:space="preserve">     政府性基金上解收入</t>
  </si>
  <si>
    <t xml:space="preserve">   上年结余收入</t>
  </si>
  <si>
    <t xml:space="preserve">   地方政府专项债务转贷收入</t>
  </si>
  <si>
    <t>2-4 2025年市本级政府性基金预算支出情况表</t>
  </si>
  <si>
    <t>一、教育支出</t>
  </si>
  <si>
    <t>市本级政府性基金支出</t>
  </si>
  <si>
    <t>23006</t>
  </si>
  <si>
    <t xml:space="preserve">   政府性基金上解支出</t>
  </si>
  <si>
    <t>23011</t>
  </si>
  <si>
    <t xml:space="preserve">   地方政府专项债务转贷支出</t>
  </si>
  <si>
    <t>2-5  2025年市本级政府性基金支出表(转移支付)</t>
  </si>
  <si>
    <t>打印</t>
  </si>
  <si>
    <t>一、文化旅游体育与传媒支出</t>
  </si>
  <si>
    <t>二、社会保障和就业支出</t>
  </si>
  <si>
    <t>三、节能环保支出</t>
  </si>
  <si>
    <t>四、城乡社区支出</t>
  </si>
  <si>
    <t>五、农林水支出</t>
  </si>
  <si>
    <t>六、交通运输支出</t>
  </si>
  <si>
    <t>七、资源勘探工业信息等支出</t>
  </si>
  <si>
    <t>八、其他支出</t>
  </si>
  <si>
    <t>九、债务付息支出</t>
  </si>
  <si>
    <t>十、债务发行费用支出</t>
  </si>
  <si>
    <t>十一、抗疫特别国债安排的支出</t>
  </si>
  <si>
    <t>本年支出小计</t>
  </si>
  <si>
    <t>3-1  2025年澄江市国有资本经营收入预算情况表</t>
  </si>
  <si>
    <r>
      <rPr>
        <sz val="14"/>
        <rFont val="MS Serif"/>
        <charset val="134"/>
      </rPr>
      <t xml:space="preserve">    </t>
    </r>
    <r>
      <rPr>
        <sz val="14"/>
        <color indexed="8"/>
        <rFont val="宋体"/>
        <charset val="134"/>
      </rPr>
      <t>单位：万元</t>
    </r>
  </si>
  <si>
    <t>项        目</t>
  </si>
  <si>
    <t xml:space="preserve">  利润收入</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</si>
  <si>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</si>
  <si>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</si>
  <si>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</si>
  <si>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</si>
  <si>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</si>
  <si>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</si>
  <si>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</si>
  <si>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</si>
  <si>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</si>
  <si>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</si>
  <si>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</si>
  <si>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</si>
  <si>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</si>
  <si>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</si>
  <si>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</si>
  <si>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</si>
  <si>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</si>
  <si>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</si>
  <si>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</si>
  <si>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</si>
  <si>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</si>
  <si>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</si>
  <si>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</si>
  <si>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</si>
  <si>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</si>
  <si>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</si>
  <si>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</si>
  <si>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</si>
  <si>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</si>
  <si>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</si>
  <si>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</si>
  <si>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</si>
  <si>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全市国有资本经营收入</t>
  </si>
  <si>
    <t xml:space="preserve">  转移性收入</t>
  </si>
  <si>
    <t xml:space="preserve">  上年结转</t>
  </si>
  <si>
    <t xml:space="preserve">  账务调整收入</t>
  </si>
  <si>
    <t>3-2  2025年澄江市国有资本经营支出预算情况表</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</si>
  <si>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</si>
  <si>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</si>
  <si>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</si>
  <si>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</si>
  <si>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</si>
  <si>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</si>
  <si>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</si>
  <si>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</si>
  <si>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</si>
  <si>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</si>
  <si>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</si>
  <si>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</si>
  <si>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</si>
  <si>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</si>
  <si>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</si>
  <si>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</si>
  <si>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</si>
  <si>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</si>
  <si>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</si>
  <si>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全市国有资本经营支出</t>
  </si>
  <si>
    <t>国有资本经营预算转移支付</t>
  </si>
  <si>
    <t>调出资金</t>
  </si>
  <si>
    <t>结转下年</t>
  </si>
  <si>
    <t>3-3  2025年市本级国有资本经营收入预算情况表</t>
  </si>
  <si>
    <t>利润收入</t>
  </si>
  <si>
    <t xml:space="preserve">     卫生体育福利企业利润收入</t>
  </si>
  <si>
    <t>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</si>
  <si>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</si>
  <si>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</si>
  <si>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</si>
  <si>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</si>
  <si>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</si>
  <si>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</si>
  <si>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市本级国有资本经营收入</t>
  </si>
  <si>
    <t>3-4  2025年市本级国有资本经营支出预算情况表</t>
  </si>
  <si>
    <t>项   目</t>
  </si>
  <si>
    <t xml:space="preserve">    "三供一业"移交补助支出</t>
  </si>
  <si>
    <t xml:space="preserve">   其他金融国有资本经营预算支出</t>
  </si>
  <si>
    <t>市本级国有资本经营支出</t>
  </si>
  <si>
    <t>3-5  2025年澄江市市本级国有资本经营预算转移支付表（分地区）</t>
  </si>
  <si>
    <t>地  区（玉溪市对澄江市）</t>
  </si>
  <si>
    <t>预算数</t>
  </si>
  <si>
    <t>澄江市</t>
  </si>
  <si>
    <t>合  计</t>
  </si>
  <si>
    <t>3-6  2025年澄江市市本级国有资本经营预算转移支付表（分项目）</t>
  </si>
  <si>
    <t>项目名称</t>
  </si>
  <si>
    <t>注：无国有资本经营支出对下转移支付。</t>
  </si>
  <si>
    <t>4-1  2025年澄江市社会保险基金收入预算情况表</t>
  </si>
  <si>
    <t>项     目</t>
  </si>
  <si>
    <t>一、企业职工基本养老保险基金收入</t>
  </si>
  <si>
    <t xml:space="preserve">    其中：保险费收入</t>
  </si>
  <si>
    <t xml:space="preserve">          利息收入</t>
  </si>
  <si>
    <t xml:space="preserve">          财政补贴收入</t>
  </si>
  <si>
    <t>二、机关事业单位基本养老保险基金收入</t>
  </si>
  <si>
    <t>三、失业保险基金收入</t>
  </si>
  <si>
    <t>四、城镇职工基本医疗保险基金收入</t>
  </si>
  <si>
    <t>五、工伤保险基金收入</t>
  </si>
  <si>
    <t>六、城乡居民基本养老保险基金收入</t>
  </si>
  <si>
    <t>七、居民基本医疗保险基金收入</t>
  </si>
  <si>
    <t>收入小计</t>
  </si>
  <si>
    <t xml:space="preserve">  其中：保险费收入</t>
  </si>
  <si>
    <t xml:space="preserve">        利息收入</t>
  </si>
  <si>
    <t xml:space="preserve">        财政补贴收入</t>
  </si>
  <si>
    <t>上级补助收入</t>
  </si>
  <si>
    <t>下级上解收入</t>
  </si>
  <si>
    <t>收入合计</t>
  </si>
  <si>
    <t>4-2  2025年澄江市社会保险基金支出预算情况表</t>
  </si>
  <si>
    <r>
      <rPr>
        <sz val="14"/>
        <rFont val="宋体"/>
        <charset val="134"/>
      </rPr>
      <t xml:space="preserve">    </t>
    </r>
    <r>
      <rPr>
        <sz val="14"/>
        <color indexed="8"/>
        <rFont val="宋体"/>
        <charset val="134"/>
      </rPr>
      <t>单位：万元</t>
    </r>
  </si>
  <si>
    <t>一、企业职工基本养老保险基金支出</t>
  </si>
  <si>
    <t xml:space="preserve">    其中：待遇支出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</si>
  <si>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</si>
  <si>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</si>
  <si>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</si>
  <si>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</si>
  <si>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</si>
  <si>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</si>
  <si>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</si>
  <si>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 xml:space="preserve">    其中：社会保险待遇支出</t>
  </si>
  <si>
    <t>补助下级支出</t>
  </si>
  <si>
    <t>上解上级支出</t>
  </si>
  <si>
    <t>支出合计</t>
  </si>
  <si>
    <t>4-3  2025年市本级社会保险基金收入预算情况表</t>
  </si>
  <si>
    <t>4-4  2025年市本级社会保险基金支出预算情况表</t>
  </si>
  <si>
    <t>5-1  澄江市2024年地方政府债务限额及余额预算情况表</t>
  </si>
  <si>
    <t>单位：亿元</t>
  </si>
  <si>
    <t>地   区</t>
  </si>
  <si>
    <t>2024年债务限额</t>
  </si>
  <si>
    <t>2024年债务余额预计执行数</t>
  </si>
  <si>
    <t>一般债务</t>
  </si>
  <si>
    <t>专项债务</t>
  </si>
  <si>
    <t>公  式</t>
  </si>
  <si>
    <t>A=B+C</t>
  </si>
  <si>
    <t>B</t>
  </si>
  <si>
    <t>C</t>
  </si>
  <si>
    <t>D=E+F</t>
  </si>
  <si>
    <t>E</t>
  </si>
  <si>
    <t>F</t>
  </si>
  <si>
    <t>注：1.本表反映上一年度本地区、本级及分地区地方政府债务限额及余额预计执行数。</t>
  </si>
  <si>
    <t xml:space="preserve">    2.本表由县级以上地方各级财政部门在本级人民代表大会批准预算后二十日内公开。</t>
  </si>
  <si>
    <t>5-2 澄江市2024年地方政府一般债务限额及余额预算情况表</t>
  </si>
  <si>
    <t>2024年一般债务限额</t>
  </si>
  <si>
    <t>2024年一般债务余额预计执行数</t>
  </si>
  <si>
    <t>5-3  澄江市2024年地方政府一般债务余额情况表</t>
  </si>
  <si>
    <t>项    目</t>
  </si>
  <si>
    <t>执行数</t>
  </si>
  <si>
    <t>一、2023年末地方政府一般债务余额实际数</t>
  </si>
  <si>
    <t>二、2024年末地方政府一般债务余额限额</t>
  </si>
  <si>
    <t>三、2024年地方政府一般债务发行额</t>
  </si>
  <si>
    <t xml:space="preserve">   中央转贷地方的国际金融组织和外国政府贷款</t>
  </si>
  <si>
    <t xml:space="preserve">   2024年地方政府一般债券发行额</t>
  </si>
  <si>
    <t>四、2024年地方政府一般债务还本额</t>
  </si>
  <si>
    <t>五、2024年末地方政府一般债务余额预计执行数</t>
  </si>
  <si>
    <t>六、2025年地方财政赤字</t>
  </si>
  <si>
    <t>七、2025年地方政府一般债务余额限额</t>
  </si>
  <si>
    <t>注：1.本表反映本地区上两年度一般债务余额，上一年度一般债务限额、发行额、还本支出及余额，本年度财政赤字及一般
      债务限额。  
    2.本表由县级以上地方各级财政部门在本级人民代表大会批准预算后二十日内公开。</t>
  </si>
  <si>
    <t>5-4  市本级2024年地方政府一般债务余额情况表</t>
  </si>
  <si>
    <t xml:space="preserve">    中央转贷地方的国际金融组织和外国政府贷款</t>
  </si>
  <si>
    <t xml:space="preserve">    2024年地方政府一般债券发行额</t>
  </si>
  <si>
    <t>注：1.本表反映本地区上两年度一般债务余额，上一年度一般债务限额、发行额、还本支出及余额，本年度财政赤
      字及一般债务限额。  
    2.本表由县级以上地方各级财政部门在本级人民代表大会批准预算后二十日内公开。</t>
  </si>
  <si>
    <t>5-5 澄江市2025年地方政府专项债务限额及余额预算情况表</t>
  </si>
  <si>
    <t>2024年专项债务限额</t>
  </si>
  <si>
    <t>2024年专项债务余额预计执行数</t>
  </si>
  <si>
    <t>5-6  澄江市2024年地方政府专项债务余额情况表</t>
  </si>
  <si>
    <t>一、2023年末地方政府专项债务余额实际数</t>
  </si>
  <si>
    <t>二、2024年末地方政府专项债务余额限额</t>
  </si>
  <si>
    <t>三、2024年地方政府专项债务发行额</t>
  </si>
  <si>
    <t>四、2024年地方政府专项债务还本额</t>
  </si>
  <si>
    <t>五、2024年末地方政府专项债务余额预计执行数</t>
  </si>
  <si>
    <t>六、2024年地方政府专项债务新增限额</t>
  </si>
  <si>
    <t>七、2025年末地方政府专项债务余额限额</t>
  </si>
  <si>
    <t>注：1.本表反映本地区上两年度专项债务余额，上一年度专项债务限额、发行额、还本额及余额，本年度专项债务新
      增限额及限额。
    2.本表由县级以上地方各级财政部门在本级人民代表大会批准预算后二十日内公开。
    3.本表“四、2024年地方政府专项债务还本额”只包括地方政府专项债券还本额，不包括按照财政部要求列支在
     “2310499其他政府性基金债务还本支出”的置换存量隐性债务部分。</t>
  </si>
  <si>
    <t>5-7市本级2024年地方政府专项债务余额情况表</t>
  </si>
  <si>
    <t>注：1.本表反映本地区上两年度专项债务余额，上一年度专项债务限额、发行额、还本额及余额，本年度专项债务
      新增限额及限额。
    2.本表由县级以上地方各级财政部门在本级人民代表大会批准预算后二十日内公开。
    3.本表“四、2024年地方政府专项债务还本额”只包括地方政府专项债券还本额，不包括按照财政部要求列支在
     “2310499其他政府性基金债务还本支出”的置换存量隐性债务部分。</t>
  </si>
  <si>
    <t>5-8  澄江市地方政府债券发行及还本
付息情况表</t>
  </si>
  <si>
    <t>公式</t>
  </si>
  <si>
    <t>本地区</t>
  </si>
  <si>
    <t>本级</t>
  </si>
  <si>
    <t>一、2024年发行预计执行数</t>
  </si>
  <si>
    <t>A=B+D</t>
  </si>
  <si>
    <t>（一）一般债券</t>
  </si>
  <si>
    <t xml:space="preserve">   其中：再融资债券</t>
  </si>
  <si>
    <t>（二）专项债券</t>
  </si>
  <si>
    <t>D</t>
  </si>
  <si>
    <t>二、2024年还本预计执行数</t>
  </si>
  <si>
    <t>F=G+H</t>
  </si>
  <si>
    <t>G</t>
  </si>
  <si>
    <t>H</t>
  </si>
  <si>
    <t>三、2024年付息预计执行数</t>
  </si>
  <si>
    <t>I=J+K</t>
  </si>
  <si>
    <t>J</t>
  </si>
  <si>
    <t>K</t>
  </si>
  <si>
    <t>四、2025年还本预算数</t>
  </si>
  <si>
    <t>L=M+O</t>
  </si>
  <si>
    <t>M</t>
  </si>
  <si>
    <t xml:space="preserve">   其中：再融资</t>
  </si>
  <si>
    <t xml:space="preserve">      财政预算安排 </t>
  </si>
  <si>
    <t>N</t>
  </si>
  <si>
    <t>O</t>
  </si>
  <si>
    <t xml:space="preserve">      财政预算安排</t>
  </si>
  <si>
    <t>P</t>
  </si>
  <si>
    <t>五、2025年付息预算数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</si>
  <si>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</si>
  <si>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</si>
  <si>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</si>
  <si>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</si>
  <si>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5-9  澄江市2025年地方政府债务限额提前下达情况表</t>
  </si>
  <si>
    <t>下级</t>
  </si>
  <si>
    <t>一、2024年地方政府债务限额</t>
  </si>
  <si>
    <t>其中： 一般债务限额</t>
  </si>
  <si>
    <t xml:space="preserve">       专项债务限额</t>
  </si>
  <si>
    <t>二、提前下达的2025年新增地方政府债务限额</t>
  </si>
  <si>
    <t>注：本表反映本地区及本级年初预算中列示提前下达的新增地方政府债务限额情况，由县级以上地方各级财政部门在本级人民代表大会批准预算后二十日内公开。</t>
  </si>
  <si>
    <t>5-10  澄江市2025年年初新增地方政府债券资金安排表</t>
  </si>
  <si>
    <t>序号</t>
  </si>
  <si>
    <t>项目类型</t>
  </si>
  <si>
    <t>项目主管部门</t>
  </si>
  <si>
    <t>债券性质</t>
  </si>
  <si>
    <t>债券规模</t>
  </si>
  <si>
    <t>无</t>
  </si>
  <si>
    <t>注：本表反映本级当年提前下达的新增地方政府债券资金使用安排，由县级以上地方各级财政部门在本级人民代表大会批准预算后二十日内公开。</t>
  </si>
  <si>
    <t>注：无年初新增地方政府债券资金。</t>
  </si>
  <si>
    <t>6-1   2025年市级重大政策和重点项目绩效目标表</t>
  </si>
  <si>
    <t>单位名称、项目名称</t>
  </si>
  <si>
    <t>项目年度绩效目标</t>
  </si>
  <si>
    <t>一级指标</t>
  </si>
  <si>
    <t>二级指标</t>
  </si>
  <si>
    <t>三级指标</t>
  </si>
  <si>
    <t>指标性质</t>
  </si>
  <si>
    <t>指标值</t>
  </si>
  <si>
    <t>度量单位</t>
  </si>
  <si>
    <t>指标属性</t>
  </si>
  <si>
    <t>指标内容</t>
  </si>
  <si>
    <t>澄江市教育体育局</t>
  </si>
  <si>
    <t xml:space="preserve">2025年度澄江市教育综合改革专项资金 </t>
  </si>
  <si>
    <t>1、2025年要稳妥推进招生工作。根据“二孩”政策的落实及环湖棚户区改造生态移民搬迁和城镇化进程的推进情况，预计完成4所幼儿园工程建设收尾工作,全力满足澄江市百姓学前教育的需求。2、谋划各级各类教育2024年秋季学期招生入学工作，力争达到玉溪市招生考试优秀县份的荣誉。3、是抓实2025年高中、初中学业水平考试备考工作。组织高考考务工作培训会、初中学业水平考试考务工作培训会，圆满完成2025年高考、中考工作，为澄江市达到优秀中考、高考的学生保驾护航。4、落实教育惠民政策，全市各个学段“贷、免、奖、补”共惠及学生6.48万人次，全力完成了各级各类学生的资助任务，为家庭经济困难学生解决后顾之忧，为家庭贫困家庭减轻压力。</t>
  </si>
  <si>
    <t>产出指标</t>
  </si>
  <si>
    <t/>
  </si>
  <si>
    <t>数量指标</t>
  </si>
  <si>
    <t>举办体育活动赛事次数</t>
  </si>
  <si>
    <t>&gt;=</t>
  </si>
  <si>
    <t>8</t>
  </si>
  <si>
    <t>次</t>
  </si>
  <si>
    <t>定量指标</t>
  </si>
  <si>
    <t>反映举办体育活动赛事次数完成情况。</t>
  </si>
  <si>
    <t>资金到位率</t>
  </si>
  <si>
    <t>=</t>
  </si>
  <si>
    <t>100</t>
  </si>
  <si>
    <t>%</t>
  </si>
  <si>
    <t>反映资金到位率的完成情况。</t>
  </si>
  <si>
    <t>质量指标</t>
  </si>
  <si>
    <t>义务教育质量监测优良率</t>
  </si>
  <si>
    <t>优良</t>
  </si>
  <si>
    <t>达标</t>
  </si>
  <si>
    <t>反映义务教育质量监测优良率的情况。</t>
  </si>
  <si>
    <t>效益指标</t>
  </si>
  <si>
    <t>社会效益</t>
  </si>
  <si>
    <t>政策知晓率</t>
  </si>
  <si>
    <t>95</t>
  </si>
  <si>
    <t>反映政策知晓率的完成情况</t>
  </si>
  <si>
    <t>满意度指标</t>
  </si>
  <si>
    <t>服务对象满意度</t>
  </si>
  <si>
    <t>受益人群满意度</t>
  </si>
  <si>
    <t>85</t>
  </si>
  <si>
    <t>反映受益人群满意度情况</t>
  </si>
  <si>
    <t>澄江市民政局</t>
  </si>
  <si>
    <t>澄江市（本级）残疾人残疾人两项补贴补助资金</t>
  </si>
  <si>
    <t>为认真贯彻落实中央、省、市残疾人两项补贴，切实解决澄江残疾人特殊生活困难和长期照护困难，坚持以人为，本尽最大的努力高看一眼，多爱一分，力争让我市更多的残疾人享受两项补贴，通过实施困难残疾人生活补贴及重度残疾人护理补贴制度，切实解决澄江5496名残疾人特殊生活困难和长期照护困难，残疾人生活及护理情况有明显改善，共享改革开放成果。根据《玉溪市民政局、玉溪市财政局、玉溪市残疾人联合会关于调整残疾人两项补贴标准的通知》（玉民联发〔2022〕36号）文件要求，于2023年1月1日起提标，重度残疾护理补贴一级由80元每人每月提高到100元每人每月；二级由70元每人每月提高到90每人每月。困难生活补贴由70元每人每月提高到90元每人每月。</t>
  </si>
  <si>
    <t>救助对象人数（人次）</t>
  </si>
  <si>
    <t>5496</t>
  </si>
  <si>
    <t>人/人次</t>
  </si>
  <si>
    <t>反映应保尽保、应救尽救对象的人数（人次）情况。</t>
  </si>
  <si>
    <t>政策宣传次数</t>
  </si>
  <si>
    <t>3</t>
  </si>
  <si>
    <t>反映补助政策宣传单的次数</t>
  </si>
  <si>
    <t>救助对象认定准确率</t>
  </si>
  <si>
    <t>反映救助对象认定的准确情况。救助对象认定准确率=抽检符合标准的救助对象数/抽检实际救助对象数*100%</t>
  </si>
  <si>
    <t>救助资金社会化发放率</t>
  </si>
  <si>
    <t>反映救助资金社会化发放的比例情况。
救助资金社会化发放率=采用社会化发放的救助资金额/发放救助资金总额*100%</t>
  </si>
  <si>
    <t>救助事项公示度</t>
  </si>
  <si>
    <t>反映救助事项在特定办事大厅、官网、媒体或其他渠道按规定进行公示的情况。
救助事项公示度=按规定公布事项数/按规定应公布事项数*100%</t>
  </si>
  <si>
    <t>时效指标</t>
  </si>
  <si>
    <t>救助发放及时率</t>
  </si>
  <si>
    <t>反映发放单位及时发放救助资金的情况。救助发放及时率=时限内发放救助资金额/应发放救助资金额*100%</t>
  </si>
  <si>
    <t>社会效益指标</t>
  </si>
  <si>
    <t>90</t>
  </si>
  <si>
    <t>反映救助政策的宣传效果情况。政策知晓率=调查中救助政策知晓人数/调查总人数*100%</t>
  </si>
  <si>
    <t>服务对象满意度指标</t>
  </si>
  <si>
    <t>救助对象满意度</t>
  </si>
  <si>
    <t>反映获救助对象的满意程度。救助对象满意度=调查中满意和较满意的获救助人员数/调查总人数*100%</t>
  </si>
  <si>
    <t>澄江市（本级）惠民殡葬火化补助资金</t>
  </si>
  <si>
    <t>2025年，通过项目的实施，保障群众的基本殡葬需求，继续深化殡葬改革、节约土地和林木资源，保护生态环境，倡导文明节俭办丧事，对于全面深化改革、促进社会公平正义、全面建成小康社会具有重要意义。</t>
  </si>
  <si>
    <t>补助对象人数（人次）</t>
  </si>
  <si>
    <t>2127</t>
  </si>
  <si>
    <t>反映补助对象的人数（人次）情况。</t>
  </si>
  <si>
    <t>补助准确率</t>
  </si>
  <si>
    <t>反映获补助对象认定的准确性情况。获补对象准确率=抽检符合标准的补助对象数/抽检实际补助对象数*100%</t>
  </si>
  <si>
    <t>补助资金社会化发放率</t>
  </si>
  <si>
    <t>定性指标</t>
  </si>
  <si>
    <t>反映救助资金社会化发放的比例情况。救助资金社会化发放率=采用社会化发放的救助资金额/发放救助资金总额*100%</t>
  </si>
  <si>
    <t>补助发放及时率</t>
  </si>
  <si>
    <t>反映发放单位及时发放补助资金的情况。</t>
  </si>
  <si>
    <t>反映补助政策的宣传效果情况。</t>
  </si>
  <si>
    <t>受益对象满意度</t>
  </si>
  <si>
    <t>反映获补助受益对象的满意程度。</t>
  </si>
  <si>
    <t>澄江市（本级）老年人保健（长寿）补助资金</t>
  </si>
  <si>
    <t>1.对本市户籍已申请且通过审批的所有百岁老人按每人每月300元标准发放高龄补贴，90-99周岁老年人按每人每月100元标准发放高龄补贴，80-89周岁老年人按每人每月50元标准发放高龄补贴；2.具有本省户籍、年满80周岁及以上的低保老年人和分散供养的特困老年人。按50元/人/月的标准发放经济困难老年人服务补贴。</t>
  </si>
  <si>
    <t>老年人长寿补助人数</t>
  </si>
  <si>
    <t>4555</t>
  </si>
  <si>
    <t>人</t>
  </si>
  <si>
    <t>根据《玉溪市人民政府办公室关于切实做好80周岁及以上高龄老人保健补助发放管理工作的通知》玉政办发〔2013〕289号）</t>
  </si>
  <si>
    <t>经济困难老年人人数</t>
  </si>
  <si>
    <t>414</t>
  </si>
  <si>
    <t>根据《云南省民政厅 云南省财政厅关于印发云南省经济困难老年人服务补贴实施办法(试行)的通知》(云民规〔2023〕2号)文件精神</t>
  </si>
  <si>
    <t>老年人长寿补助准确率</t>
  </si>
  <si>
    <t>98</t>
  </si>
  <si>
    <t>老年人福利补贴社会发放率</t>
  </si>
  <si>
    <t>提高老年人生活质量</t>
  </si>
  <si>
    <t>服务补贴对象对于发放补贴生活质量得到明显改善。</t>
  </si>
  <si>
    <t>服务群众满意度</t>
  </si>
  <si>
    <t>补贴对象对发放时限，发放效率，发放准确率的满意度</t>
  </si>
  <si>
    <t>澄江市（本级）社会救助补助资金</t>
  </si>
  <si>
    <t>1.规范临时困难救助、特困供养、城乡低保政策实施，合理确定保障标准，使困难群众基本生活得到有效保障。2.适度提高保障金额，对受助困难群众逐年提高救助金。有效保障城乡困难群众基本生活。3.项目资金用于妥善解决1961年1月1日至1965年6月9日期间精简退职的1957年底以前参加革命工作的国家机关和全民所有制企事业单位老职工印发人数33人基本生活。按照参加工作的时间分别按204、219、198、183元每月的四个档次标准对按时发放生活困难补助，发放实行社会化发放。4.适度扩大低保覆盖范围，对低收入家庭中的重残人员、重病患者等特殊困难人员，参照“单人户”纳入低保。将超出城乡居民最低生活保障标准的家庭及时清退，做到“应保尽保、应推尽退”。适度提高保障金额，对受助困难群众逐年提高救助金。有效保障城乡困难群众基本生活。5.通过项目的实施，传承中华民族尊老、敬老的传统美德，努力营造社会和谐的良好氛围，老人，是我们这个社会的弱势群体。“老吾老以及人之老，幼吾幼以及人之幼”，将尊老爱幼的中华民族传统美德发扬光大，让敬老院内的老人们吃好穿暖，获得安全感、幸福感。
6.城市生活无着流浪乞讨人员是社会特殊困难群体，关爱流浪未成年人、城市生活无着流浪乞讨人员，坚持“依法主动救助、自愿受助、无偿救助”的原则，积极做好救助保护工作，保障城市生活无着流浪乞讨人员的合法权益，确保救助管理站正常运行，不断改善软硬环境和服务质量的提升。</t>
  </si>
  <si>
    <t>城市低保救助对象人数（人）</t>
  </si>
  <si>
    <t>1547</t>
  </si>
  <si>
    <t>农村低保救助对象人数（人）</t>
  </si>
  <si>
    <t>3258</t>
  </si>
  <si>
    <t>特困对象供养数量（人）</t>
  </si>
  <si>
    <t>240</t>
  </si>
  <si>
    <t>临时救助对象人数（人）</t>
  </si>
  <si>
    <t>300</t>
  </si>
  <si>
    <t>精简退职人员生活补贴应发人数（人）</t>
  </si>
  <si>
    <t>&lt;=</t>
  </si>
  <si>
    <t>15</t>
  </si>
  <si>
    <t>2025年农村敬老院工作人员人数人（人）</t>
  </si>
  <si>
    <t>16</t>
  </si>
  <si>
    <t>2025年农村敬老院 特困集中供养对象（人）</t>
  </si>
  <si>
    <t>60</t>
  </si>
  <si>
    <t>流浪乞讨救助对象（人）</t>
  </si>
  <si>
    <t>26</t>
  </si>
  <si>
    <t>救助对象春节慰问人数（人次）</t>
  </si>
  <si>
    <t>500</t>
  </si>
  <si>
    <t>社会救助工作救助对象人数（人次）</t>
  </si>
  <si>
    <t>5000</t>
  </si>
  <si>
    <t>救助标准执行合规率</t>
  </si>
  <si>
    <t>反映救助按标准执行的情况。救助标准执行合规率=按照救助标准核定发放的资金额/发放资金总额*100%</t>
  </si>
  <si>
    <t>生活状况改善</t>
  </si>
  <si>
    <t>反映救助促进受助对象生活状况的改善情况。</t>
  </si>
  <si>
    <t>澄江市（本级）养老服务体系建设补助资金</t>
  </si>
  <si>
    <t>澄江市建成并投入使用的居家养老服务中心进行补助，保障其正常运行；对全市老龄方面的人才培训、老龄科研、老年文化和基层老年活动场所的补助；通过新建养老服务项目的实施，加大全市老年人活动场所的覆盖率，并不断提高服务质量，因地制宜拓展为老服务内容，为更多老年人提供服务，同时在全社会大力营造尊老、敬老、爱老、助老的良好氛围，在满足老人们物质上的需要的同时，更加重视对老年人精神上的关照，让老人安享晚年，共享和谐。</t>
  </si>
  <si>
    <t>居家养老服务中心运营补贴</t>
  </si>
  <si>
    <t>30</t>
  </si>
  <si>
    <t>个</t>
  </si>
  <si>
    <t>根据《玉溪市人民政府关于加快推进养老服务业发展的实施意见》玉政发[2011]85号文件精神：“对各地按标准建设且正常开展服务活动的城乡居家养老服务中心（站），经县区民政部门核实，每年由市、县区财政分别给予2万元的运营补贴”。</t>
  </si>
  <si>
    <t>养老服务中心建设完成率</t>
  </si>
  <si>
    <t>反映新建居家养老服务中心（社区）建设完成情况</t>
  </si>
  <si>
    <t>养老中心运营补贴准确率</t>
  </si>
  <si>
    <t>反映养老中心运营补贴发放准确率情况</t>
  </si>
  <si>
    <t>2021-2024年年居家养老服务中心新建（改扩建）</t>
  </si>
  <si>
    <t>7</t>
  </si>
  <si>
    <t>根据《玉溪市人民政府关于加快发展养老服务业的实施意见》（玉政发[2015]229号）的文件精神：“对省批准建设的公办养老机构项目和城乡社区居家养老服务中心项目，按照省、市、县（区）投资总额4：4：2的比例承担配套资金，列入各级财政预算”。</t>
  </si>
  <si>
    <t>反映对老年人服务满意度</t>
  </si>
  <si>
    <t>澄江市退役军人事务局</t>
  </si>
  <si>
    <t>优抚安置双拥民生专项资金</t>
  </si>
  <si>
    <t>1.做好优抚补助资金及时、足额、准确发放工作，原则上实行按月发放，保证每月15日前及时发放，确保国家抚恤补助政策落实到位，切实维护广大退役军人及优抚对象的生活保障权益；2.接收符合安置条件的退役士兵，并向符合条件的退役士兵发放一次性经济补助，积极开展退役士兵职业教育和技能培训，提高退役士兵职业技能和综合素质，促进退役士兵就业创业能力；3.对优抚对象参保缴费、住院和门诊费用进行补助，有效帮助解决优抚对象医疗难问题；4.义务兵家庭优待金由省、市、县配套，县级财政统一管理，退役军人事务局打卡发放到义务兵家庭个人账户，由个人支配使用；5.做好优抚对象及困难退役军人解困帮扶工作；6.坚持专款专用、科学管理、加强监督的原则，严格按照规定的范围、标准和程序使用，确保资金使用安全、规范、高效。</t>
  </si>
  <si>
    <t>优抚补助发放人次</t>
  </si>
  <si>
    <t>18000</t>
  </si>
  <si>
    <t>人次</t>
  </si>
  <si>
    <t>反映优抚补助发放人数，包括伤残抚恤、“三属”抚恤、在乡复员军人生活补助、带病回乡退伍军人生活补助、参战退役人员生活补助、出国参战民兵民工人员生活补助、城镇部分重点优抚对象生活困难补助、重点优抚对象价格临时补贴等。</t>
  </si>
  <si>
    <t>现役义务兵家庭优待金发放户数</t>
  </si>
  <si>
    <t>155</t>
  </si>
  <si>
    <t>人(户)</t>
  </si>
  <si>
    <t>反映现役义务兵家庭优待金发放户数。</t>
  </si>
  <si>
    <t>优抚对象医疗救助人次</t>
  </si>
  <si>
    <t>1000</t>
  </si>
  <si>
    <t>反映优抚对象医疗救助情况。</t>
  </si>
  <si>
    <t>补助对象认定准确率</t>
  </si>
  <si>
    <t>反映补助对象认定的准确情况。
补助对象认定准确率=抽检符合标准的补助对象数/抽检实际补助对象数*100%</t>
  </si>
  <si>
    <t>补助标准执行合规率</t>
  </si>
  <si>
    <t>反映补助按标准执行的情况。
补助标准执行合规率=按照补助标准核定发放的资金额/发放资金总额*100%</t>
  </si>
  <si>
    <t>退役士兵安置率</t>
  </si>
  <si>
    <t>反映符合安排工作的退役士兵安置情况。</t>
  </si>
  <si>
    <t>定期抚恤发放时限</t>
  </si>
  <si>
    <t>&lt;</t>
  </si>
  <si>
    <t>每月15日</t>
  </si>
  <si>
    <t>日</t>
  </si>
  <si>
    <t>其他补助发放时限</t>
  </si>
  <si>
    <t>1.0</t>
  </si>
  <si>
    <t>年</t>
  </si>
  <si>
    <t>反映优抚对象医疗救助、现役义务兵家庭优待金、安置经费等发放时效情况。</t>
  </si>
  <si>
    <t>优抚对象生活困难状况改善</t>
  </si>
  <si>
    <t>有效改善</t>
  </si>
  <si>
    <t>反映优抚资金补助促进受助对象生活状况的改善情况。</t>
  </si>
  <si>
    <t>优抚对象满意度</t>
  </si>
  <si>
    <t>反映获救助对象的满意程度。
补助对象满意度=调查中满意和较满意的获救助人员数/调查总人数*100%</t>
  </si>
  <si>
    <t>澄江市林业和草原局</t>
  </si>
  <si>
    <t>森林草原防灭火市级专项经费</t>
  </si>
  <si>
    <t>根据《玉溪市森林防灭火目标管理责任状》，2025年度森林火灾不超过5次；年森林火灾受害率控制在1‰以内，年度森林火灾受害面积不超过50公顷；年森林火灾当日扑灭率不低于98%；年森林火灾查处率不低于80%；林农对森林防火工作满意度高于85%，有效保护好澄江市森林资源，保护林区群众财产安全,该项目的实施主要体现在生态效益于社会效益。通过项目实施，确保不发生森林火灾，圆满完成年度森林火灾各项防控指标任务。</t>
  </si>
  <si>
    <t>森林草原火灾防护面积</t>
  </si>
  <si>
    <t>452329</t>
  </si>
  <si>
    <t>亩</t>
  </si>
  <si>
    <t>反映森林草原火灾防护面积</t>
  </si>
  <si>
    <t>聘请森林防火专业队员数量</t>
  </si>
  <si>
    <t>53</t>
  </si>
  <si>
    <t>反映聘请森林防火专业队员数量</t>
  </si>
  <si>
    <t>年森林火灾受害率</t>
  </si>
  <si>
    <t>0.1</t>
  </si>
  <si>
    <t>反映年森林火灾受害率</t>
  </si>
  <si>
    <t>年森林火灾案件查处率</t>
  </si>
  <si>
    <t>80</t>
  </si>
  <si>
    <t>反映年森林火灾案件查处率</t>
  </si>
  <si>
    <t>林区群众满意度</t>
  </si>
  <si>
    <t>反映林区群众满意度</t>
  </si>
  <si>
    <t>澄江市交通运输局</t>
  </si>
  <si>
    <t>澄江市路域环境整治租地项目资金</t>
  </si>
  <si>
    <t>2025年对澄马、澄川、澄阳、环湖东路等四条二级公路两侧10～20米范围进行土地租用并进行绿化，道路两侧绿化验收合格率达100%，缓解司机疲劳驾驶程度、降低交通噪音、改善交通环境，对绿化的道路两侧进行日常管护，保持常态化水平、社会公众满意度达88%，增强群众的获得感和幸福感。本项目符合各级党委、政府确定的工作目标，项目目标明确，有明确的受益对象。</t>
  </si>
  <si>
    <t>租地面积</t>
  </si>
  <si>
    <t>918.23</t>
  </si>
  <si>
    <t>根据澄江市2025年路与环境整治租地面积。龙街：270.46亩；九村163.91亩；凤麓17.59亩；右所71.73亩；海口76.84亩；路居317.70亩。</t>
  </si>
  <si>
    <t>　 租赁持续期间</t>
  </si>
  <si>
    <t>10</t>
  </si>
  <si>
    <t>租地期限为2013年至今，租赁持续期间≥10年</t>
  </si>
  <si>
    <t>经济效益指标</t>
  </si>
  <si>
    <t>资金到位使用率</t>
  </si>
  <si>
    <t>严格按照资金支付手续支付，按照水田3300元/亩，旱地1800元/亩的标准支付.2025年路域环境整治租地资金为：3081158.00元，其中：右所镇需支付土地租用费286916.00元，凤麓街道需支付土地租用费70360.00元，龙街街道需支付土地租用费825198.00元，九村镇需支付土地租用费327816.00元，海口镇需支付土地租用费307368.00元，路居镇需支付土地租用费126350元。</t>
  </si>
  <si>
    <t>提升公路安全水平率</t>
  </si>
  <si>
    <t>根据2025年度项目立项文件，结合项目实施单位职能职责、项目具体实施内容等，确认调整后的绩效目标为：根据《关于开展公路“清门户、除垃圾、保畅通、还路权、美家园”路域环境专项整治工作》的会议精神，在规定时间内对澄马、澄川、澄阳、环湖东路等四条二级公路两侧10～20米范围进行土地租用并进行绿化，道路两侧绿化验收合格率达100%，有效缓解司机疲劳驾驶程度、降低交通噪音、改善交通环境。</t>
  </si>
  <si>
    <t>生态效益指标</t>
  </si>
  <si>
    <t>路域环境质量完成率</t>
  </si>
  <si>
    <t>　 使用对象满意度</t>
  </si>
  <si>
    <t>根据2025年度项目立项文件，结合项目实施单位职能职责、项目具体实施内容等，确认调整后的绩效目标为：根据《关于开展公路“清门户、除垃圾、保畅通、还路权、美家园”路域环境专项整治工作》的会议精神，在规定时间内对澄马、澄川、澄阳、环湖东路等四条二级公路两侧10～20米范围进行土地租用并进行绿化，保持常态化水平、社会公众满意度达90%，切实增强群众的获得感和幸福感。定期开展群众满意度调查。</t>
  </si>
  <si>
    <t>澄江市农业农村局</t>
  </si>
  <si>
    <t>澄江市蓝莓产业发展专项资金</t>
  </si>
  <si>
    <t>一是建蓝莓种业创新中心，破解蓝莓种业端难题。与大连大学现代农业技术研究中心合作，建设全国最大的蓝莓种质资源圃及种苗繁育基地，引领蓝莓产业的市场品种领先。二是引入金融社会资本，促进蓝莓产业提质扩面。澄江市盘活集中流转土地资源，做好蓝莓金融文章，激发社会资本投资热情，撬动金融资本21.5亿元、引进16家社会企业投资6.45亿元，发展现代设施蓝莓种植。目前全市蓝莓种植面积达1.4万亩（设施种植1.2万亩、露地种植0.2万亩），预计蓝莓产值达11亿元以上。三是转变种植方式，推动绿色高质量发展。构建农业设施化、数字化、智能化的栽培和管理模式，实现节水30%、减肥26%、降药17%，尾水尾液零排放，推动蓝莓产业走上高质量绿色发展的绽放之路。四是培养专业队伍，促进群众增收。建立机耕4支、采摘队伍21支、培养农业专业技术人才310人，提供就业岗位1.8万个，解决本地2400人的长年就业、21.6万人/次的季节性就业，全市蓝莓种植每年支付给农民工的工资达3亿元左右。五是塑造澄江蓝莓品牌，畅通销售渠道。塑造“澄江蓝莓”国家地理标志商标，建立线上、线下销售销售渠道，采取订单方式与上海果品公司合作，提高澄江蓝莓品牌知名度。</t>
  </si>
  <si>
    <t>澄江市蓝莓种业创新中心建设面积</t>
  </si>
  <si>
    <t>165</t>
  </si>
  <si>
    <t>个/亩</t>
  </si>
  <si>
    <t>反映示范基地的建设完成情况。</t>
  </si>
  <si>
    <t>全市蓝莓种植面积</t>
  </si>
  <si>
    <t>12000</t>
  </si>
  <si>
    <t>反映全市蓝莓种植面积数量。</t>
  </si>
  <si>
    <t>建蓝莓种业创新中心</t>
  </si>
  <si>
    <t>1.00</t>
  </si>
  <si>
    <t>反映结合澄江区域种质资源，以建设全国最大的蓝莓种质资源圃及种苗繁育基地为目标。</t>
  </si>
  <si>
    <t>推广蓝莓基质种植</t>
  </si>
  <si>
    <t>6000</t>
  </si>
  <si>
    <t>反映推广蓝莓基质。</t>
  </si>
  <si>
    <t>成本指标</t>
  </si>
  <si>
    <t>经济成本指标</t>
  </si>
  <si>
    <t>土地租赁价格4400元/亩</t>
  </si>
  <si>
    <t>元/亩</t>
  </si>
  <si>
    <t>反映土地流转成本的情况。</t>
  </si>
  <si>
    <t>经济效益</t>
  </si>
  <si>
    <t>带动收入亩均实现产值增加</t>
  </si>
  <si>
    <t>万元</t>
  </si>
  <si>
    <t>反映项目实施后带动示范区受益人群的增加收入情况。</t>
  </si>
  <si>
    <t>带动长年就业人数</t>
  </si>
  <si>
    <t>2400</t>
  </si>
  <si>
    <t>反映项目实施后带动示范区受益人群就业情况。</t>
  </si>
  <si>
    <t>项目推广总体满意度</t>
  </si>
  <si>
    <t>反映服务对象对科技推广工作整体满意度。
服务对象满意度=（对科研推广效果整体满意的人数/问卷调查人数）*100%。</t>
  </si>
  <si>
    <t>6-2  重点工作情况解释说明汇总表</t>
  </si>
  <si>
    <t>重点工作</t>
  </si>
  <si>
    <t>2024年工作重点及工作情况</t>
  </si>
  <si>
    <t>转移支付</t>
  </si>
  <si>
    <t>澄江市2024年转移性收入200,398万元，其中：返还性收入4,383万元；一般性转移支付补助收入73,827万元 ；上级专项补助收入122,188万元。澄江市2025年预计转移性收入188,321万元，其中：返还性收入5,214万元；一般性转移支付补助收入70,337万元，上级专项补助收入55,850万元。一般性转移支付补助收入和返还性收入主要用于人员供养支出、部门 （单位）和乡镇（街道）正常运转支出、民生支出。专项转移支付补助收入根据上级下达专项用途安排支出。</t>
  </si>
  <si>
    <t>举借债务</t>
  </si>
  <si>
    <t>（一）地方政府债务余额情况。截至2024年12月31日，政府法定债务余额129亿元，其中：一般债务26.5亿元、专项债务102.5亿元。
（二）再融资债券资金情况。发行再融资债券4.6亿元，其中：一般债券1.63亿元、专项债券2.97亿元。
（三）地方政府债务偿还情况。2024年政府债务实际偿还本金2.45亿元，其中：一般债务本金1.85亿元、专项债务本金0.6亿元；实际支付利息3.48亿元，其中：一般债务利息0.96亿元、专项债务利息2.52亿元。
（四）澄江市高度重视政府性债务管理工作，认真落实国家、省、市关于加强地方政府性债务管理工作的有关文件规定，依法依规管理地方政府债务，有针对性地采取切实有效的措施，规范政府举债行为，防范和化解政府债务风险，政府债务风险安全可控。1.建立健全债务风险管控机制。为进一步规范我市政府性债务管理，有效防范债务风险，促进全市经济持续健康发展、社会和谐稳定，成立了澄江市防范和化解政府债务专项工作领导小组、澄江市债务管理委员会、澄江市财政金融风险处置工作领导小组，加强对债务工作统一领导。制定了《澄江县人民政府办公室关于印发澄江县加强政府性债务管理实施方案的通知》（澄政办发〔2015〕151号）、《澄江县政府性债务风险应急处置预案》（澄政发〔2017〕57号）等一系列债务化解方案和措施。每年制定《债务化解方案》并严格执行，把防范化解政府债务风险作为一项重要的政治任务，落实主体责任，坚持“谁主管、谁负责，谁举借、谁偿还”的原则，按照“量力而行、尽力而为、风险可控”的要求，坚决遏制债务增量，稳妥化解债务存量，完成债务化解目标，牢牢守住不发生系统性债务风险的底线。2.债务纳入预算管理。对地方政府债务实施限额管理，地方政府债务余额控制在玉溪市财政局下达的债务限额以内，对现有债务，根据偿债资金性质分别纳入一般公共预算和政府性基金预算管理，保证债券资金到期还本付息资金，规范债务资金管理和会计核算，进一步增强债务预算的科学性和完整性。3.债务系统管理。法定债务全部纳入地方政府性债务管理系统，从项目录入、项目申报、项目发行、资金下达、资金使用、收益实现、偿还本息等全链条进行管理。4.专项债券资金专户存储，并建立动态监控机制。新增发行的专项债券资金按照省、市要求，开设专项债券资金管理专户，并严格按照专户管理的要求存储专项债券资金。专项债券资金管理专户在项目存续期内保持稳定，专项债券资金到位后，用于项目建设支出。依托专项债券动态监控系统建立了专项债券资金动态监控工作机制，加强对地方政府债券资金全过程的监督管理，及时对债券资金流水进行确认，对于专项债券大额转账的行为，认真进行核实定期跟进项目进度，密切监控项目实施和资金使用全过程，确保债券资金安全、规范、高效使用，注重用好用足地方政府债券资金，充分发挥政府债务对经济社会发展的支持作用。</t>
  </si>
  <si>
    <t>预算绩效</t>
  </si>
  <si>
    <t>为认真贯彻落实《中共云南省委、云南省人民政府关于全面实施预算绩效管理的实施意见》（云发〔2019〕11号）和《中共玉溪市委办公室、玉溪市人民政府办公室关于贯彻落实&lt;中共云南省委、云南省人民政府关于全面实施预算绩效管理的实施意见&gt;的通知》（玉办通〔2019〕23号）精神，结合《澄江县全面实施预算绩效管理实施方案》（澄政办发〔2019〕120号）、《澄江市项目支出事前绩效评估管理办法（试行）的通知》（澄财发〔2022〕39号）等文件要求，不断强化部门绩效管理理念，切实提高财政资金使用效能。2025年将持续优化财政支出结构，做实预算绩效管理结果应用工作，进一步提升项目管理水平，将绩效管理结果作为调整及安排预算的重要依据，全力绘就深化预算绩效管理改革新图鉴。</t>
  </si>
</sst>
</file>

<file path=xl/styles.xml><?xml version="1.0" encoding="utf-8"?>
<styleSheet xmlns="http://schemas.openxmlformats.org/spreadsheetml/2006/main" xmlns:mc="http://schemas.openxmlformats.org/markup-compatibility/2006" xmlns:xr9="http://schemas.microsoft.com/office/spreadsheetml/2016/revision9" mc:Ignorable="xr9">
  <numFmts count="3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mm\.dd"/>
    <numFmt numFmtId="177" formatCode="_-&quot;$&quot;\ * #,##0_-;_-&quot;$&quot;\ * #,##0\-;_-&quot;$&quot;\ * &quot;-&quot;_-;_-@_-"/>
    <numFmt numFmtId="178" formatCode="&quot;$&quot;\ #,##0.00_-;[Red]&quot;$&quot;\ #,##0.00\-"/>
    <numFmt numFmtId="179" formatCode="_(&quot;$&quot;* #,##0.00_);_(&quot;$&quot;* \(#,##0.00\);_(&quot;$&quot;* &quot;-&quot;??_);_(@_)"/>
    <numFmt numFmtId="180" formatCode="#,##0;\(#,##0\)"/>
    <numFmt numFmtId="181" formatCode="&quot;$&quot;#,##0.00_);[Red]\(&quot;$&quot;#,##0.00\)"/>
    <numFmt numFmtId="182" formatCode="_-* #,##0_-;\-* #,##0_-;_-* &quot;-&quot;_-;_-@_-"/>
    <numFmt numFmtId="183" formatCode="_-* #,##0.00_-;\-* #,##0.00_-;_-* &quot;-&quot;??_-;_-@_-"/>
    <numFmt numFmtId="184" formatCode="_-&quot;$&quot;\ * #,##0.00_-;_-&quot;$&quot;\ * #,##0.00\-;_-&quot;$&quot;\ * &quot;-&quot;??_-;_-@_-"/>
    <numFmt numFmtId="185" formatCode="\$#,##0.00;\(\$#,##0.00\)"/>
    <numFmt numFmtId="186" formatCode="\$#,##0;\(\$#,##0\)"/>
    <numFmt numFmtId="187" formatCode="#,##0.0_);\(#,##0.0\)"/>
    <numFmt numFmtId="188" formatCode="&quot;$&quot;#,##0_);[Red]\(&quot;$&quot;#,##0\)"/>
    <numFmt numFmtId="189" formatCode="&quot;$&quot;\ #,##0_-;[Red]&quot;$&quot;\ #,##0\-"/>
    <numFmt numFmtId="190" formatCode="#\ ??/??"/>
    <numFmt numFmtId="191" formatCode="_(&quot;$&quot;* #,##0_);_(&quot;$&quot;* \(#,##0\);_(&quot;$&quot;* &quot;-&quot;_);_(@_)"/>
    <numFmt numFmtId="192" formatCode="_(* #,##0.00_);_(* \(#,##0.00\);_(* &quot;-&quot;??_);_(@_)"/>
    <numFmt numFmtId="193" formatCode="_(* #,##0_);_(* \(#,##0\);_(* &quot;-&quot;_);_(@_)"/>
    <numFmt numFmtId="194" formatCode="#,##0.000000"/>
    <numFmt numFmtId="195" formatCode="0.00_ "/>
    <numFmt numFmtId="196" formatCode="0\.0,&quot;0&quot;"/>
    <numFmt numFmtId="197" formatCode="0.0"/>
    <numFmt numFmtId="198" formatCode="#,##0_ ;[Red]\-#,##0\ "/>
    <numFmt numFmtId="199" formatCode="#,##0_ "/>
    <numFmt numFmtId="200" formatCode="0.0%"/>
    <numFmt numFmtId="201" formatCode="#,##0.00_);[Red]\(#,##0.00\)"/>
    <numFmt numFmtId="202" formatCode="_ * #,##0_ ;_ * \-#,##0_ ;_ * &quot;-&quot;??_ ;_ @_ "/>
  </numFmts>
  <fonts count="128">
    <font>
      <sz val="11"/>
      <color indexed="8"/>
      <name val="宋体"/>
      <charset val="134"/>
    </font>
    <font>
      <sz val="11"/>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sz val="12"/>
      <name val="宋体"/>
      <charset val="134"/>
      <scheme val="minor"/>
    </font>
    <font>
      <sz val="11"/>
      <name val="宋体"/>
      <charset val="134"/>
      <scheme val="minor"/>
    </font>
    <font>
      <sz val="10"/>
      <name val="宋体"/>
      <charset val="134"/>
    </font>
    <font>
      <b/>
      <sz val="10"/>
      <name val="宋体"/>
      <charset val="134"/>
    </font>
    <font>
      <sz val="20"/>
      <color indexed="8"/>
      <name val="方正小标宋简体"/>
      <charset val="134"/>
    </font>
    <font>
      <b/>
      <sz val="14"/>
      <color indexed="8"/>
      <name val="宋体"/>
      <charset val="134"/>
    </font>
    <font>
      <sz val="14"/>
      <color indexed="8"/>
      <name val="宋体"/>
      <charset val="134"/>
    </font>
    <font>
      <sz val="10"/>
      <color indexed="8"/>
      <name val="宋体"/>
      <charset val="134"/>
    </font>
    <font>
      <sz val="11"/>
      <color indexed="8"/>
      <name val="宋体"/>
      <charset val="134"/>
      <scheme val="minor"/>
    </font>
    <font>
      <sz val="14"/>
      <color indexed="8"/>
      <name val="宋体"/>
      <charset val="134"/>
      <scheme val="minor"/>
    </font>
    <font>
      <sz val="12"/>
      <color indexed="8"/>
      <name val="宋体"/>
      <charset val="134"/>
      <scheme val="minor"/>
    </font>
    <font>
      <b/>
      <sz val="20"/>
      <name val="SimSun"/>
      <charset val="134"/>
    </font>
    <font>
      <sz val="11"/>
      <name val="宋体"/>
      <charset val="134"/>
    </font>
    <font>
      <b/>
      <sz val="14"/>
      <name val="宋体"/>
      <charset val="134"/>
    </font>
    <font>
      <sz val="14"/>
      <name val="宋体"/>
      <charset val="134"/>
    </font>
    <font>
      <sz val="12"/>
      <name val="宋体"/>
      <charset val="134"/>
    </font>
    <font>
      <sz val="14"/>
      <color theme="1"/>
      <name val="宋体"/>
      <charset val="134"/>
      <scheme val="minor"/>
    </font>
    <font>
      <b/>
      <sz val="15"/>
      <name val="SimSun"/>
      <charset val="134"/>
    </font>
    <font>
      <sz val="9"/>
      <name val="SimSun"/>
      <charset val="134"/>
    </font>
    <font>
      <sz val="11"/>
      <name val="SimSun"/>
      <charset val="134"/>
    </font>
    <font>
      <sz val="14"/>
      <name val="SimSun"/>
      <charset val="134"/>
    </font>
    <font>
      <b/>
      <sz val="14"/>
      <name val="SimSun"/>
      <charset val="134"/>
    </font>
    <font>
      <sz val="12"/>
      <name val="SimSun"/>
      <charset val="134"/>
    </font>
    <font>
      <sz val="12"/>
      <color indexed="8"/>
      <name val="宋体"/>
      <charset val="134"/>
    </font>
    <font>
      <sz val="14"/>
      <name val="MS Serif"/>
      <charset val="134"/>
    </font>
    <font>
      <sz val="14"/>
      <name val="Times New Roman"/>
      <charset val="134"/>
    </font>
    <font>
      <sz val="14"/>
      <name val="宋体"/>
      <charset val="134"/>
      <scheme val="minor"/>
    </font>
    <font>
      <sz val="20"/>
      <color rgb="FF000000"/>
      <name val="方正小标宋简体"/>
      <charset val="134"/>
    </font>
    <font>
      <b/>
      <sz val="12"/>
      <name val="宋体"/>
      <charset val="134"/>
    </font>
    <font>
      <sz val="14"/>
      <color rgb="FFFF0000"/>
      <name val="宋体"/>
      <charset val="134"/>
    </font>
    <font>
      <sz val="16"/>
      <name val="宋体"/>
      <charset val="134"/>
    </font>
    <font>
      <sz val="16"/>
      <color indexed="8"/>
      <name val="方正小标宋简体"/>
      <charset val="134"/>
    </font>
    <font>
      <sz val="16"/>
      <color indexed="8"/>
      <name val="宋体"/>
      <charset val="134"/>
    </font>
    <font>
      <sz val="14"/>
      <color rgb="FF000000"/>
      <name val="宋体"/>
      <charset val="134"/>
    </font>
    <font>
      <sz val="14"/>
      <color theme="1"/>
      <name val="宋体"/>
      <charset val="134"/>
    </font>
    <font>
      <sz val="20"/>
      <color indexed="8"/>
      <name val="宋体"/>
      <charset val="134"/>
    </font>
    <font>
      <sz val="20"/>
      <color theme="1"/>
      <name val="方正小标宋简体"/>
      <charset val="134"/>
    </font>
    <font>
      <b/>
      <sz val="14"/>
      <name val="黑体"/>
      <charset val="134"/>
    </font>
    <font>
      <sz val="14"/>
      <color indexed="9"/>
      <name val="宋体"/>
      <charset val="134"/>
    </font>
    <font>
      <sz val="20"/>
      <color theme="1"/>
      <name val="方正小标宋_GBK"/>
      <charset val="134"/>
    </font>
    <font>
      <sz val="12"/>
      <color theme="1"/>
      <name val="Times New Roman"/>
      <charset val="0"/>
    </font>
    <font>
      <sz val="12"/>
      <color theme="1"/>
      <name val="Times New Roman"/>
      <charset val="134"/>
    </font>
    <font>
      <sz val="14"/>
      <name val="Arial"/>
      <charset val="134"/>
    </font>
    <font>
      <sz val="18"/>
      <color indexed="8"/>
      <name val="方正小标宋简体"/>
      <charset val="134"/>
    </font>
    <font>
      <b/>
      <sz val="14"/>
      <color theme="1"/>
      <name val="宋体"/>
      <charset val="134"/>
    </font>
    <font>
      <sz val="14"/>
      <color indexed="10"/>
      <name val="宋体"/>
      <charset val="134"/>
    </font>
    <font>
      <b/>
      <sz val="11"/>
      <name val="宋体"/>
      <charset val="134"/>
    </font>
    <font>
      <sz val="12"/>
      <color rgb="FFFF0000"/>
      <name val="宋体"/>
      <charset val="134"/>
    </font>
    <font>
      <sz val="18"/>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9"/>
      <name val="宋体"/>
      <charset val="134"/>
    </font>
    <font>
      <b/>
      <sz val="11"/>
      <color indexed="8"/>
      <name val="宋体"/>
      <charset val="134"/>
    </font>
    <font>
      <sz val="12"/>
      <color indexed="9"/>
      <name val="宋体"/>
      <charset val="134"/>
    </font>
    <font>
      <sz val="10"/>
      <name val="楷体"/>
      <charset val="134"/>
    </font>
    <font>
      <sz val="10"/>
      <name val="Geneva"/>
      <charset val="134"/>
    </font>
    <font>
      <sz val="11"/>
      <color indexed="17"/>
      <name val="宋体"/>
      <charset val="134"/>
    </font>
    <font>
      <sz val="8"/>
      <name val="Times New Roman"/>
      <charset val="134"/>
    </font>
    <font>
      <sz val="8"/>
      <name val="Arial"/>
      <charset val="134"/>
    </font>
    <font>
      <sz val="10"/>
      <name val="Arial"/>
      <charset val="134"/>
    </font>
    <font>
      <sz val="12"/>
      <color indexed="16"/>
      <name val="宋体"/>
      <charset val="134"/>
    </font>
    <font>
      <sz val="12"/>
      <name val="Times New Roman"/>
      <charset val="134"/>
    </font>
    <font>
      <b/>
      <sz val="15"/>
      <color indexed="56"/>
      <name val="宋体"/>
      <charset val="134"/>
    </font>
    <font>
      <sz val="11"/>
      <color indexed="20"/>
      <name val="宋体"/>
      <charset val="134"/>
    </font>
    <font>
      <b/>
      <sz val="10"/>
      <name val="MS Sans Serif"/>
      <charset val="134"/>
    </font>
    <font>
      <sz val="12"/>
      <color indexed="17"/>
      <name val="宋体"/>
      <charset val="134"/>
    </font>
    <font>
      <sz val="10"/>
      <name val="Helv"/>
      <charset val="134"/>
    </font>
    <font>
      <u/>
      <sz val="12"/>
      <color indexed="12"/>
      <name val="宋体"/>
      <charset val="134"/>
    </font>
    <font>
      <b/>
      <sz val="13"/>
      <color indexed="56"/>
      <name val="宋体"/>
      <charset val="134"/>
    </font>
    <font>
      <sz val="10"/>
      <name val="仿宋_GB2312"/>
      <charset val="134"/>
    </font>
    <font>
      <sz val="11"/>
      <color indexed="60"/>
      <name val="宋体"/>
      <charset val="134"/>
    </font>
    <font>
      <b/>
      <sz val="11"/>
      <color indexed="63"/>
      <name val="宋体"/>
      <charset val="134"/>
    </font>
    <font>
      <b/>
      <sz val="11"/>
      <color indexed="56"/>
      <name val="宋体"/>
      <charset val="134"/>
    </font>
    <font>
      <b/>
      <sz val="12"/>
      <name val="Arial"/>
      <charset val="134"/>
    </font>
    <font>
      <b/>
      <sz val="18"/>
      <color indexed="56"/>
      <name val="宋体"/>
      <charset val="134"/>
    </font>
    <font>
      <sz val="10"/>
      <name val="MS Sans Serif"/>
      <charset val="134"/>
    </font>
    <font>
      <b/>
      <sz val="10"/>
      <name val="Tms Rmn"/>
      <charset val="134"/>
    </font>
    <font>
      <sz val="11"/>
      <color indexed="62"/>
      <name val="宋体"/>
      <charset val="134"/>
    </font>
    <font>
      <sz val="9"/>
      <name val="宋体"/>
      <charset val="134"/>
    </font>
    <font>
      <sz val="10"/>
      <name val="Times New Roman"/>
      <charset val="134"/>
    </font>
    <font>
      <b/>
      <sz val="12"/>
      <color indexed="8"/>
      <name val="宋体"/>
      <charset val="134"/>
    </font>
    <font>
      <b/>
      <sz val="15"/>
      <color indexed="54"/>
      <name val="宋体"/>
      <charset val="134"/>
    </font>
    <font>
      <b/>
      <sz val="10"/>
      <color indexed="9"/>
      <name val="宋体"/>
      <charset val="134"/>
    </font>
    <font>
      <b/>
      <sz val="9"/>
      <name val="Arial"/>
      <charset val="134"/>
    </font>
    <font>
      <b/>
      <sz val="13"/>
      <color indexed="54"/>
      <name val="宋体"/>
      <charset val="134"/>
    </font>
    <font>
      <sz val="12"/>
      <name val="Helv"/>
      <charset val="134"/>
    </font>
    <font>
      <sz val="12"/>
      <color indexed="9"/>
      <name val="Helv"/>
      <charset val="134"/>
    </font>
    <font>
      <b/>
      <sz val="8"/>
      <color indexed="9"/>
      <name val="宋体"/>
      <charset val="134"/>
    </font>
    <font>
      <sz val="7"/>
      <name val="Small Fonts"/>
      <charset val="134"/>
    </font>
    <font>
      <sz val="10"/>
      <color indexed="8"/>
      <name val="MS Sans Serif"/>
      <charset val="134"/>
    </font>
    <font>
      <b/>
      <sz val="11"/>
      <color indexed="54"/>
      <name val="宋体"/>
      <charset val="134"/>
    </font>
    <font>
      <b/>
      <sz val="18"/>
      <color indexed="54"/>
      <name val="宋体"/>
      <charset val="134"/>
    </font>
    <font>
      <b/>
      <sz val="14"/>
      <name val="楷体"/>
      <charset val="134"/>
    </font>
    <font>
      <b/>
      <sz val="18"/>
      <color indexed="62"/>
      <name val="宋体"/>
      <charset val="134"/>
    </font>
    <font>
      <i/>
      <sz val="11"/>
      <color indexed="23"/>
      <name val="宋体"/>
      <charset val="134"/>
    </font>
    <font>
      <sz val="12"/>
      <color indexed="20"/>
      <name val="宋体"/>
      <charset val="134"/>
    </font>
    <font>
      <sz val="11"/>
      <color indexed="52"/>
      <name val="宋体"/>
      <charset val="134"/>
    </font>
    <font>
      <b/>
      <sz val="11"/>
      <color indexed="9"/>
      <name val="宋体"/>
      <charset val="134"/>
    </font>
    <font>
      <b/>
      <sz val="11"/>
      <color indexed="52"/>
      <name val="宋体"/>
      <charset val="134"/>
    </font>
    <font>
      <u/>
      <sz val="10"/>
      <color indexed="12"/>
      <name val="Times"/>
      <charset val="134"/>
    </font>
    <font>
      <u/>
      <sz val="11"/>
      <color indexed="52"/>
      <name val="宋体"/>
      <charset val="134"/>
    </font>
    <font>
      <b/>
      <sz val="10"/>
      <name val="Arial"/>
      <charset val="134"/>
    </font>
    <font>
      <u/>
      <sz val="12"/>
      <color indexed="36"/>
      <name val="宋体"/>
      <charset val="134"/>
    </font>
    <font>
      <sz val="11"/>
      <color indexed="10"/>
      <name val="宋体"/>
      <charset val="134"/>
    </font>
    <font>
      <sz val="12"/>
      <name val="Courier"/>
      <charset val="134"/>
    </font>
    <font>
      <sz val="9"/>
      <name val="微软雅黑"/>
      <charset val="134"/>
    </font>
  </fonts>
  <fills count="69">
    <fill>
      <patternFill patternType="none"/>
    </fill>
    <fill>
      <patternFill patternType="gray125"/>
    </fill>
    <fill>
      <patternFill patternType="solid">
        <fgColor theme="0" tint="-0.149998474074526"/>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0"/>
        <bgColor indexed="64"/>
      </patternFill>
    </fill>
    <fill>
      <patternFill patternType="solid">
        <fgColor indexed="49"/>
        <bgColor indexed="64"/>
      </patternFill>
    </fill>
    <fill>
      <patternFill patternType="solid">
        <fgColor indexed="42"/>
        <bgColor indexed="64"/>
      </patternFill>
    </fill>
    <fill>
      <patternFill patternType="solid">
        <fgColor indexed="54"/>
        <bgColor indexed="64"/>
      </patternFill>
    </fill>
    <fill>
      <patternFill patternType="solid">
        <fgColor indexed="26"/>
        <bgColor indexed="64"/>
      </patternFill>
    </fill>
    <fill>
      <patternFill patternType="solid">
        <fgColor indexed="22"/>
        <bgColor indexed="64"/>
      </patternFill>
    </fill>
    <fill>
      <patternFill patternType="solid">
        <fgColor indexed="52"/>
        <bgColor indexed="64"/>
      </patternFill>
    </fill>
    <fill>
      <patternFill patternType="solid">
        <fgColor indexed="27"/>
        <bgColor indexed="64"/>
      </patternFill>
    </fill>
    <fill>
      <patternFill patternType="solid">
        <fgColor indexed="55"/>
        <bgColor indexed="64"/>
      </patternFill>
    </fill>
    <fill>
      <patternFill patternType="solid">
        <fgColor indexed="45"/>
        <bgColor indexed="64"/>
      </patternFill>
    </fill>
    <fill>
      <patternFill patternType="solid">
        <fgColor indexed="48"/>
        <bgColor indexed="64"/>
      </patternFill>
    </fill>
    <fill>
      <patternFill patternType="solid">
        <fgColor indexed="29"/>
        <bgColor indexed="64"/>
      </patternFill>
    </fill>
    <fill>
      <patternFill patternType="solid">
        <fgColor indexed="44"/>
        <bgColor indexed="64"/>
      </patternFill>
    </fill>
    <fill>
      <patternFill patternType="solid">
        <fgColor indexed="14"/>
        <bgColor indexed="64"/>
      </patternFill>
    </fill>
    <fill>
      <patternFill patternType="solid">
        <fgColor indexed="31"/>
        <bgColor indexed="64"/>
      </patternFill>
    </fill>
    <fill>
      <patternFill patternType="solid">
        <fgColor indexed="47"/>
        <bgColor indexed="64"/>
      </patternFill>
    </fill>
    <fill>
      <patternFill patternType="solid">
        <fgColor indexed="46"/>
        <bgColor indexed="64"/>
      </patternFill>
    </fill>
    <fill>
      <patternFill patternType="solid">
        <fgColor indexed="43"/>
        <bgColor indexed="64"/>
      </patternFill>
    </fill>
    <fill>
      <patternFill patternType="solid">
        <fgColor indexed="11"/>
        <bgColor indexed="64"/>
      </patternFill>
    </fill>
    <fill>
      <patternFill patternType="solid">
        <fgColor indexed="36"/>
        <bgColor indexed="64"/>
      </patternFill>
    </fill>
    <fill>
      <patternFill patternType="solid">
        <fgColor indexed="25"/>
        <bgColor indexed="64"/>
      </patternFill>
    </fill>
    <fill>
      <patternFill patternType="solid">
        <fgColor indexed="51"/>
        <bgColor indexed="64"/>
      </patternFill>
    </fill>
    <fill>
      <patternFill patternType="solid">
        <fgColor indexed="30"/>
        <bgColor indexed="64"/>
      </patternFill>
    </fill>
    <fill>
      <patternFill patternType="gray0625"/>
    </fill>
    <fill>
      <patternFill patternType="lightUp">
        <fgColor indexed="9"/>
        <bgColor indexed="29"/>
      </patternFill>
    </fill>
    <fill>
      <patternFill patternType="mediumGray">
        <fgColor indexed="22"/>
      </patternFill>
    </fill>
    <fill>
      <patternFill patternType="solid">
        <fgColor indexed="15"/>
        <bgColor indexed="64"/>
      </patternFill>
    </fill>
    <fill>
      <patternFill patternType="solid">
        <fgColor indexed="12"/>
        <bgColor indexed="64"/>
      </patternFill>
    </fill>
    <fill>
      <patternFill patternType="solid">
        <fgColor indexed="57"/>
        <bgColor indexed="64"/>
      </patternFill>
    </fill>
    <fill>
      <patternFill patternType="lightUp">
        <fgColor indexed="9"/>
        <bgColor indexed="55"/>
      </patternFill>
    </fill>
    <fill>
      <patternFill patternType="lightUp">
        <fgColor indexed="9"/>
        <bgColor indexed="22"/>
      </patternFill>
    </fill>
    <fill>
      <patternFill patternType="solid">
        <fgColor indexed="62"/>
        <bgColor indexed="64"/>
      </patternFill>
    </fill>
    <fill>
      <patternFill patternType="solid">
        <fgColor indexed="40"/>
        <bgColor indexed="64"/>
      </patternFill>
    </fill>
    <fill>
      <patternFill patternType="solid">
        <fgColor indexed="53"/>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indexed="8"/>
      </left>
      <right/>
      <top/>
      <bottom style="thin">
        <color indexed="8"/>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right style="thin">
        <color auto="1"/>
      </right>
      <top/>
      <bottom style="thin">
        <color auto="1"/>
      </bottom>
      <diagonal/>
    </border>
    <border>
      <left/>
      <right/>
      <top/>
      <bottom style="thick">
        <color indexed="62"/>
      </bottom>
      <diagonal/>
    </border>
    <border>
      <left/>
      <right/>
      <top/>
      <bottom style="medium">
        <color auto="1"/>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auto="1"/>
      </left>
      <right style="thin">
        <color auto="1"/>
      </right>
      <top/>
      <bottom/>
      <diagonal/>
    </border>
    <border>
      <left/>
      <right/>
      <top style="medium">
        <color auto="1"/>
      </top>
      <bottom style="medium">
        <color auto="1"/>
      </bottom>
      <diagonal/>
    </border>
    <border>
      <left style="thin">
        <color indexed="23"/>
      </left>
      <right style="thin">
        <color indexed="23"/>
      </right>
      <top style="thin">
        <color indexed="23"/>
      </top>
      <bottom style="thin">
        <color indexed="23"/>
      </bottom>
      <diagonal/>
    </border>
    <border>
      <left/>
      <right/>
      <top/>
      <bottom style="thick">
        <color indexed="11"/>
      </bottom>
      <diagonal/>
    </border>
    <border>
      <left/>
      <right/>
      <top style="medium">
        <color indexed="9"/>
      </top>
      <bottom style="medium">
        <color indexed="9"/>
      </bottom>
      <diagonal/>
    </border>
    <border>
      <left/>
      <right/>
      <top style="thin">
        <color indexed="11"/>
      </top>
      <bottom style="double">
        <color indexed="11"/>
      </bottom>
      <diagonal/>
    </border>
    <border>
      <left/>
      <right/>
      <top/>
      <bottom style="thick">
        <color indexed="43"/>
      </bottom>
      <diagonal/>
    </border>
    <border>
      <left/>
      <right/>
      <top/>
      <bottom style="medium">
        <color indexed="4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s>
  <cellStyleXfs count="1335">
    <xf numFmtId="0" fontId="0" fillId="0" borderId="0">
      <alignment vertical="center"/>
    </xf>
    <xf numFmtId="43" fontId="0" fillId="0" borderId="0" applyFont="0" applyFill="0" applyBorder="0" applyAlignment="0" applyProtection="0">
      <alignment vertical="center"/>
    </xf>
    <xf numFmtId="44" fontId="1" fillId="0" borderId="0" applyFont="0" applyFill="0" applyBorder="0" applyAlignment="0" applyProtection="0">
      <alignment vertical="center"/>
    </xf>
    <xf numFmtId="9" fontId="20"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1" fillId="4" borderId="11" applyNumberFormat="0" applyFont="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9" fillId="0" borderId="12" applyNumberFormat="0" applyFill="0" applyAlignment="0" applyProtection="0">
      <alignment vertical="center"/>
    </xf>
    <xf numFmtId="0" fontId="60" fillId="0" borderId="12" applyNumberFormat="0" applyFill="0" applyAlignment="0" applyProtection="0">
      <alignment vertical="center"/>
    </xf>
    <xf numFmtId="0" fontId="61" fillId="0" borderId="13" applyNumberFormat="0" applyFill="0" applyAlignment="0" applyProtection="0">
      <alignment vertical="center"/>
    </xf>
    <xf numFmtId="0" fontId="61" fillId="0" borderId="0" applyNumberFormat="0" applyFill="0" applyBorder="0" applyAlignment="0" applyProtection="0">
      <alignment vertical="center"/>
    </xf>
    <xf numFmtId="0" fontId="62" fillId="5" borderId="14" applyNumberFormat="0" applyAlignment="0" applyProtection="0">
      <alignment vertical="center"/>
    </xf>
    <xf numFmtId="0" fontId="63" fillId="6" borderId="15" applyNumberFormat="0" applyAlignment="0" applyProtection="0">
      <alignment vertical="center"/>
    </xf>
    <xf numFmtId="0" fontId="64" fillId="6" borderId="14" applyNumberFormat="0" applyAlignment="0" applyProtection="0">
      <alignment vertical="center"/>
    </xf>
    <xf numFmtId="0" fontId="65" fillId="7" borderId="16" applyNumberFormat="0" applyAlignment="0" applyProtection="0">
      <alignment vertical="center"/>
    </xf>
    <xf numFmtId="0" fontId="66" fillId="0" borderId="17" applyNumberFormat="0" applyFill="0" applyAlignment="0" applyProtection="0">
      <alignment vertical="center"/>
    </xf>
    <xf numFmtId="0" fontId="67" fillId="0" borderId="18" applyNumberFormat="0" applyFill="0" applyAlignment="0" applyProtection="0">
      <alignment vertical="center"/>
    </xf>
    <xf numFmtId="0" fontId="68" fillId="8" borderId="0" applyNumberFormat="0" applyBorder="0" applyAlignment="0" applyProtection="0">
      <alignment vertical="center"/>
    </xf>
    <xf numFmtId="0" fontId="69" fillId="9" borderId="0" applyNumberFormat="0" applyBorder="0" applyAlignment="0" applyProtection="0">
      <alignment vertical="center"/>
    </xf>
    <xf numFmtId="0" fontId="70" fillId="10" borderId="0" applyNumberFormat="0" applyBorder="0" applyAlignment="0" applyProtection="0">
      <alignment vertical="center"/>
    </xf>
    <xf numFmtId="0" fontId="71" fillId="11" borderId="0" applyNumberFormat="0" applyBorder="0" applyAlignment="0" applyProtection="0">
      <alignment vertical="center"/>
    </xf>
    <xf numFmtId="0" fontId="72" fillId="12" borderId="0" applyNumberFormat="0" applyBorder="0" applyAlignment="0" applyProtection="0">
      <alignment vertical="center"/>
    </xf>
    <xf numFmtId="0" fontId="72" fillId="13" borderId="0" applyNumberFormat="0" applyBorder="0" applyAlignment="0" applyProtection="0">
      <alignment vertical="center"/>
    </xf>
    <xf numFmtId="0" fontId="71" fillId="14" borderId="0" applyNumberFormat="0" applyBorder="0" applyAlignment="0" applyProtection="0">
      <alignment vertical="center"/>
    </xf>
    <xf numFmtId="0" fontId="71" fillId="15" borderId="0" applyNumberFormat="0" applyBorder="0" applyAlignment="0" applyProtection="0">
      <alignment vertical="center"/>
    </xf>
    <xf numFmtId="0" fontId="72" fillId="16" borderId="0" applyNumberFormat="0" applyBorder="0" applyAlignment="0" applyProtection="0">
      <alignment vertical="center"/>
    </xf>
    <xf numFmtId="0" fontId="72" fillId="17" borderId="0" applyNumberFormat="0" applyBorder="0" applyAlignment="0" applyProtection="0">
      <alignment vertical="center"/>
    </xf>
    <xf numFmtId="0" fontId="71" fillId="18" borderId="0" applyNumberFormat="0" applyBorder="0" applyAlignment="0" applyProtection="0">
      <alignment vertical="center"/>
    </xf>
    <xf numFmtId="0" fontId="71" fillId="19" borderId="0" applyNumberFormat="0" applyBorder="0" applyAlignment="0" applyProtection="0">
      <alignment vertical="center"/>
    </xf>
    <xf numFmtId="0" fontId="72" fillId="20" borderId="0" applyNumberFormat="0" applyBorder="0" applyAlignment="0" applyProtection="0">
      <alignment vertical="center"/>
    </xf>
    <xf numFmtId="0" fontId="72" fillId="21" borderId="0" applyNumberFormat="0" applyBorder="0" applyAlignment="0" applyProtection="0">
      <alignment vertical="center"/>
    </xf>
    <xf numFmtId="0" fontId="71" fillId="22" borderId="0" applyNumberFormat="0" applyBorder="0" applyAlignment="0" applyProtection="0">
      <alignment vertical="center"/>
    </xf>
    <xf numFmtId="0" fontId="71" fillId="23" borderId="0" applyNumberFormat="0" applyBorder="0" applyAlignment="0" applyProtection="0">
      <alignment vertical="center"/>
    </xf>
    <xf numFmtId="0" fontId="72" fillId="24" borderId="0" applyNumberFormat="0" applyBorder="0" applyAlignment="0" applyProtection="0">
      <alignment vertical="center"/>
    </xf>
    <xf numFmtId="0" fontId="72" fillId="25" borderId="0" applyNumberFormat="0" applyBorder="0" applyAlignment="0" applyProtection="0">
      <alignment vertical="center"/>
    </xf>
    <xf numFmtId="0" fontId="71" fillId="26" borderId="0" applyNumberFormat="0" applyBorder="0" applyAlignment="0" applyProtection="0">
      <alignment vertical="center"/>
    </xf>
    <xf numFmtId="0" fontId="71" fillId="27" borderId="0" applyNumberFormat="0" applyBorder="0" applyAlignment="0" applyProtection="0">
      <alignment vertical="center"/>
    </xf>
    <xf numFmtId="0" fontId="72" fillId="28" borderId="0" applyNumberFormat="0" applyBorder="0" applyAlignment="0" applyProtection="0">
      <alignment vertical="center"/>
    </xf>
    <xf numFmtId="0" fontId="72" fillId="29" borderId="0" applyNumberFormat="0" applyBorder="0" applyAlignment="0" applyProtection="0">
      <alignment vertical="center"/>
    </xf>
    <xf numFmtId="0" fontId="71" fillId="30" borderId="0" applyNumberFormat="0" applyBorder="0" applyAlignment="0" applyProtection="0">
      <alignment vertical="center"/>
    </xf>
    <xf numFmtId="0" fontId="71" fillId="31" borderId="0" applyNumberFormat="0" applyBorder="0" applyAlignment="0" applyProtection="0">
      <alignment vertical="center"/>
    </xf>
    <xf numFmtId="0" fontId="72" fillId="32" borderId="0" applyNumberFormat="0" applyBorder="0" applyAlignment="0" applyProtection="0">
      <alignment vertical="center"/>
    </xf>
    <xf numFmtId="0" fontId="72" fillId="33" borderId="0" applyNumberFormat="0" applyBorder="0" applyAlignment="0" applyProtection="0">
      <alignment vertical="center"/>
    </xf>
    <xf numFmtId="0" fontId="71" fillId="34" borderId="0" applyNumberFormat="0" applyBorder="0" applyAlignment="0" applyProtection="0">
      <alignment vertical="center"/>
    </xf>
    <xf numFmtId="0" fontId="73" fillId="35" borderId="0" applyNumberFormat="0" applyBorder="0" applyAlignment="0" applyProtection="0">
      <alignment vertical="center"/>
    </xf>
    <xf numFmtId="0" fontId="74" fillId="0" borderId="19" applyNumberFormat="0" applyFill="0" applyAlignment="0" applyProtection="0">
      <alignment vertical="center"/>
    </xf>
    <xf numFmtId="0" fontId="75" fillId="36" borderId="0" applyNumberFormat="0" applyBorder="0" applyAlignment="0" applyProtection="0">
      <alignment vertical="center"/>
    </xf>
    <xf numFmtId="0" fontId="76" fillId="0" borderId="20" applyNumberFormat="0" applyFill="0" applyProtection="0">
      <alignment horizontal="center" vertical="center"/>
    </xf>
    <xf numFmtId="0" fontId="77" fillId="0" borderId="0">
      <alignment vertical="center"/>
    </xf>
    <xf numFmtId="9" fontId="20" fillId="0" borderId="0" applyFont="0" applyFill="0" applyBorder="0" applyAlignment="0" applyProtection="0">
      <alignment vertical="center"/>
    </xf>
    <xf numFmtId="0" fontId="78" fillId="37" borderId="0" applyNumberFormat="0" applyBorder="0" applyAlignment="0" applyProtection="0">
      <alignment vertical="center"/>
    </xf>
    <xf numFmtId="0" fontId="79" fillId="0" borderId="0">
      <alignment horizontal="center" vertical="center" wrapText="1"/>
      <protection locked="0"/>
    </xf>
    <xf numFmtId="0" fontId="75" fillId="38" borderId="0" applyNumberFormat="0" applyBorder="0" applyAlignment="0" applyProtection="0">
      <alignment vertical="center"/>
    </xf>
    <xf numFmtId="0" fontId="20" fillId="0" borderId="0">
      <alignment vertical="center"/>
    </xf>
    <xf numFmtId="0" fontId="28" fillId="39" borderId="0" applyNumberFormat="0" applyBorder="0" applyAlignment="0" applyProtection="0">
      <alignment vertical="center"/>
    </xf>
    <xf numFmtId="0" fontId="77" fillId="0" borderId="0">
      <alignment vertical="center"/>
    </xf>
    <xf numFmtId="0" fontId="20" fillId="0" borderId="0">
      <alignment vertical="center"/>
    </xf>
    <xf numFmtId="0" fontId="28" fillId="40" borderId="0" applyNumberFormat="0" applyBorder="0" applyAlignment="0" applyProtection="0">
      <alignment vertical="center"/>
    </xf>
    <xf numFmtId="0" fontId="0" fillId="0" borderId="0">
      <alignment vertical="center"/>
    </xf>
    <xf numFmtId="0" fontId="75" fillId="41" borderId="0" applyNumberFormat="0" applyBorder="0" applyAlignment="0" applyProtection="0">
      <alignment vertical="center"/>
    </xf>
    <xf numFmtId="0" fontId="78" fillId="42" borderId="0" applyNumberFormat="0" applyBorder="0" applyAlignment="0" applyProtection="0">
      <alignment vertical="center"/>
    </xf>
    <xf numFmtId="0" fontId="80" fillId="39" borderId="1" applyNumberFormat="0" applyBorder="0" applyAlignment="0" applyProtection="0">
      <alignment vertical="center"/>
    </xf>
    <xf numFmtId="0" fontId="75" fillId="43" borderId="0" applyNumberFormat="0" applyBorder="0" applyAlignment="0" applyProtection="0">
      <alignment vertical="center"/>
    </xf>
    <xf numFmtId="176" fontId="81" fillId="0" borderId="20" applyFill="0" applyProtection="0">
      <alignment horizontal="right" vertical="center"/>
    </xf>
    <xf numFmtId="0" fontId="73" fillId="41" borderId="0" applyNumberFormat="0" applyBorder="0" applyAlignment="0" applyProtection="0">
      <alignment vertical="center"/>
    </xf>
    <xf numFmtId="0" fontId="82" fillId="44" borderId="0" applyNumberFormat="0" applyBorder="0" applyAlignment="0" applyProtection="0">
      <alignment vertical="center"/>
    </xf>
    <xf numFmtId="0" fontId="75" fillId="38" borderId="0" applyNumberFormat="0" applyBorder="0" applyAlignment="0" applyProtection="0">
      <alignment vertical="center"/>
    </xf>
    <xf numFmtId="0" fontId="73" fillId="45" borderId="0" applyNumberFormat="0" applyBorder="0" applyAlignment="0" applyProtection="0">
      <alignment vertical="center"/>
    </xf>
    <xf numFmtId="0" fontId="73" fillId="46" borderId="0" applyNumberFormat="0" applyBorder="0" applyAlignment="0" applyProtection="0">
      <alignment vertical="center"/>
    </xf>
    <xf numFmtId="0" fontId="83" fillId="0" borderId="0">
      <alignment vertical="center"/>
    </xf>
    <xf numFmtId="0" fontId="75" fillId="41" borderId="0" applyNumberFormat="0" applyBorder="0" applyAlignment="0" applyProtection="0">
      <alignment vertical="center"/>
    </xf>
    <xf numFmtId="0" fontId="75" fillId="47" borderId="0" applyNumberFormat="0" applyBorder="0" applyAlignment="0" applyProtection="0">
      <alignment vertical="center"/>
    </xf>
    <xf numFmtId="0" fontId="75" fillId="43" borderId="0" applyNumberFormat="0" applyBorder="0" applyAlignment="0" applyProtection="0">
      <alignment vertical="center"/>
    </xf>
    <xf numFmtId="9" fontId="20" fillId="0" borderId="0" applyFont="0" applyFill="0" applyBorder="0" applyAlignment="0" applyProtection="0">
      <alignment vertical="center"/>
    </xf>
    <xf numFmtId="0" fontId="20" fillId="0" borderId="0">
      <alignment vertical="center"/>
    </xf>
    <xf numFmtId="0" fontId="20" fillId="0" borderId="0">
      <alignment vertical="center"/>
    </xf>
    <xf numFmtId="0" fontId="73" fillId="44" borderId="0" applyNumberFormat="0" applyBorder="0" applyAlignment="0" applyProtection="0">
      <alignment vertical="center"/>
    </xf>
    <xf numFmtId="0" fontId="84" fillId="0" borderId="21" applyNumberFormat="0" applyFill="0" applyAlignment="0" applyProtection="0">
      <alignment vertical="center"/>
    </xf>
    <xf numFmtId="0" fontId="75" fillId="47" borderId="0" applyNumberFormat="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0" fontId="85" fillId="44" borderId="0" applyNumberFormat="0" applyBorder="0" applyAlignment="0" applyProtection="0">
      <alignment vertical="center"/>
    </xf>
    <xf numFmtId="0" fontId="83" fillId="0" borderId="0">
      <alignment vertical="center"/>
    </xf>
    <xf numFmtId="0" fontId="73" fillId="44" borderId="0" applyNumberFormat="0" applyBorder="0" applyAlignment="0" applyProtection="0">
      <alignment vertical="center"/>
    </xf>
    <xf numFmtId="0" fontId="75" fillId="41" borderId="0" applyNumberFormat="0" applyBorder="0" applyAlignment="0" applyProtection="0">
      <alignment vertical="center"/>
    </xf>
    <xf numFmtId="0" fontId="75" fillId="38" borderId="0" applyNumberFormat="0" applyBorder="0" applyAlignment="0" applyProtection="0">
      <alignment vertical="center"/>
    </xf>
    <xf numFmtId="9" fontId="20" fillId="0" borderId="0" applyFont="0" applyFill="0" applyBorder="0" applyAlignment="0" applyProtection="0">
      <alignment vertical="center"/>
    </xf>
    <xf numFmtId="0" fontId="75" fillId="41" borderId="0" applyNumberFormat="0" applyBorder="0" applyAlignment="0" applyProtection="0">
      <alignment vertical="center"/>
    </xf>
    <xf numFmtId="0" fontId="0" fillId="47" borderId="0" applyNumberFormat="0" applyBorder="0" applyAlignment="0" applyProtection="0">
      <alignment vertical="center"/>
    </xf>
    <xf numFmtId="0" fontId="20" fillId="0" borderId="0">
      <alignment vertical="center"/>
    </xf>
    <xf numFmtId="0" fontId="86" fillId="0" borderId="22">
      <alignment horizontal="center" vertical="center"/>
    </xf>
    <xf numFmtId="0" fontId="73" fillId="45" borderId="0" applyNumberFormat="0" applyBorder="0" applyAlignment="0" applyProtection="0">
      <alignment vertical="center"/>
    </xf>
    <xf numFmtId="0" fontId="0" fillId="37" borderId="0" applyNumberFormat="0" applyBorder="0" applyAlignment="0" applyProtection="0">
      <alignment vertical="center"/>
    </xf>
    <xf numFmtId="0" fontId="20" fillId="0" borderId="0">
      <alignment vertical="center"/>
    </xf>
    <xf numFmtId="0" fontId="81" fillId="0" borderId="9" applyNumberFormat="0" applyFill="0" applyProtection="0">
      <alignment horizontal="right" vertical="center"/>
    </xf>
    <xf numFmtId="0" fontId="28" fillId="39" borderId="0" applyNumberFormat="0" applyBorder="0" applyAlignment="0" applyProtection="0">
      <alignment vertical="center"/>
    </xf>
    <xf numFmtId="0" fontId="28" fillId="40" borderId="0" applyNumberFormat="0" applyBorder="0" applyAlignment="0" applyProtection="0">
      <alignment vertical="center"/>
    </xf>
    <xf numFmtId="0" fontId="20" fillId="0" borderId="0" applyNumberFormat="0" applyFont="0" applyFill="0" applyBorder="0" applyAlignment="0" applyProtection="0">
      <alignment horizontal="left" vertical="center"/>
    </xf>
    <xf numFmtId="0" fontId="87" fillId="37" borderId="0" applyNumberFormat="0" applyBorder="0" applyAlignment="0" applyProtection="0">
      <alignment vertical="center"/>
    </xf>
    <xf numFmtId="0" fontId="28" fillId="40" borderId="0" applyNumberFormat="0" applyBorder="0" applyAlignment="0" applyProtection="0">
      <alignment vertical="center"/>
    </xf>
    <xf numFmtId="0" fontId="73" fillId="40" borderId="0" applyNumberFormat="0" applyBorder="0" applyAlignment="0" applyProtection="0">
      <alignment vertical="center"/>
    </xf>
    <xf numFmtId="0" fontId="84" fillId="0" borderId="21" applyNumberFormat="0" applyFill="0" applyAlignment="0" applyProtection="0">
      <alignment vertical="center"/>
    </xf>
    <xf numFmtId="0" fontId="75" fillId="41" borderId="0" applyNumberFormat="0" applyBorder="0" applyAlignment="0" applyProtection="0">
      <alignment vertical="center"/>
    </xf>
    <xf numFmtId="0" fontId="88" fillId="0" borderId="0">
      <alignment vertical="center"/>
    </xf>
    <xf numFmtId="0" fontId="84" fillId="0" borderId="21" applyNumberFormat="0" applyFill="0" applyAlignment="0" applyProtection="0">
      <alignment vertical="center"/>
    </xf>
    <xf numFmtId="0" fontId="75" fillId="41" borderId="0" applyNumberFormat="0" applyBorder="0" applyAlignment="0" applyProtection="0">
      <alignment vertical="center"/>
    </xf>
    <xf numFmtId="0" fontId="20" fillId="0" borderId="0">
      <alignment vertical="center"/>
    </xf>
    <xf numFmtId="0" fontId="28" fillId="39" borderId="0" applyNumberFormat="0" applyBorder="0" applyAlignment="0" applyProtection="0">
      <alignment vertical="center"/>
    </xf>
    <xf numFmtId="0" fontId="77" fillId="0" borderId="0">
      <alignment vertical="center"/>
    </xf>
    <xf numFmtId="0" fontId="83" fillId="0" borderId="0">
      <alignment vertical="center"/>
    </xf>
    <xf numFmtId="0" fontId="88" fillId="0" borderId="0">
      <alignment vertical="center"/>
    </xf>
    <xf numFmtId="0" fontId="88" fillId="0" borderId="0">
      <alignment vertical="center"/>
    </xf>
    <xf numFmtId="0" fontId="83" fillId="0" borderId="0">
      <alignment vertical="center"/>
    </xf>
    <xf numFmtId="0" fontId="28" fillId="39" borderId="0" applyNumberFormat="0" applyBorder="0" applyAlignment="0" applyProtection="0">
      <alignment vertical="center"/>
    </xf>
    <xf numFmtId="9" fontId="20" fillId="0" borderId="0" applyFont="0" applyFill="0" applyBorder="0" applyAlignment="0" applyProtection="0">
      <alignment vertical="center"/>
    </xf>
    <xf numFmtId="0" fontId="77" fillId="0" borderId="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0" fontId="77" fillId="0" borderId="0">
      <alignment vertical="center"/>
    </xf>
    <xf numFmtId="9" fontId="20" fillId="0" borderId="0" applyFont="0" applyFill="0" applyBorder="0" applyAlignment="0" applyProtection="0">
      <alignment vertical="center"/>
    </xf>
    <xf numFmtId="0" fontId="77" fillId="0" borderId="0">
      <alignment vertical="center"/>
    </xf>
    <xf numFmtId="49" fontId="20" fillId="0" borderId="0" applyFont="0" applyFill="0" applyBorder="0" applyAlignment="0" applyProtection="0">
      <alignment vertical="center"/>
    </xf>
    <xf numFmtId="0" fontId="0" fillId="0" borderId="0">
      <alignment vertical="center"/>
    </xf>
    <xf numFmtId="0" fontId="83" fillId="0" borderId="0">
      <alignment vertical="center"/>
    </xf>
    <xf numFmtId="0" fontId="20" fillId="0" borderId="0">
      <alignment vertical="center"/>
    </xf>
    <xf numFmtId="0" fontId="28" fillId="39" borderId="0" applyNumberFormat="0" applyBorder="0" applyAlignment="0" applyProtection="0">
      <alignment vertical="center"/>
    </xf>
    <xf numFmtId="0" fontId="77" fillId="0" borderId="0">
      <alignment vertical="center"/>
    </xf>
    <xf numFmtId="9" fontId="20" fillId="0" borderId="0" applyFont="0" applyFill="0" applyBorder="0" applyAlignment="0" applyProtection="0">
      <alignment vertical="center"/>
    </xf>
    <xf numFmtId="0" fontId="77" fillId="0" borderId="0">
      <alignment vertical="center"/>
    </xf>
    <xf numFmtId="0" fontId="77" fillId="0" borderId="0">
      <alignment vertical="center"/>
    </xf>
    <xf numFmtId="0" fontId="89" fillId="0" borderId="0" applyNumberFormat="0" applyFill="0" applyBorder="0" applyAlignment="0" applyProtection="0">
      <alignment vertical="top"/>
      <protection locked="0"/>
    </xf>
    <xf numFmtId="0" fontId="75" fillId="38" borderId="0" applyNumberFormat="0" applyBorder="0" applyAlignment="0" applyProtection="0">
      <alignment vertical="center"/>
    </xf>
    <xf numFmtId="49" fontId="20" fillId="0" borderId="0" applyFont="0" applyFill="0" applyBorder="0" applyAlignment="0" applyProtection="0">
      <alignment vertical="center"/>
    </xf>
    <xf numFmtId="0" fontId="75" fillId="47" borderId="0" applyNumberFormat="0" applyBorder="0" applyAlignment="0" applyProtection="0">
      <alignment vertical="center"/>
    </xf>
    <xf numFmtId="0" fontId="77" fillId="0" borderId="0">
      <alignment vertical="center"/>
    </xf>
    <xf numFmtId="0" fontId="77" fillId="0" borderId="0">
      <alignment vertical="center"/>
    </xf>
    <xf numFmtId="0" fontId="77" fillId="0" borderId="0">
      <alignment vertical="center"/>
    </xf>
    <xf numFmtId="0" fontId="77" fillId="0" borderId="0">
      <alignment vertical="center"/>
    </xf>
    <xf numFmtId="0" fontId="90" fillId="0" borderId="23" applyNumberFormat="0" applyFill="0" applyAlignment="0" applyProtection="0">
      <alignment vertical="center"/>
    </xf>
    <xf numFmtId="10" fontId="20" fillId="0" borderId="0" applyFont="0" applyFill="0" applyBorder="0" applyAlignment="0" applyProtection="0">
      <alignment vertical="center"/>
    </xf>
    <xf numFmtId="9" fontId="20" fillId="0" borderId="0" applyFont="0" applyFill="0" applyBorder="0" applyAlignment="0" applyProtection="0">
      <alignment vertical="center"/>
    </xf>
    <xf numFmtId="0" fontId="77" fillId="0" borderId="0">
      <alignment vertical="center"/>
    </xf>
    <xf numFmtId="0" fontId="89" fillId="0" borderId="0" applyNumberFormat="0" applyFill="0" applyBorder="0" applyAlignment="0" applyProtection="0">
      <alignment vertical="top"/>
      <protection locked="0"/>
    </xf>
    <xf numFmtId="0" fontId="75" fillId="38" borderId="0" applyNumberFormat="0" applyBorder="0" applyAlignment="0" applyProtection="0">
      <alignment vertical="center"/>
    </xf>
    <xf numFmtId="0" fontId="77" fillId="0" borderId="0">
      <alignment vertical="center"/>
    </xf>
    <xf numFmtId="0" fontId="77" fillId="0" borderId="0">
      <alignment vertical="center"/>
    </xf>
    <xf numFmtId="0" fontId="75" fillId="36" borderId="0" applyNumberFormat="0" applyBorder="0" applyAlignment="0" applyProtection="0">
      <alignment vertical="center"/>
    </xf>
    <xf numFmtId="0" fontId="81" fillId="0" borderId="0">
      <alignment vertical="center"/>
    </xf>
    <xf numFmtId="0" fontId="83"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73" fillId="48" borderId="0" applyNumberFormat="0" applyBorder="0" applyAlignment="0" applyProtection="0">
      <alignment vertical="center"/>
    </xf>
    <xf numFmtId="0" fontId="0" fillId="49" borderId="0" applyNumberFormat="0" applyBorder="0" applyAlignment="0" applyProtection="0">
      <alignment vertical="center"/>
    </xf>
    <xf numFmtId="0" fontId="28" fillId="49" borderId="0" applyNumberFormat="0" applyBorder="0" applyAlignment="0" applyProtection="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0" fontId="73" fillId="50" borderId="0" applyNumberFormat="0" applyBorder="0" applyAlignment="0" applyProtection="0">
      <alignment vertical="center"/>
    </xf>
    <xf numFmtId="0" fontId="0" fillId="44" borderId="0" applyNumberFormat="0" applyBorder="0" applyAlignment="0" applyProtection="0">
      <alignment vertical="center"/>
    </xf>
    <xf numFmtId="0" fontId="20"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177" fontId="20" fillId="0" borderId="0" applyFont="0" applyFill="0" applyBorder="0" applyAlignment="0" applyProtection="0">
      <alignment vertical="center"/>
    </xf>
    <xf numFmtId="0" fontId="20" fillId="0" borderId="0">
      <alignment vertical="center"/>
    </xf>
    <xf numFmtId="0" fontId="0" fillId="42" borderId="0" applyNumberFormat="0" applyBorder="0" applyAlignment="0" applyProtection="0">
      <alignment vertical="center"/>
    </xf>
    <xf numFmtId="0" fontId="20" fillId="0" borderId="0">
      <alignment vertical="center"/>
    </xf>
    <xf numFmtId="0" fontId="0" fillId="42" borderId="0" applyNumberFormat="0" applyBorder="0" applyAlignment="0" applyProtection="0">
      <alignment vertical="center"/>
    </xf>
    <xf numFmtId="0" fontId="75" fillId="50" borderId="0" applyNumberFormat="0" applyBorder="0" applyAlignment="0" applyProtection="0">
      <alignment vertical="center"/>
    </xf>
    <xf numFmtId="0" fontId="20" fillId="0" borderId="0">
      <alignment vertical="center"/>
    </xf>
    <xf numFmtId="0" fontId="0" fillId="5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28" fillId="39" borderId="0" applyNumberFormat="0" applyBorder="0" applyAlignment="0" applyProtection="0">
      <alignment vertical="center"/>
    </xf>
    <xf numFmtId="0" fontId="0" fillId="50" borderId="0" applyNumberFormat="0" applyBorder="0" applyAlignment="0" applyProtection="0">
      <alignment vertical="center"/>
    </xf>
    <xf numFmtId="0" fontId="0" fillId="52" borderId="0" applyNumberFormat="0" applyBorder="0" applyAlignment="0" applyProtection="0">
      <alignment vertical="center"/>
    </xf>
    <xf numFmtId="0" fontId="0" fillId="52" borderId="0" applyNumberFormat="0" applyBorder="0" applyAlignment="0" applyProtection="0">
      <alignment vertical="center"/>
    </xf>
    <xf numFmtId="0" fontId="75" fillId="38" borderId="0" applyNumberFormat="0" applyBorder="0" applyAlignment="0" applyProtection="0">
      <alignment vertical="center"/>
    </xf>
    <xf numFmtId="0" fontId="91" fillId="0" borderId="1">
      <alignment horizontal="left" vertical="center"/>
    </xf>
    <xf numFmtId="0" fontId="0" fillId="47" borderId="0" applyNumberFormat="0" applyBorder="0" applyAlignment="0" applyProtection="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0" fontId="0" fillId="46" borderId="0" applyNumberFormat="0" applyBorder="0" applyAlignment="0" applyProtection="0">
      <alignment vertical="center"/>
    </xf>
    <xf numFmtId="0" fontId="0" fillId="50" borderId="0" applyNumberFormat="0" applyBorder="0" applyAlignment="0" applyProtection="0">
      <alignment vertical="center"/>
    </xf>
    <xf numFmtId="0" fontId="0" fillId="50" borderId="0" applyNumberFormat="0" applyBorder="0" applyAlignment="0" applyProtection="0">
      <alignment vertical="center"/>
    </xf>
    <xf numFmtId="0" fontId="0" fillId="53" borderId="0" applyNumberFormat="0" applyBorder="0" applyAlignment="0" applyProtection="0">
      <alignment vertical="center"/>
    </xf>
    <xf numFmtId="0" fontId="0" fillId="47" borderId="0" applyNumberFormat="0" applyBorder="0" applyAlignment="0" applyProtection="0">
      <alignment vertical="center"/>
    </xf>
    <xf numFmtId="0" fontId="28" fillId="39" borderId="0" applyNumberFormat="0" applyBorder="0" applyAlignment="0" applyProtection="0">
      <alignment vertical="center"/>
    </xf>
    <xf numFmtId="0" fontId="0" fillId="51" borderId="0" applyNumberFormat="0" applyBorder="0" applyAlignment="0" applyProtection="0">
      <alignment vertical="center"/>
    </xf>
    <xf numFmtId="0" fontId="78" fillId="37" borderId="0" applyNumberFormat="0" applyBorder="0" applyAlignment="0" applyProtection="0">
      <alignment vertical="center"/>
    </xf>
    <xf numFmtId="0" fontId="0" fillId="40" borderId="0" applyNumberFormat="0" applyBorder="0" applyAlignment="0" applyProtection="0">
      <alignment vertical="center"/>
    </xf>
    <xf numFmtId="0" fontId="73" fillId="54" borderId="0" applyNumberFormat="0" applyBorder="0" applyAlignment="0" applyProtection="0">
      <alignment vertical="center"/>
    </xf>
    <xf numFmtId="0" fontId="0" fillId="40" borderId="0" applyNumberFormat="0" applyBorder="0" applyAlignment="0" applyProtection="0">
      <alignment vertical="center"/>
    </xf>
    <xf numFmtId="0" fontId="78" fillId="37" borderId="0" applyNumberFormat="0" applyBorder="0" applyAlignment="0" applyProtection="0">
      <alignment vertical="center"/>
    </xf>
    <xf numFmtId="0" fontId="0" fillId="47" borderId="0" applyNumberFormat="0" applyBorder="0" applyAlignment="0" applyProtection="0">
      <alignment vertical="center"/>
    </xf>
    <xf numFmtId="0" fontId="90" fillId="0" borderId="23" applyNumberFormat="0" applyFill="0" applyAlignment="0" applyProtection="0">
      <alignment vertical="center"/>
    </xf>
    <xf numFmtId="0" fontId="92" fillId="52" borderId="0" applyNumberFormat="0" applyBorder="0" applyAlignment="0" applyProtection="0">
      <alignment vertical="center"/>
    </xf>
    <xf numFmtId="9" fontId="20" fillId="0" borderId="0" applyFont="0" applyFill="0" applyBorder="0" applyAlignment="0" applyProtection="0">
      <alignment vertical="center"/>
    </xf>
    <xf numFmtId="0" fontId="78" fillId="37" borderId="0" applyNumberFormat="0" applyBorder="0" applyAlignment="0" applyProtection="0">
      <alignment vertical="center"/>
    </xf>
    <xf numFmtId="0" fontId="0" fillId="42" borderId="0" applyNumberFormat="0" applyBorder="0" applyAlignment="0" applyProtection="0">
      <alignment vertical="center"/>
    </xf>
    <xf numFmtId="0" fontId="92" fillId="52" borderId="0" applyNumberFormat="0" applyBorder="0" applyAlignment="0" applyProtection="0">
      <alignment vertical="center"/>
    </xf>
    <xf numFmtId="9" fontId="20" fillId="0" borderId="0" applyFont="0" applyFill="0" applyBorder="0" applyAlignment="0" applyProtection="0">
      <alignment vertical="center"/>
    </xf>
    <xf numFmtId="0" fontId="75" fillId="55" borderId="0" applyNumberFormat="0" applyBorder="0" applyAlignment="0" applyProtection="0">
      <alignment vertical="center"/>
    </xf>
    <xf numFmtId="0" fontId="0" fillId="42" borderId="0" applyNumberFormat="0" applyBorder="0" applyAlignment="0" applyProtection="0">
      <alignment vertical="center"/>
    </xf>
    <xf numFmtId="0" fontId="78" fillId="37" borderId="0" applyNumberFormat="0" applyBorder="0" applyAlignment="0" applyProtection="0">
      <alignment vertical="center"/>
    </xf>
    <xf numFmtId="0" fontId="0" fillId="56" borderId="0" applyNumberFormat="0" applyBorder="0" applyAlignment="0" applyProtection="0">
      <alignment vertical="center"/>
    </xf>
    <xf numFmtId="0" fontId="93" fillId="40" borderId="24" applyNumberFormat="0" applyAlignment="0" applyProtection="0">
      <alignment vertical="center"/>
    </xf>
    <xf numFmtId="0" fontId="75" fillId="41" borderId="0" applyNumberFormat="0" applyBorder="0" applyAlignment="0" applyProtection="0">
      <alignment vertical="center"/>
    </xf>
    <xf numFmtId="0" fontId="73" fillId="52" borderId="0" applyNumberFormat="0" applyBorder="0" applyAlignment="0" applyProtection="0">
      <alignment vertical="center"/>
    </xf>
    <xf numFmtId="0" fontId="73" fillId="52" borderId="0" applyNumberFormat="0" applyBorder="0" applyAlignment="0" applyProtection="0">
      <alignment vertical="center"/>
    </xf>
    <xf numFmtId="0" fontId="78" fillId="37" borderId="0" applyNumberFormat="0" applyBorder="0" applyAlignment="0" applyProtection="0">
      <alignment vertical="center"/>
    </xf>
    <xf numFmtId="0" fontId="94" fillId="0" borderId="25" applyNumberFormat="0" applyFill="0" applyAlignment="0" applyProtection="0">
      <alignment vertical="center"/>
    </xf>
    <xf numFmtId="0" fontId="73" fillId="52" borderId="0" applyNumberFormat="0" applyBorder="0" applyAlignment="0" applyProtection="0">
      <alignment vertical="center"/>
    </xf>
    <xf numFmtId="9" fontId="20" fillId="0" borderId="0" applyFont="0" applyFill="0" applyBorder="0" applyAlignment="0" applyProtection="0">
      <alignment vertical="center"/>
    </xf>
    <xf numFmtId="0" fontId="73" fillId="52" borderId="0" applyNumberFormat="0" applyBorder="0" applyAlignment="0" applyProtection="0">
      <alignment vertical="center"/>
    </xf>
    <xf numFmtId="0" fontId="73" fillId="57" borderId="0" applyNumberFormat="0" applyBorder="0" applyAlignment="0" applyProtection="0">
      <alignment vertical="center"/>
    </xf>
    <xf numFmtId="0" fontId="73" fillId="57" borderId="0" applyNumberFormat="0" applyBorder="0" applyAlignment="0" applyProtection="0">
      <alignment vertical="center"/>
    </xf>
    <xf numFmtId="0" fontId="93" fillId="40" borderId="24" applyNumberFormat="0" applyAlignment="0" applyProtection="0">
      <alignment vertical="center"/>
    </xf>
    <xf numFmtId="0" fontId="20" fillId="0" borderId="0">
      <alignment vertical="center"/>
    </xf>
    <xf numFmtId="0" fontId="75" fillId="41" borderId="0" applyNumberFormat="0" applyBorder="0" applyAlignment="0" applyProtection="0">
      <alignment vertical="center"/>
    </xf>
    <xf numFmtId="0" fontId="73" fillId="44" borderId="0" applyNumberFormat="0" applyBorder="0" applyAlignment="0" applyProtection="0">
      <alignment vertical="center"/>
    </xf>
    <xf numFmtId="0" fontId="75" fillId="50" borderId="0" applyNumberFormat="0" applyBorder="0" applyAlignment="0" applyProtection="0">
      <alignment vertical="center"/>
    </xf>
    <xf numFmtId="0" fontId="73" fillId="44" borderId="0" applyNumberFormat="0" applyBorder="0" applyAlignment="0" applyProtection="0">
      <alignment vertical="center"/>
    </xf>
    <xf numFmtId="0" fontId="0" fillId="39" borderId="26" applyNumberFormat="0" applyFont="0" applyAlignment="0" applyProtection="0">
      <alignment vertical="center"/>
    </xf>
    <xf numFmtId="0" fontId="73" fillId="46" borderId="0" applyNumberFormat="0" applyBorder="0" applyAlignment="0" applyProtection="0">
      <alignment vertical="center"/>
    </xf>
    <xf numFmtId="0" fontId="75" fillId="41" borderId="0" applyNumberFormat="0" applyBorder="0" applyAlignment="0" applyProtection="0">
      <alignment vertical="center"/>
    </xf>
    <xf numFmtId="0" fontId="73" fillId="50" borderId="0" applyNumberFormat="0" applyBorder="0" applyAlignment="0" applyProtection="0">
      <alignment vertical="center"/>
    </xf>
    <xf numFmtId="0" fontId="73" fillId="50" borderId="0" applyNumberFormat="0" applyBorder="0" applyAlignment="0" applyProtection="0">
      <alignment vertical="center"/>
    </xf>
    <xf numFmtId="0" fontId="73" fillId="50" borderId="0" applyNumberFormat="0" applyBorder="0" applyAlignment="0" applyProtection="0">
      <alignment vertical="center"/>
    </xf>
    <xf numFmtId="0" fontId="28" fillId="49" borderId="0" applyNumberFormat="0" applyBorder="0" applyAlignment="0" applyProtection="0">
      <alignment vertical="center"/>
    </xf>
    <xf numFmtId="0" fontId="73" fillId="53" borderId="0" applyNumberFormat="0" applyBorder="0" applyAlignment="0" applyProtection="0">
      <alignment vertical="center"/>
    </xf>
    <xf numFmtId="0" fontId="28" fillId="49" borderId="0" applyNumberFormat="0" applyBorder="0" applyAlignment="0" applyProtection="0">
      <alignment vertical="center"/>
    </xf>
    <xf numFmtId="0" fontId="73" fillId="53" borderId="0" applyNumberFormat="0" applyBorder="0" applyAlignment="0" applyProtection="0">
      <alignment vertical="center"/>
    </xf>
    <xf numFmtId="0" fontId="75" fillId="41" borderId="0" applyNumberFormat="0" applyBorder="0" applyAlignment="0" applyProtection="0">
      <alignment vertical="center"/>
    </xf>
    <xf numFmtId="0" fontId="73" fillId="45" borderId="0" applyNumberFormat="0" applyBorder="0" applyAlignment="0" applyProtection="0">
      <alignment vertical="center"/>
    </xf>
    <xf numFmtId="0" fontId="73" fillId="45" borderId="0" applyNumberFormat="0" applyBorder="0" applyAlignment="0" applyProtection="0">
      <alignment vertical="center"/>
    </xf>
    <xf numFmtId="0" fontId="81" fillId="0" borderId="0" applyProtection="0">
      <alignment vertical="center"/>
    </xf>
    <xf numFmtId="0" fontId="20" fillId="0" borderId="0">
      <alignment vertical="center"/>
    </xf>
    <xf numFmtId="0" fontId="73" fillId="54" borderId="0" applyNumberFormat="0" applyBorder="0" applyAlignment="0" applyProtection="0">
      <alignment vertical="center"/>
    </xf>
    <xf numFmtId="0" fontId="84" fillId="0" borderId="21" applyNumberFormat="0" applyFill="0" applyAlignment="0" applyProtection="0">
      <alignment vertical="center"/>
    </xf>
    <xf numFmtId="0" fontId="73" fillId="40" borderId="0" applyNumberFormat="0" applyBorder="0" applyAlignment="0" applyProtection="0">
      <alignment vertical="center"/>
    </xf>
    <xf numFmtId="0" fontId="73" fillId="40" borderId="0" applyNumberFormat="0" applyBorder="0" applyAlignment="0" applyProtection="0">
      <alignment vertical="center"/>
    </xf>
    <xf numFmtId="9" fontId="20" fillId="0" borderId="0" applyFont="0" applyFill="0" applyBorder="0" applyAlignment="0" applyProtection="0">
      <alignment vertical="center"/>
    </xf>
    <xf numFmtId="0" fontId="73" fillId="40" borderId="0" applyNumberFormat="0" applyBorder="0" applyAlignment="0" applyProtection="0">
      <alignment vertical="center"/>
    </xf>
    <xf numFmtId="0" fontId="73" fillId="36" borderId="0" applyNumberFormat="0" applyBorder="0" applyAlignment="0" applyProtection="0">
      <alignment vertical="center"/>
    </xf>
    <xf numFmtId="0" fontId="20" fillId="0" borderId="0" applyNumberFormat="0" applyFill="0" applyBorder="0" applyAlignment="0" applyProtection="0">
      <alignment vertical="center"/>
    </xf>
    <xf numFmtId="0" fontId="73" fillId="36" borderId="0" applyNumberFormat="0" applyBorder="0" applyAlignment="0" applyProtection="0">
      <alignment vertical="center"/>
    </xf>
    <xf numFmtId="0" fontId="73" fillId="36" borderId="0" applyNumberFormat="0" applyBorder="0" applyAlignment="0" applyProtection="0">
      <alignment vertical="center"/>
    </xf>
    <xf numFmtId="0" fontId="73" fillId="38" borderId="0" applyNumberFormat="0" applyBorder="0" applyAlignment="0" applyProtection="0">
      <alignment vertical="center"/>
    </xf>
    <xf numFmtId="0" fontId="95" fillId="0" borderId="3">
      <alignment horizontal="left" vertical="center"/>
    </xf>
    <xf numFmtId="0" fontId="73" fillId="36" borderId="0" applyNumberFormat="0" applyBorder="0" applyAlignment="0" applyProtection="0">
      <alignment vertical="center"/>
    </xf>
    <xf numFmtId="0" fontId="95" fillId="0" borderId="3">
      <alignment horizontal="left" vertical="center"/>
    </xf>
    <xf numFmtId="0" fontId="73" fillId="36" borderId="0" applyNumberFormat="0" applyBorder="0" applyAlignment="0" applyProtection="0">
      <alignment vertical="center"/>
    </xf>
    <xf numFmtId="0" fontId="73" fillId="36" borderId="0" applyNumberFormat="0" applyBorder="0" applyAlignment="0" applyProtection="0">
      <alignment vertical="center"/>
    </xf>
    <xf numFmtId="0" fontId="73" fillId="41" borderId="0" applyNumberFormat="0" applyBorder="0" applyAlignment="0" applyProtection="0">
      <alignment vertical="center"/>
    </xf>
    <xf numFmtId="0" fontId="88" fillId="0" borderId="0">
      <alignment vertical="center"/>
      <protection locked="0"/>
    </xf>
    <xf numFmtId="0" fontId="75" fillId="38" borderId="0" applyNumberFormat="0" applyBorder="0" applyAlignment="0" applyProtection="0">
      <alignment vertical="center"/>
    </xf>
    <xf numFmtId="0" fontId="73" fillId="48" borderId="0" applyNumberFormat="0" applyBorder="0" applyAlignment="0" applyProtection="0">
      <alignment vertical="center"/>
    </xf>
    <xf numFmtId="0" fontId="28" fillId="49" borderId="0" applyNumberFormat="0" applyBorder="0" applyAlignment="0" applyProtection="0">
      <alignment vertical="center"/>
    </xf>
    <xf numFmtId="0" fontId="28" fillId="42" borderId="0" applyNumberFormat="0" applyBorder="0" applyAlignment="0" applyProtection="0">
      <alignment vertical="center"/>
    </xf>
    <xf numFmtId="0" fontId="28" fillId="49" borderId="0" applyNumberFormat="0" applyBorder="0" applyAlignment="0" applyProtection="0">
      <alignment vertical="center"/>
    </xf>
    <xf numFmtId="0" fontId="28" fillId="49" borderId="0" applyNumberFormat="0" applyBorder="0" applyAlignment="0" applyProtection="0">
      <alignment vertical="center"/>
    </xf>
    <xf numFmtId="0" fontId="96" fillId="0" borderId="0" applyNumberFormat="0" applyFill="0" applyBorder="0" applyAlignment="0" applyProtection="0">
      <alignment vertical="center"/>
    </xf>
    <xf numFmtId="0" fontId="75" fillId="41" borderId="0" applyNumberFormat="0" applyBorder="0" applyAlignment="0" applyProtection="0">
      <alignment vertical="center"/>
    </xf>
    <xf numFmtId="0" fontId="28" fillId="49" borderId="0" applyNumberFormat="0" applyBorder="0" applyAlignment="0" applyProtection="0">
      <alignment vertical="center"/>
    </xf>
    <xf numFmtId="0" fontId="28" fillId="49" borderId="0" applyNumberFormat="0" applyBorder="0" applyAlignment="0" applyProtection="0">
      <alignment vertical="center"/>
    </xf>
    <xf numFmtId="0" fontId="28" fillId="49" borderId="0" applyNumberFormat="0" applyBorder="0" applyAlignment="0" applyProtection="0">
      <alignment vertical="center"/>
    </xf>
    <xf numFmtId="0" fontId="86" fillId="0" borderId="22">
      <alignment horizontal="center" vertical="center"/>
    </xf>
    <xf numFmtId="0" fontId="28" fillId="49" borderId="0" applyNumberFormat="0" applyBorder="0" applyAlignment="0" applyProtection="0">
      <alignment vertical="center"/>
    </xf>
    <xf numFmtId="0" fontId="75" fillId="47" borderId="0" applyNumberFormat="0" applyBorder="0" applyAlignment="0" applyProtection="0">
      <alignment vertical="center"/>
    </xf>
    <xf numFmtId="0" fontId="84" fillId="0" borderId="21" applyNumberFormat="0" applyFill="0" applyAlignment="0" applyProtection="0">
      <alignment vertical="center"/>
    </xf>
    <xf numFmtId="0" fontId="75" fillId="47" borderId="0" applyNumberFormat="0" applyBorder="0" applyAlignment="0" applyProtection="0">
      <alignment vertical="center"/>
    </xf>
    <xf numFmtId="0" fontId="84" fillId="0" borderId="21" applyNumberFormat="0" applyFill="0" applyAlignment="0" applyProtection="0">
      <alignment vertical="center"/>
    </xf>
    <xf numFmtId="0" fontId="75" fillId="47" borderId="0" applyNumberFormat="0" applyBorder="0" applyAlignment="0" applyProtection="0">
      <alignment vertical="center"/>
    </xf>
    <xf numFmtId="0" fontId="75" fillId="38" borderId="0" applyNumberFormat="0" applyBorder="0" applyAlignment="0" applyProtection="0">
      <alignment vertical="center"/>
    </xf>
    <xf numFmtId="15" fontId="97" fillId="0" borderId="0">
      <alignment vertical="center"/>
    </xf>
    <xf numFmtId="0" fontId="75" fillId="38" borderId="0" applyNumberFormat="0" applyBorder="0" applyAlignment="0" applyProtection="0">
      <alignment vertical="center"/>
    </xf>
    <xf numFmtId="177" fontId="20" fillId="0" borderId="0" applyFont="0" applyFill="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98" fillId="58" borderId="27">
      <alignment vertical="center"/>
      <protection locked="0"/>
    </xf>
    <xf numFmtId="0" fontId="20" fillId="0" borderId="0">
      <alignment vertical="center"/>
    </xf>
    <xf numFmtId="0" fontId="75" fillId="38" borderId="0" applyNumberFormat="0" applyBorder="0" applyAlignment="0" applyProtection="0">
      <alignment vertical="center"/>
    </xf>
    <xf numFmtId="0" fontId="20" fillId="0" borderId="0">
      <alignment vertical="center"/>
    </xf>
    <xf numFmtId="0" fontId="75" fillId="38" borderId="0" applyNumberFormat="0" applyBorder="0" applyAlignment="0" applyProtection="0">
      <alignment vertical="center"/>
    </xf>
    <xf numFmtId="0" fontId="20" fillId="0" borderId="0">
      <alignment vertical="center"/>
    </xf>
    <xf numFmtId="0" fontId="85" fillId="51" borderId="0" applyNumberFormat="0" applyBorder="0" applyAlignment="0" applyProtection="0">
      <alignment vertical="center"/>
    </xf>
    <xf numFmtId="0" fontId="75" fillId="38" borderId="0" applyNumberFormat="0" applyBorder="0" applyAlignment="0" applyProtection="0">
      <alignment vertical="center"/>
    </xf>
    <xf numFmtId="0" fontId="85" fillId="51" borderId="0" applyNumberFormat="0" applyBorder="0" applyAlignment="0" applyProtection="0">
      <alignment vertical="center"/>
    </xf>
    <xf numFmtId="0" fontId="75" fillId="38" borderId="0" applyNumberFormat="0" applyBorder="0" applyAlignment="0" applyProtection="0">
      <alignment vertical="center"/>
    </xf>
    <xf numFmtId="0" fontId="73" fillId="38" borderId="0" applyNumberFormat="0" applyBorder="0" applyAlignment="0" applyProtection="0">
      <alignment vertical="center"/>
    </xf>
    <xf numFmtId="0" fontId="95" fillId="0" borderId="28" applyNumberFormat="0" applyAlignment="0" applyProtection="0">
      <alignment horizontal="left" vertical="center"/>
    </xf>
    <xf numFmtId="0" fontId="75" fillId="55" borderId="0" applyNumberFormat="0" applyBorder="0" applyAlignment="0" applyProtection="0">
      <alignment vertical="center"/>
    </xf>
    <xf numFmtId="0" fontId="99" fillId="50" borderId="29" applyNumberFormat="0" applyAlignment="0" applyProtection="0">
      <alignment vertical="center"/>
    </xf>
    <xf numFmtId="0" fontId="28" fillId="40" borderId="0" applyNumberFormat="0" applyBorder="0" applyAlignment="0" applyProtection="0">
      <alignment vertical="center"/>
    </xf>
    <xf numFmtId="0" fontId="75" fillId="43" borderId="0" applyNumberFormat="0" applyBorder="0" applyAlignment="0" applyProtection="0">
      <alignment vertical="center"/>
    </xf>
    <xf numFmtId="0" fontId="28" fillId="49" borderId="0" applyNumberFormat="0" applyBorder="0" applyAlignment="0" applyProtection="0">
      <alignment vertical="center"/>
    </xf>
    <xf numFmtId="0" fontId="75" fillId="43" borderId="0" applyNumberFormat="0" applyBorder="0" applyAlignment="0" applyProtection="0">
      <alignment vertical="center"/>
    </xf>
    <xf numFmtId="0" fontId="75" fillId="43" borderId="0" applyNumberFormat="0" applyBorder="0" applyAlignment="0" applyProtection="0">
      <alignment vertical="center"/>
    </xf>
    <xf numFmtId="0" fontId="75" fillId="55" borderId="0" applyNumberFormat="0" applyBorder="0" applyAlignment="0" applyProtection="0">
      <alignment vertical="center"/>
    </xf>
    <xf numFmtId="0" fontId="98" fillId="58" borderId="27">
      <alignment vertical="center"/>
      <protection locked="0"/>
    </xf>
    <xf numFmtId="0" fontId="75" fillId="55" borderId="0" applyNumberFormat="0" applyBorder="0" applyAlignment="0" applyProtection="0">
      <alignment vertical="center"/>
    </xf>
    <xf numFmtId="0" fontId="75" fillId="55" borderId="0" applyNumberFormat="0" applyBorder="0" applyAlignment="0" applyProtection="0">
      <alignment vertical="center"/>
    </xf>
    <xf numFmtId="0" fontId="75" fillId="55" borderId="0" applyNumberFormat="0" applyBorder="0" applyAlignment="0" applyProtection="0">
      <alignment vertical="center"/>
    </xf>
    <xf numFmtId="0" fontId="75" fillId="55" borderId="0" applyNumberFormat="0" applyBorder="0" applyAlignment="0" applyProtection="0">
      <alignment vertical="center"/>
    </xf>
    <xf numFmtId="0" fontId="75" fillId="55" borderId="0" applyNumberFormat="0" applyBorder="0" applyAlignment="0" applyProtection="0">
      <alignment vertical="center"/>
    </xf>
    <xf numFmtId="9" fontId="20" fillId="0" borderId="0" applyFont="0" applyFill="0" applyBorder="0" applyAlignment="0" applyProtection="0">
      <alignment vertical="center"/>
    </xf>
    <xf numFmtId="0" fontId="75" fillId="55" borderId="0" applyNumberFormat="0" applyBorder="0" applyAlignment="0" applyProtection="0">
      <alignment vertical="center"/>
    </xf>
    <xf numFmtId="0" fontId="100" fillId="0" borderId="0">
      <alignment vertical="center"/>
    </xf>
    <xf numFmtId="9" fontId="20" fillId="0" borderId="0" applyFont="0" applyFill="0" applyBorder="0" applyAlignment="0" applyProtection="0">
      <alignment vertical="center"/>
    </xf>
    <xf numFmtId="15" fontId="97" fillId="0" borderId="0">
      <alignment vertical="center"/>
    </xf>
    <xf numFmtId="0" fontId="20" fillId="0" borderId="0">
      <alignment vertical="center"/>
    </xf>
    <xf numFmtId="0" fontId="75" fillId="55" borderId="0" applyNumberFormat="0" applyBorder="0" applyAlignment="0" applyProtection="0">
      <alignment vertical="center"/>
    </xf>
    <xf numFmtId="0" fontId="75" fillId="55" borderId="0" applyNumberFormat="0" applyBorder="0" applyAlignment="0" applyProtection="0">
      <alignment vertical="center"/>
    </xf>
    <xf numFmtId="0" fontId="75" fillId="55" borderId="0" applyNumberFormat="0" applyBorder="0" applyAlignment="0" applyProtection="0">
      <alignment vertical="center"/>
    </xf>
    <xf numFmtId="0" fontId="75" fillId="55" borderId="0" applyNumberFormat="0" applyBorder="0" applyAlignment="0" applyProtection="0">
      <alignment vertical="center"/>
    </xf>
    <xf numFmtId="0" fontId="75" fillId="43" borderId="0" applyNumberFormat="0" applyBorder="0" applyAlignment="0" applyProtection="0">
      <alignment vertical="center"/>
    </xf>
    <xf numFmtId="0" fontId="20" fillId="0" borderId="0" applyFont="0" applyFill="0" applyBorder="0" applyAlignment="0" applyProtection="0">
      <alignment vertical="center"/>
    </xf>
    <xf numFmtId="0" fontId="75" fillId="36" borderId="0" applyNumberFormat="0" applyBorder="0" applyAlignment="0" applyProtection="0">
      <alignment vertical="center"/>
    </xf>
    <xf numFmtId="0" fontId="28" fillId="39" borderId="0" applyNumberFormat="0" applyBorder="0" applyAlignment="0" applyProtection="0">
      <alignment vertical="center"/>
    </xf>
    <xf numFmtId="0" fontId="84" fillId="0" borderId="21" applyNumberFormat="0" applyFill="0" applyAlignment="0" applyProtection="0">
      <alignment vertical="center"/>
    </xf>
    <xf numFmtId="0" fontId="20" fillId="0" borderId="0">
      <alignment vertical="center"/>
    </xf>
    <xf numFmtId="9" fontId="20" fillId="0" borderId="0" applyFont="0" applyFill="0" applyBorder="0" applyAlignment="0" applyProtection="0">
      <alignment vertical="center"/>
    </xf>
    <xf numFmtId="0" fontId="75" fillId="36" borderId="0" applyNumberFormat="0" applyBorder="0" applyAlignment="0" applyProtection="0">
      <alignment vertical="center"/>
    </xf>
    <xf numFmtId="0" fontId="28" fillId="39" borderId="0" applyNumberFormat="0" applyBorder="0" applyAlignment="0" applyProtection="0">
      <alignment vertical="center"/>
    </xf>
    <xf numFmtId="0" fontId="84" fillId="0" borderId="21" applyNumberFormat="0" applyFill="0" applyAlignment="0" applyProtection="0">
      <alignment vertical="center"/>
    </xf>
    <xf numFmtId="0" fontId="74" fillId="0" borderId="19" applyNumberFormat="0" applyFill="0" applyAlignment="0" applyProtection="0">
      <alignment vertical="center"/>
    </xf>
    <xf numFmtId="0" fontId="75" fillId="36" borderId="0" applyNumberFormat="0" applyBorder="0" applyAlignment="0" applyProtection="0">
      <alignment vertical="center"/>
    </xf>
    <xf numFmtId="0" fontId="28" fillId="39" borderId="0" applyNumberFormat="0" applyBorder="0" applyAlignment="0" applyProtection="0">
      <alignment vertical="center"/>
    </xf>
    <xf numFmtId="0" fontId="84" fillId="0" borderId="21" applyNumberFormat="0" applyFill="0" applyAlignment="0" applyProtection="0">
      <alignment vertical="center"/>
    </xf>
    <xf numFmtId="0" fontId="28" fillId="39" borderId="0" applyNumberFormat="0" applyBorder="0" applyAlignment="0" applyProtection="0">
      <alignment vertical="center"/>
    </xf>
    <xf numFmtId="178" fontId="20" fillId="0" borderId="0" applyFont="0" applyFill="0" applyBorder="0" applyAlignment="0" applyProtection="0">
      <alignment vertical="center"/>
    </xf>
    <xf numFmtId="0" fontId="75" fillId="38"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75" fillId="40" borderId="0" applyNumberFormat="0" applyBorder="0" applyAlignment="0" applyProtection="0">
      <alignment vertical="center"/>
    </xf>
    <xf numFmtId="179" fontId="20" fillId="0" borderId="0" applyFont="0" applyFill="0" applyBorder="0" applyAlignment="0" applyProtection="0">
      <alignment vertical="center"/>
    </xf>
    <xf numFmtId="0" fontId="20" fillId="0" borderId="0">
      <alignment vertical="center"/>
    </xf>
    <xf numFmtId="9" fontId="20" fillId="0" borderId="0" applyFont="0" applyFill="0" applyBorder="0" applyAlignment="0" applyProtection="0">
      <alignment vertical="center"/>
    </xf>
    <xf numFmtId="0" fontId="28" fillId="37" borderId="0" applyNumberFormat="0" applyBorder="0" applyAlignment="0" applyProtection="0">
      <alignment vertical="center"/>
    </xf>
    <xf numFmtId="0" fontId="75" fillId="38" borderId="0" applyNumberFormat="0" applyBorder="0" applyAlignment="0" applyProtection="0">
      <alignment vertical="center"/>
    </xf>
    <xf numFmtId="0" fontId="75" fillId="40" borderId="0" applyNumberFormat="0" applyBorder="0" applyAlignment="0" applyProtection="0">
      <alignment vertical="center"/>
    </xf>
    <xf numFmtId="0" fontId="78" fillId="42" borderId="0" applyNumberFormat="0" applyBorder="0" applyAlignment="0" applyProtection="0">
      <alignment vertical="center"/>
    </xf>
    <xf numFmtId="0" fontId="75" fillId="40" borderId="0" applyNumberFormat="0" applyBorder="0" applyAlignment="0" applyProtection="0">
      <alignment vertical="center"/>
    </xf>
    <xf numFmtId="0" fontId="81" fillId="0" borderId="9" applyNumberFormat="0" applyFill="0" applyProtection="0">
      <alignment horizontal="right" vertical="center"/>
    </xf>
    <xf numFmtId="0" fontId="75" fillId="40" borderId="0" applyNumberFormat="0" applyBorder="0" applyAlignment="0" applyProtection="0">
      <alignment vertical="center"/>
    </xf>
    <xf numFmtId="0" fontId="75" fillId="40" borderId="0" applyNumberFormat="0" applyBorder="0" applyAlignment="0" applyProtection="0">
      <alignment vertical="center"/>
    </xf>
    <xf numFmtId="0" fontId="75" fillId="43" borderId="0" applyNumberFormat="0" applyBorder="0" applyAlignment="0" applyProtection="0">
      <alignment vertical="center"/>
    </xf>
    <xf numFmtId="180" fontId="101" fillId="0" borderId="0">
      <alignment vertical="center"/>
    </xf>
    <xf numFmtId="0" fontId="75" fillId="43" borderId="0" applyNumberFormat="0" applyBorder="0" applyAlignment="0" applyProtection="0">
      <alignment vertical="center"/>
    </xf>
    <xf numFmtId="0" fontId="75" fillId="43" borderId="0" applyNumberFormat="0" applyBorder="0" applyAlignment="0" applyProtection="0">
      <alignment vertical="center"/>
    </xf>
    <xf numFmtId="0" fontId="75" fillId="43" borderId="0" applyNumberFormat="0" applyBorder="0" applyAlignment="0" applyProtection="0">
      <alignment vertical="center"/>
    </xf>
    <xf numFmtId="0" fontId="75" fillId="43" borderId="0" applyNumberFormat="0" applyBorder="0" applyAlignment="0" applyProtection="0">
      <alignment vertical="center"/>
    </xf>
    <xf numFmtId="0" fontId="75" fillId="43" borderId="0" applyNumberFormat="0" applyBorder="0" applyAlignment="0" applyProtection="0">
      <alignment vertical="center"/>
    </xf>
    <xf numFmtId="0" fontId="75" fillId="43" borderId="0" applyNumberFormat="0" applyBorder="0" applyAlignment="0" applyProtection="0">
      <alignment vertical="center"/>
    </xf>
    <xf numFmtId="181" fontId="20" fillId="0" borderId="0" applyFont="0" applyFill="0" applyBorder="0" applyAlignment="0" applyProtection="0">
      <alignment vertical="center"/>
    </xf>
    <xf numFmtId="0" fontId="20" fillId="0" borderId="0">
      <alignment vertical="center"/>
    </xf>
    <xf numFmtId="0" fontId="75" fillId="43" borderId="0" applyNumberFormat="0" applyBorder="0" applyAlignment="0" applyProtection="0">
      <alignment vertical="center"/>
    </xf>
    <xf numFmtId="0" fontId="75" fillId="43" borderId="0" applyNumberFormat="0" applyBorder="0" applyAlignment="0" applyProtection="0">
      <alignment vertical="center"/>
    </xf>
    <xf numFmtId="0" fontId="75" fillId="43" borderId="0" applyNumberFormat="0" applyBorder="0" applyAlignment="0" applyProtection="0">
      <alignment vertical="center"/>
    </xf>
    <xf numFmtId="9" fontId="20" fillId="0" borderId="0" applyFont="0" applyFill="0" applyBorder="0" applyAlignment="0" applyProtection="0">
      <alignment vertical="center"/>
    </xf>
    <xf numFmtId="0" fontId="75" fillId="43" borderId="0" applyNumberFormat="0" applyBorder="0" applyAlignment="0" applyProtection="0">
      <alignment vertical="center"/>
    </xf>
    <xf numFmtId="0" fontId="75" fillId="38" borderId="0" applyNumberFormat="0" applyBorder="0" applyAlignment="0" applyProtection="0">
      <alignment vertical="center"/>
    </xf>
    <xf numFmtId="9" fontId="20" fillId="0" borderId="0" applyFont="0" applyFill="0" applyBorder="0" applyAlignment="0" applyProtection="0">
      <alignment vertical="center"/>
    </xf>
    <xf numFmtId="0" fontId="28" fillId="49" borderId="0" applyNumberFormat="0" applyBorder="0" applyAlignment="0" applyProtection="0">
      <alignment vertical="center"/>
    </xf>
    <xf numFmtId="9" fontId="20" fillId="0" borderId="0" applyFont="0" applyFill="0" applyBorder="0" applyAlignment="0" applyProtection="0">
      <alignment vertical="center"/>
    </xf>
    <xf numFmtId="0" fontId="28" fillId="49" borderId="0" applyNumberFormat="0" applyBorder="0" applyAlignment="0" applyProtection="0">
      <alignment vertical="center"/>
    </xf>
    <xf numFmtId="9" fontId="20" fillId="0" borderId="0" applyFont="0" applyFill="0" applyBorder="0" applyAlignment="0" applyProtection="0">
      <alignment vertical="center"/>
    </xf>
    <xf numFmtId="0" fontId="28" fillId="49" borderId="0" applyNumberFormat="0" applyBorder="0" applyAlignment="0" applyProtection="0">
      <alignment vertical="center"/>
    </xf>
    <xf numFmtId="0" fontId="102" fillId="59" borderId="0" applyNumberFormat="0" applyBorder="0" applyAlignment="0" applyProtection="0">
      <alignment vertical="center"/>
    </xf>
    <xf numFmtId="9" fontId="20" fillId="0" borderId="0" applyFont="0" applyFill="0" applyBorder="0" applyAlignment="0" applyProtection="0">
      <alignment vertical="center"/>
    </xf>
    <xf numFmtId="0" fontId="28" fillId="49" borderId="0" applyNumberFormat="0" applyBorder="0" applyAlignment="0" applyProtection="0">
      <alignment vertical="center"/>
    </xf>
    <xf numFmtId="9" fontId="20" fillId="0" borderId="0" applyFont="0" applyFill="0" applyBorder="0" applyAlignment="0" applyProtection="0">
      <alignment vertical="center"/>
    </xf>
    <xf numFmtId="0" fontId="28" fillId="40" borderId="0" applyNumberFormat="0" applyBorder="0" applyAlignment="0" applyProtection="0">
      <alignment vertical="center"/>
    </xf>
    <xf numFmtId="9" fontId="20" fillId="0" borderId="0" applyFont="0" applyFill="0" applyBorder="0" applyAlignment="0" applyProtection="0">
      <alignment vertical="center"/>
    </xf>
    <xf numFmtId="0" fontId="28" fillId="50" borderId="0" applyNumberFormat="0" applyBorder="0" applyAlignment="0" applyProtection="0">
      <alignment vertical="center"/>
    </xf>
    <xf numFmtId="0" fontId="28" fillId="40" borderId="0" applyNumberFormat="0" applyBorder="0" applyAlignment="0" applyProtection="0">
      <alignment vertical="center"/>
    </xf>
    <xf numFmtId="0" fontId="81" fillId="0" borderId="9" applyNumberFormat="0" applyFill="0" applyProtection="0">
      <alignment horizontal="left" vertical="center"/>
    </xf>
    <xf numFmtId="0" fontId="28" fillId="5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75" fillId="40" borderId="0" applyNumberFormat="0" applyBorder="0" applyAlignment="0" applyProtection="0">
      <alignment vertical="center"/>
    </xf>
    <xf numFmtId="0" fontId="75" fillId="40" borderId="0" applyNumberFormat="0" applyBorder="0" applyAlignment="0" applyProtection="0">
      <alignment vertical="center"/>
    </xf>
    <xf numFmtId="0" fontId="75" fillId="40" borderId="0" applyNumberFormat="0" applyBorder="0" applyAlignment="0" applyProtection="0">
      <alignment vertical="center"/>
    </xf>
    <xf numFmtId="0" fontId="20" fillId="60" borderId="0" applyNumberFormat="0" applyFont="0" applyBorder="0" applyAlignment="0" applyProtection="0">
      <alignment vertical="center"/>
    </xf>
    <xf numFmtId="0" fontId="75" fillId="41" borderId="0" applyNumberFormat="0" applyBorder="0" applyAlignment="0" applyProtection="0">
      <alignment vertical="center"/>
    </xf>
    <xf numFmtId="0" fontId="75" fillId="38" borderId="0" applyNumberFormat="0" applyBorder="0" applyAlignment="0" applyProtection="0">
      <alignment vertical="center"/>
    </xf>
    <xf numFmtId="0" fontId="101" fillId="0" borderId="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86" fillId="0" borderId="22">
      <alignment horizontal="center" vertical="center"/>
    </xf>
    <xf numFmtId="0" fontId="103" fillId="0" borderId="30" applyNumberFormat="0" applyFill="0" applyAlignment="0" applyProtection="0">
      <alignment vertical="center"/>
    </xf>
    <xf numFmtId="0" fontId="20" fillId="0" borderId="0">
      <alignment vertical="center"/>
    </xf>
    <xf numFmtId="0" fontId="75" fillId="38" borderId="0" applyNumberFormat="0" applyBorder="0" applyAlignment="0" applyProtection="0">
      <alignment vertical="center"/>
    </xf>
    <xf numFmtId="9" fontId="20" fillId="0" borderId="0" applyFont="0" applyFill="0" applyBorder="0" applyAlignment="0" applyProtection="0">
      <alignment vertical="center"/>
    </xf>
    <xf numFmtId="0" fontId="84" fillId="0" borderId="21" applyNumberFormat="0" applyFill="0" applyAlignment="0" applyProtection="0">
      <alignment vertical="center"/>
    </xf>
    <xf numFmtId="0" fontId="75" fillId="38" borderId="0" applyNumberFormat="0" applyBorder="0" applyAlignment="0" applyProtection="0">
      <alignment vertical="center"/>
    </xf>
    <xf numFmtId="0" fontId="84" fillId="0" borderId="21" applyNumberFormat="0" applyFill="0" applyAlignment="0" applyProtection="0">
      <alignment vertical="center"/>
    </xf>
    <xf numFmtId="0" fontId="75" fillId="38" borderId="0" applyNumberFormat="0" applyBorder="0" applyAlignment="0" applyProtection="0">
      <alignment vertical="center"/>
    </xf>
    <xf numFmtId="0" fontId="75" fillId="36"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80" fillId="39" borderId="1" applyNumberFormat="0" applyBorder="0" applyAlignment="0" applyProtection="0">
      <alignment vertical="center"/>
    </xf>
    <xf numFmtId="0" fontId="28" fillId="42" borderId="0" applyNumberFormat="0" applyBorder="0" applyAlignment="0" applyProtection="0">
      <alignment vertical="center"/>
    </xf>
    <xf numFmtId="0" fontId="28" fillId="49" borderId="0" applyNumberFormat="0" applyBorder="0" applyAlignment="0" applyProtection="0">
      <alignment vertical="center"/>
    </xf>
    <xf numFmtId="0" fontId="90" fillId="0" borderId="23" applyNumberFormat="0" applyFill="0" applyAlignment="0" applyProtection="0">
      <alignment vertical="center"/>
    </xf>
    <xf numFmtId="0" fontId="75" fillId="47" borderId="0" applyNumberFormat="0" applyBorder="0" applyAlignment="0" applyProtection="0">
      <alignment vertical="center"/>
    </xf>
    <xf numFmtId="0" fontId="75" fillId="47" borderId="0" applyNumberFormat="0" applyBorder="0" applyAlignment="0" applyProtection="0">
      <alignment vertical="center"/>
    </xf>
    <xf numFmtId="0" fontId="104" fillId="50" borderId="31">
      <alignment horizontal="left" vertical="center"/>
      <protection locked="0" hidden="1"/>
    </xf>
    <xf numFmtId="0" fontId="75" fillId="36" borderId="0" applyNumberFormat="0" applyBorder="0" applyAlignment="0" applyProtection="0">
      <alignment vertical="center"/>
    </xf>
    <xf numFmtId="0" fontId="90" fillId="0" borderId="23" applyNumberFormat="0" applyFill="0" applyAlignment="0" applyProtection="0">
      <alignment vertical="center"/>
    </xf>
    <xf numFmtId="0" fontId="104" fillId="50" borderId="31">
      <alignment horizontal="left" vertical="center"/>
      <protection locked="0" hidden="1"/>
    </xf>
    <xf numFmtId="0" fontId="75" fillId="36" borderId="0" applyNumberFormat="0" applyBorder="0" applyAlignment="0" applyProtection="0">
      <alignment vertical="center"/>
    </xf>
    <xf numFmtId="0" fontId="94" fillId="0" borderId="25" applyNumberFormat="0" applyFill="0" applyAlignment="0" applyProtection="0">
      <alignment vertical="center"/>
    </xf>
    <xf numFmtId="182" fontId="20" fillId="0" borderId="0" applyFont="0" applyFill="0" applyBorder="0" applyAlignment="0" applyProtection="0">
      <alignment vertical="center"/>
    </xf>
    <xf numFmtId="0" fontId="75" fillId="36" borderId="0" applyNumberFormat="0" applyBorder="0" applyAlignment="0" applyProtection="0">
      <alignment vertical="center"/>
    </xf>
    <xf numFmtId="0" fontId="74" fillId="0" borderId="32" applyNumberFormat="0" applyFill="0" applyAlignment="0" applyProtection="0">
      <alignment vertical="center"/>
    </xf>
    <xf numFmtId="0" fontId="75" fillId="36" borderId="0" applyNumberFormat="0" applyBorder="0" applyAlignment="0" applyProtection="0">
      <alignment vertical="center"/>
    </xf>
    <xf numFmtId="0" fontId="74" fillId="0" borderId="32" applyNumberFormat="0" applyFill="0" applyAlignment="0" applyProtection="0">
      <alignment vertical="center"/>
    </xf>
    <xf numFmtId="0" fontId="75" fillId="36" borderId="0" applyNumberFormat="0" applyBorder="0" applyAlignment="0" applyProtection="0">
      <alignment vertical="center"/>
    </xf>
    <xf numFmtId="0" fontId="84" fillId="0" borderId="21" applyNumberFormat="0" applyFill="0" applyAlignment="0" applyProtection="0">
      <alignment vertical="center"/>
    </xf>
    <xf numFmtId="0" fontId="74" fillId="0" borderId="19" applyNumberFormat="0" applyFill="0" applyAlignment="0" applyProtection="0">
      <alignment vertical="center"/>
    </xf>
    <xf numFmtId="0" fontId="75" fillId="36" borderId="0" applyNumberFormat="0" applyBorder="0" applyAlignment="0" applyProtection="0">
      <alignment vertical="center"/>
    </xf>
    <xf numFmtId="0" fontId="84" fillId="0" borderId="21" applyNumberFormat="0" applyFill="0" applyAlignment="0" applyProtection="0">
      <alignment vertical="center"/>
    </xf>
    <xf numFmtId="9" fontId="20" fillId="0" borderId="0" applyFont="0" applyFill="0" applyBorder="0" applyAlignment="0" applyProtection="0">
      <alignment vertical="center"/>
    </xf>
    <xf numFmtId="0" fontId="74" fillId="0" borderId="19" applyNumberFormat="0" applyFill="0" applyAlignment="0" applyProtection="0">
      <alignment vertical="center"/>
    </xf>
    <xf numFmtId="0" fontId="75" fillId="36" borderId="0" applyNumberFormat="0" applyBorder="0" applyAlignment="0" applyProtection="0">
      <alignment vertical="center"/>
    </xf>
    <xf numFmtId="0" fontId="28" fillId="39" borderId="0" applyNumberFormat="0" applyBorder="0" applyAlignment="0" applyProtection="0">
      <alignment vertical="center"/>
    </xf>
    <xf numFmtId="0" fontId="28" fillId="50" borderId="0" applyNumberFormat="0" applyBorder="0" applyAlignment="0" applyProtection="0">
      <alignment vertical="center"/>
    </xf>
    <xf numFmtId="0" fontId="86" fillId="0" borderId="0" applyNumberFormat="0" applyFill="0" applyBorder="0" applyAlignment="0" applyProtection="0">
      <alignment vertical="center"/>
    </xf>
    <xf numFmtId="0" fontId="28" fillId="50" borderId="0" applyNumberFormat="0" applyBorder="0" applyAlignment="0" applyProtection="0">
      <alignment vertical="center"/>
    </xf>
    <xf numFmtId="0" fontId="75" fillId="50" borderId="0" applyNumberFormat="0" applyBorder="0" applyAlignment="0" applyProtection="0">
      <alignment vertical="center"/>
    </xf>
    <xf numFmtId="0" fontId="75" fillId="50" borderId="0" applyNumberFormat="0" applyBorder="0" applyAlignment="0" applyProtection="0">
      <alignment vertical="center"/>
    </xf>
    <xf numFmtId="0" fontId="84" fillId="0" borderId="21" applyNumberFormat="0" applyFill="0" applyAlignment="0" applyProtection="0">
      <alignment vertical="center"/>
    </xf>
    <xf numFmtId="0" fontId="75" fillId="41" borderId="0" applyNumberFormat="0" applyBorder="0" applyAlignment="0" applyProtection="0">
      <alignment vertical="center"/>
    </xf>
    <xf numFmtId="9" fontId="20" fillId="0" borderId="0" applyFont="0" applyFill="0" applyBorder="0" applyAlignment="0" applyProtection="0">
      <alignment vertical="center"/>
    </xf>
    <xf numFmtId="183" fontId="20" fillId="0" borderId="0" applyFont="0" applyFill="0" applyBorder="0" applyAlignment="0" applyProtection="0">
      <alignment vertical="center"/>
    </xf>
    <xf numFmtId="0" fontId="105" fillId="0" borderId="0" applyNumberFormat="0" applyFill="0" applyBorder="0" applyAlignment="0" applyProtection="0">
      <alignment vertical="center"/>
    </xf>
    <xf numFmtId="0" fontId="94" fillId="0" borderId="25" applyNumberFormat="0" applyFill="0" applyAlignment="0" applyProtection="0">
      <alignment vertical="center"/>
    </xf>
    <xf numFmtId="184" fontId="20" fillId="0" borderId="0" applyFont="0" applyFill="0" applyBorder="0" applyAlignment="0" applyProtection="0">
      <alignment vertical="center"/>
    </xf>
    <xf numFmtId="0" fontId="90" fillId="0" borderId="23" applyNumberFormat="0" applyFill="0" applyAlignment="0" applyProtection="0">
      <alignment vertical="center"/>
    </xf>
    <xf numFmtId="185" fontId="101" fillId="0" borderId="0">
      <alignment vertical="center"/>
    </xf>
    <xf numFmtId="15" fontId="97" fillId="0" borderId="0">
      <alignment vertical="center"/>
    </xf>
    <xf numFmtId="15" fontId="97" fillId="0" borderId="0">
      <alignment vertical="center"/>
    </xf>
    <xf numFmtId="186" fontId="101" fillId="0" borderId="0">
      <alignment vertical="center"/>
    </xf>
    <xf numFmtId="0" fontId="106" fillId="0" borderId="33" applyNumberFormat="0" applyFill="0" applyAlignment="0" applyProtection="0">
      <alignment vertical="center"/>
    </xf>
    <xf numFmtId="0" fontId="20" fillId="0" borderId="0">
      <alignment vertical="center"/>
    </xf>
    <xf numFmtId="9" fontId="20" fillId="0" borderId="0" applyFont="0" applyFill="0" applyBorder="0" applyAlignment="0" applyProtection="0">
      <alignment vertical="center"/>
    </xf>
    <xf numFmtId="0" fontId="80" fillId="40" borderId="0" applyNumberFormat="0" applyBorder="0" applyAlignment="0" applyProtection="0">
      <alignment vertical="center"/>
    </xf>
    <xf numFmtId="0" fontId="73" fillId="38" borderId="0" applyNumberFormat="0" applyBorder="0" applyAlignment="0" applyProtection="0">
      <alignment vertical="center"/>
    </xf>
    <xf numFmtId="0" fontId="95" fillId="0" borderId="28" applyNumberFormat="0" applyAlignment="0" applyProtection="0">
      <alignment horizontal="left" vertical="center"/>
    </xf>
    <xf numFmtId="0" fontId="95" fillId="0" borderId="3">
      <alignment horizontal="left" vertical="center"/>
    </xf>
    <xf numFmtId="0" fontId="95" fillId="0" borderId="3">
      <alignment horizontal="left" vertical="center"/>
    </xf>
    <xf numFmtId="43" fontId="0" fillId="0" borderId="0" applyFont="0" applyFill="0" applyBorder="0" applyAlignment="0" applyProtection="0">
      <alignment vertical="center"/>
    </xf>
    <xf numFmtId="0" fontId="80" fillId="39" borderId="1" applyNumberFormat="0" applyBorder="0" applyAlignment="0" applyProtection="0">
      <alignment vertical="center"/>
    </xf>
    <xf numFmtId="43" fontId="0" fillId="0" borderId="0" applyFont="0" applyFill="0" applyBorder="0" applyAlignment="0" applyProtection="0">
      <alignment vertical="center"/>
    </xf>
    <xf numFmtId="0" fontId="80" fillId="39" borderId="1" applyNumberFormat="0" applyBorder="0" applyAlignment="0" applyProtection="0">
      <alignment vertical="center"/>
    </xf>
    <xf numFmtId="0" fontId="80" fillId="39" borderId="1" applyNumberFormat="0" applyBorder="0" applyAlignment="0" applyProtection="0">
      <alignment vertical="center"/>
    </xf>
    <xf numFmtId="0" fontId="80" fillId="39" borderId="1" applyNumberFormat="0" applyBorder="0" applyAlignment="0" applyProtection="0">
      <alignment vertical="center"/>
    </xf>
    <xf numFmtId="0" fontId="80" fillId="39" borderId="1" applyNumberFormat="0" applyBorder="0" applyAlignment="0" applyProtection="0">
      <alignment vertical="center"/>
    </xf>
    <xf numFmtId="0" fontId="80" fillId="39" borderId="1" applyNumberFormat="0" applyBorder="0" applyAlignment="0" applyProtection="0">
      <alignment vertical="center"/>
    </xf>
    <xf numFmtId="187" fontId="107" fillId="61" borderId="0">
      <alignment vertical="center"/>
    </xf>
    <xf numFmtId="187" fontId="108" fillId="62" borderId="0">
      <alignment vertical="center"/>
    </xf>
    <xf numFmtId="38" fontId="20" fillId="0" borderId="0" applyFont="0" applyFill="0" applyBorder="0" applyAlignment="0" applyProtection="0">
      <alignment vertical="center"/>
    </xf>
    <xf numFmtId="0" fontId="20" fillId="0" borderId="0">
      <alignment vertical="center"/>
    </xf>
    <xf numFmtId="40" fontId="20" fillId="0" borderId="0" applyFont="0" applyFill="0" applyBorder="0" applyAlignment="0" applyProtection="0">
      <alignment vertical="center"/>
    </xf>
    <xf numFmtId="43" fontId="0" fillId="0" borderId="0" applyFont="0" applyFill="0" applyBorder="0" applyAlignment="0" applyProtection="0">
      <alignment vertical="center"/>
    </xf>
    <xf numFmtId="177" fontId="20" fillId="0" borderId="0" applyFont="0" applyFill="0" applyBorder="0" applyAlignment="0" applyProtection="0">
      <alignment vertical="center"/>
    </xf>
    <xf numFmtId="188" fontId="20" fillId="0" borderId="0" applyFont="0" applyFill="0" applyBorder="0" applyAlignment="0" applyProtection="0">
      <alignment vertical="center"/>
    </xf>
    <xf numFmtId="1" fontId="81" fillId="0" borderId="20" applyFill="0" applyProtection="0">
      <alignment horizontal="center" vertical="center"/>
    </xf>
    <xf numFmtId="0" fontId="84" fillId="0" borderId="21" applyNumberFormat="0" applyFill="0" applyAlignment="0" applyProtection="0">
      <alignment vertical="center"/>
    </xf>
    <xf numFmtId="40" fontId="109" fillId="56" borderId="31">
      <alignment horizontal="centerContinuous" vertical="center"/>
    </xf>
    <xf numFmtId="40" fontId="109" fillId="56" borderId="31">
      <alignment horizontal="centerContinuous" vertical="center"/>
    </xf>
    <xf numFmtId="9" fontId="20" fillId="0" borderId="0" applyFont="0" applyFill="0" applyBorder="0" applyAlignment="0" applyProtection="0">
      <alignment vertical="center"/>
    </xf>
    <xf numFmtId="0" fontId="86" fillId="0" borderId="22">
      <alignment horizontal="center" vertical="center"/>
    </xf>
    <xf numFmtId="37" fontId="110" fillId="0" borderId="0">
      <alignment vertical="center"/>
    </xf>
    <xf numFmtId="0" fontId="86" fillId="0" borderId="22">
      <alignment horizontal="center" vertical="center"/>
    </xf>
    <xf numFmtId="37" fontId="110" fillId="0" borderId="0">
      <alignment vertical="center"/>
    </xf>
    <xf numFmtId="0" fontId="86" fillId="0" borderId="22">
      <alignment horizontal="center" vertical="center"/>
    </xf>
    <xf numFmtId="37" fontId="110" fillId="0" borderId="0">
      <alignment vertical="center"/>
    </xf>
    <xf numFmtId="9" fontId="20" fillId="0" borderId="0" applyFont="0" applyFill="0" applyBorder="0" applyAlignment="0" applyProtection="0">
      <alignment vertical="center"/>
    </xf>
    <xf numFmtId="0" fontId="86" fillId="0" borderId="22">
      <alignment horizontal="center" vertical="center"/>
    </xf>
    <xf numFmtId="37" fontId="110" fillId="0" borderId="0">
      <alignment vertical="center"/>
    </xf>
    <xf numFmtId="189" fontId="81" fillId="0" borderId="0">
      <alignment vertical="center"/>
    </xf>
    <xf numFmtId="9" fontId="20" fillId="0" borderId="0" applyFont="0" applyFill="0" applyBorder="0" applyAlignment="0" applyProtection="0">
      <alignment vertical="center"/>
    </xf>
    <xf numFmtId="0" fontId="88" fillId="0" borderId="0">
      <alignment vertical="center"/>
    </xf>
    <xf numFmtId="3" fontId="20" fillId="0" borderId="0" applyFont="0" applyFill="0" applyBorder="0" applyAlignment="0" applyProtection="0">
      <alignment vertical="center"/>
    </xf>
    <xf numFmtId="14" fontId="79" fillId="0" borderId="0">
      <alignment horizontal="center" vertical="center" wrapText="1"/>
      <protection locked="0"/>
    </xf>
    <xf numFmtId="0" fontId="20" fillId="0" borderId="0">
      <alignment vertical="center"/>
    </xf>
    <xf numFmtId="0" fontId="98" fillId="58" borderId="27">
      <alignment vertical="center"/>
      <protection locked="0"/>
    </xf>
    <xf numFmtId="10"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190" fontId="20" fillId="0" borderId="0" applyFont="0" applyFill="0" applyProtection="0">
      <alignment vertical="center"/>
    </xf>
    <xf numFmtId="0" fontId="20" fillId="0" borderId="0" applyNumberFormat="0" applyFont="0" applyFill="0" applyBorder="0" applyAlignment="0" applyProtection="0">
      <alignment horizontal="left" vertical="center"/>
    </xf>
    <xf numFmtId="0" fontId="81" fillId="0" borderId="9" applyNumberFormat="0" applyFill="0" applyProtection="0">
      <alignment horizontal="right" vertical="center"/>
    </xf>
    <xf numFmtId="0" fontId="86" fillId="0" borderId="22">
      <alignment horizontal="center" vertical="center"/>
    </xf>
    <xf numFmtId="15" fontId="20" fillId="0" borderId="0" applyFont="0" applyFill="0" applyBorder="0" applyAlignment="0" applyProtection="0">
      <alignment vertical="center"/>
    </xf>
    <xf numFmtId="0" fontId="81" fillId="0" borderId="9" applyNumberFormat="0" applyFill="0" applyProtection="0">
      <alignment horizontal="right" vertical="center"/>
    </xf>
    <xf numFmtId="15" fontId="20" fillId="0" borderId="0" applyFont="0" applyFill="0" applyBorder="0" applyAlignment="0" applyProtection="0">
      <alignment vertical="center"/>
    </xf>
    <xf numFmtId="4" fontId="20" fillId="0" borderId="0" applyFont="0" applyFill="0" applyBorder="0" applyAlignment="0" applyProtection="0">
      <alignment vertical="center"/>
    </xf>
    <xf numFmtId="0" fontId="81" fillId="0" borderId="9" applyNumberFormat="0" applyFill="0" applyProtection="0">
      <alignment horizontal="right" vertical="center"/>
    </xf>
    <xf numFmtId="0" fontId="20" fillId="0" borderId="0">
      <alignment vertical="center"/>
    </xf>
    <xf numFmtId="4" fontId="20" fillId="0" borderId="0" applyFont="0" applyFill="0" applyBorder="0" applyAlignment="0" applyProtection="0">
      <alignment vertical="center"/>
    </xf>
    <xf numFmtId="0" fontId="86" fillId="0" borderId="22">
      <alignment horizontal="center" vertical="center"/>
    </xf>
    <xf numFmtId="0" fontId="86" fillId="0" borderId="22">
      <alignment horizontal="center" vertical="center"/>
    </xf>
    <xf numFmtId="0" fontId="86" fillId="0" borderId="22">
      <alignment horizontal="center" vertical="center"/>
    </xf>
    <xf numFmtId="0" fontId="86" fillId="0" borderId="22">
      <alignment horizontal="center" vertical="center"/>
    </xf>
    <xf numFmtId="3" fontId="20" fillId="0" borderId="0" applyFont="0" applyFill="0" applyBorder="0" applyAlignment="0" applyProtection="0">
      <alignment vertical="center"/>
    </xf>
    <xf numFmtId="0" fontId="20" fillId="60" borderId="0" applyNumberFormat="0" applyFont="0" applyBorder="0" applyAlignment="0" applyProtection="0">
      <alignment vertical="center"/>
    </xf>
    <xf numFmtId="0" fontId="98" fillId="58" borderId="27">
      <alignment vertical="center"/>
      <protection locked="0"/>
    </xf>
    <xf numFmtId="0" fontId="111" fillId="0" borderId="0">
      <alignment vertical="center"/>
    </xf>
    <xf numFmtId="0" fontId="98" fillId="58" borderId="27">
      <alignment vertical="center"/>
      <protection locked="0"/>
    </xf>
    <xf numFmtId="0" fontId="20" fillId="0" borderId="0">
      <alignment vertical="center"/>
    </xf>
    <xf numFmtId="0" fontId="98" fillId="58" borderId="27">
      <alignment vertical="center"/>
      <protection locked="0"/>
    </xf>
    <xf numFmtId="9" fontId="20" fillId="0" borderId="0" applyFont="0" applyFill="0" applyBorder="0" applyAlignment="0" applyProtection="0">
      <alignment vertical="center"/>
    </xf>
    <xf numFmtId="43" fontId="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0" fontId="96" fillId="0" borderId="0" applyNumberForma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0" fontId="20" fillId="0" borderId="0" applyProtection="0"/>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0" fontId="20" fillId="0" borderId="0">
      <alignment vertical="center"/>
    </xf>
    <xf numFmtId="9" fontId="20" fillId="0" borderId="0" applyFont="0" applyFill="0" applyBorder="0" applyAlignment="0" applyProtection="0">
      <alignment vertical="center"/>
    </xf>
    <xf numFmtId="0" fontId="106" fillId="0" borderId="33" applyNumberFormat="0" applyFill="0" applyAlignment="0" applyProtection="0">
      <alignment vertical="center"/>
    </xf>
    <xf numFmtId="0" fontId="20" fillId="0" borderId="0">
      <alignment vertical="center"/>
    </xf>
    <xf numFmtId="9" fontId="20" fillId="0" borderId="0" applyFont="0" applyFill="0" applyBorder="0" applyAlignment="0" applyProtection="0">
      <alignment vertical="center"/>
    </xf>
    <xf numFmtId="0" fontId="90" fillId="0" borderId="23" applyNumberFormat="0" applyFill="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0" fontId="81" fillId="0" borderId="9" applyNumberFormat="0" applyFill="0" applyProtection="0">
      <alignment horizontal="right" vertical="center"/>
    </xf>
    <xf numFmtId="9" fontId="20" fillId="0" borderId="0" applyFont="0" applyFill="0" applyBorder="0" applyAlignment="0" applyProtection="0">
      <alignment vertical="center"/>
    </xf>
    <xf numFmtId="0" fontId="103" fillId="0" borderId="30" applyNumberFormat="0" applyFill="0" applyAlignment="0" applyProtection="0">
      <alignment vertical="center"/>
    </xf>
    <xf numFmtId="0" fontId="20" fillId="0" borderId="0">
      <alignment vertical="center"/>
    </xf>
    <xf numFmtId="9" fontId="20" fillId="0" borderId="0" applyFont="0" applyFill="0" applyBorder="0" applyAlignment="0" applyProtection="0">
      <alignment vertical="center"/>
    </xf>
    <xf numFmtId="0" fontId="112" fillId="0" borderId="34" applyNumberFormat="0" applyFill="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191" fontId="20" fillId="0" borderId="0" applyFont="0" applyFill="0" applyBorder="0" applyAlignment="0" applyProtection="0">
      <alignment vertical="center"/>
    </xf>
    <xf numFmtId="0" fontId="81" fillId="0" borderId="9" applyNumberFormat="0" applyFill="0" applyProtection="0">
      <alignment horizontal="right" vertical="center"/>
    </xf>
    <xf numFmtId="0" fontId="81" fillId="0" borderId="9" applyNumberFormat="0" applyFill="0" applyProtection="0">
      <alignment horizontal="right" vertical="center"/>
    </xf>
    <xf numFmtId="0" fontId="84" fillId="0" borderId="21" applyNumberFormat="0" applyFill="0" applyAlignment="0" applyProtection="0">
      <alignment vertical="center"/>
    </xf>
    <xf numFmtId="0" fontId="84" fillId="0" borderId="21" applyNumberFormat="0" applyFill="0" applyAlignment="0" applyProtection="0">
      <alignment vertical="center"/>
    </xf>
    <xf numFmtId="0" fontId="90" fillId="0" borderId="23" applyNumberFormat="0" applyFill="0" applyAlignment="0" applyProtection="0">
      <alignment vertical="center"/>
    </xf>
    <xf numFmtId="0" fontId="84" fillId="0" borderId="21" applyNumberFormat="0" applyFill="0" applyAlignment="0" applyProtection="0">
      <alignment vertical="center"/>
    </xf>
    <xf numFmtId="0" fontId="90" fillId="0" borderId="23" applyNumberFormat="0" applyFill="0" applyAlignment="0" applyProtection="0">
      <alignment vertical="center"/>
    </xf>
    <xf numFmtId="0" fontId="90" fillId="0" borderId="23" applyNumberFormat="0" applyFill="0" applyAlignment="0" applyProtection="0">
      <alignment vertical="center"/>
    </xf>
    <xf numFmtId="0" fontId="90" fillId="0" borderId="23" applyNumberFormat="0" applyFill="0" applyAlignment="0" applyProtection="0">
      <alignment vertical="center"/>
    </xf>
    <xf numFmtId="0" fontId="90" fillId="0" borderId="23" applyNumberFormat="0" applyFill="0" applyAlignment="0" applyProtection="0">
      <alignment vertical="center"/>
    </xf>
    <xf numFmtId="0" fontId="78" fillId="37" borderId="0" applyNumberFormat="0" applyBorder="0" applyAlignment="0" applyProtection="0">
      <alignment vertical="center"/>
    </xf>
    <xf numFmtId="0" fontId="94" fillId="0" borderId="25" applyNumberFormat="0" applyFill="0" applyAlignment="0" applyProtection="0">
      <alignment vertical="center"/>
    </xf>
    <xf numFmtId="0" fontId="90" fillId="0" borderId="23" applyNumberFormat="0" applyFill="0" applyAlignment="0" applyProtection="0">
      <alignment vertical="center"/>
    </xf>
    <xf numFmtId="0" fontId="90" fillId="0" borderId="23" applyNumberFormat="0" applyFill="0" applyAlignment="0" applyProtection="0">
      <alignment vertical="center"/>
    </xf>
    <xf numFmtId="0" fontId="90" fillId="0" borderId="23" applyNumberFormat="0" applyFill="0" applyAlignment="0" applyProtection="0">
      <alignment vertical="center"/>
    </xf>
    <xf numFmtId="0" fontId="90" fillId="0" borderId="23" applyNumberFormat="0" applyFill="0" applyAlignment="0" applyProtection="0">
      <alignment vertical="center"/>
    </xf>
    <xf numFmtId="0" fontId="90" fillId="0" borderId="23" applyNumberFormat="0" applyFill="0" applyAlignment="0" applyProtection="0">
      <alignment vertical="center"/>
    </xf>
    <xf numFmtId="0" fontId="90" fillId="0" borderId="23" applyNumberFormat="0" applyFill="0" applyAlignment="0" applyProtection="0">
      <alignment vertical="center"/>
    </xf>
    <xf numFmtId="0" fontId="90" fillId="0" borderId="23" applyNumberFormat="0" applyFill="0" applyAlignment="0" applyProtection="0">
      <alignment vertical="center"/>
    </xf>
    <xf numFmtId="0" fontId="78" fillId="37" borderId="0" applyNumberFormat="0" applyBorder="0" applyAlignment="0" applyProtection="0">
      <alignment vertical="center"/>
    </xf>
    <xf numFmtId="0" fontId="112" fillId="0" borderId="34" applyNumberFormat="0" applyFill="0" applyAlignment="0" applyProtection="0">
      <alignment vertical="center"/>
    </xf>
    <xf numFmtId="0" fontId="78" fillId="37" borderId="0" applyNumberFormat="0" applyBorder="0" applyAlignment="0" applyProtection="0">
      <alignment vertical="center"/>
    </xf>
    <xf numFmtId="0" fontId="94" fillId="0" borderId="25" applyNumberFormat="0" applyFill="0" applyAlignment="0" applyProtection="0">
      <alignment vertical="center"/>
    </xf>
    <xf numFmtId="0" fontId="94" fillId="0" borderId="25" applyNumberFormat="0" applyFill="0" applyAlignment="0" applyProtection="0">
      <alignment vertical="center"/>
    </xf>
    <xf numFmtId="0" fontId="94" fillId="0" borderId="25" applyNumberFormat="0" applyFill="0" applyAlignment="0" applyProtection="0">
      <alignment vertical="center"/>
    </xf>
    <xf numFmtId="0" fontId="94" fillId="0" borderId="25" applyNumberFormat="0" applyFill="0" applyAlignment="0" applyProtection="0">
      <alignment vertical="center"/>
    </xf>
    <xf numFmtId="0" fontId="94" fillId="0" borderId="25" applyNumberFormat="0" applyFill="0" applyAlignment="0" applyProtection="0">
      <alignment vertical="center"/>
    </xf>
    <xf numFmtId="0" fontId="94" fillId="0" borderId="25" applyNumberFormat="0" applyFill="0" applyAlignment="0" applyProtection="0">
      <alignment vertical="center"/>
    </xf>
    <xf numFmtId="0" fontId="94" fillId="0" borderId="25" applyNumberFormat="0" applyFill="0" applyAlignment="0" applyProtection="0">
      <alignment vertical="center"/>
    </xf>
    <xf numFmtId="0" fontId="94" fillId="0" borderId="25" applyNumberFormat="0" applyFill="0" applyAlignment="0" applyProtection="0">
      <alignment vertical="center"/>
    </xf>
    <xf numFmtId="0" fontId="94" fillId="0" borderId="25" applyNumberFormat="0" applyFill="0" applyAlignment="0" applyProtection="0">
      <alignment vertical="center"/>
    </xf>
    <xf numFmtId="0" fontId="94" fillId="0" borderId="25" applyNumberFormat="0" applyFill="0" applyAlignment="0" applyProtection="0">
      <alignment vertical="center"/>
    </xf>
    <xf numFmtId="0" fontId="94" fillId="0" borderId="25" applyNumberFormat="0" applyFill="0" applyAlignment="0" applyProtection="0">
      <alignment vertical="center"/>
    </xf>
    <xf numFmtId="0" fontId="94" fillId="0" borderId="25" applyNumberFormat="0" applyFill="0" applyAlignment="0" applyProtection="0">
      <alignment vertical="center"/>
    </xf>
    <xf numFmtId="0" fontId="94" fillId="0" borderId="25" applyNumberFormat="0" applyFill="0" applyAlignment="0" applyProtection="0">
      <alignment vertical="center"/>
    </xf>
    <xf numFmtId="1" fontId="81" fillId="0" borderId="20" applyFill="0" applyProtection="0">
      <alignment horizontal="center" vertical="center"/>
    </xf>
    <xf numFmtId="0" fontId="94" fillId="0" borderId="25" applyNumberFormat="0" applyFill="0" applyAlignment="0" applyProtection="0">
      <alignment vertical="center"/>
    </xf>
    <xf numFmtId="192" fontId="0" fillId="0" borderId="0" applyFont="0" applyFill="0" applyBorder="0" applyAlignment="0" applyProtection="0">
      <alignment vertical="center"/>
    </xf>
    <xf numFmtId="0" fontId="112" fillId="0" borderId="0" applyNumberFormat="0" applyFill="0" applyBorder="0" applyAlignment="0" applyProtection="0">
      <alignment vertical="center"/>
    </xf>
    <xf numFmtId="192" fontId="0" fillId="0" borderId="0" applyFont="0" applyFill="0" applyBorder="0" applyAlignment="0" applyProtection="0">
      <alignment vertical="center"/>
    </xf>
    <xf numFmtId="0" fontId="112" fillId="0" borderId="0" applyNumberFormat="0" applyFill="0" applyBorder="0" applyAlignment="0" applyProtection="0">
      <alignment vertical="center"/>
    </xf>
    <xf numFmtId="43" fontId="0" fillId="0" borderId="0" applyFont="0" applyFill="0" applyBorder="0" applyAlignment="0" applyProtection="0">
      <alignment vertical="center"/>
    </xf>
    <xf numFmtId="0" fontId="94" fillId="0" borderId="0" applyNumberFormat="0" applyFill="0" applyBorder="0" applyAlignment="0" applyProtection="0">
      <alignment vertical="center"/>
    </xf>
    <xf numFmtId="43" fontId="0" fillId="0" borderId="0" applyFon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43" fontId="0" fillId="0" borderId="0" applyFont="0" applyFill="0" applyBorder="0" applyAlignment="0" applyProtection="0">
      <alignment vertical="center"/>
    </xf>
    <xf numFmtId="0" fontId="94" fillId="0" borderId="0" applyNumberFormat="0" applyFill="0" applyBorder="0" applyAlignment="0" applyProtection="0">
      <alignment vertical="center"/>
    </xf>
    <xf numFmtId="43" fontId="0" fillId="0" borderId="0" applyFon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43" fontId="0" fillId="0" borderId="0" applyFont="0" applyFill="0" applyBorder="0" applyAlignment="0" applyProtection="0">
      <alignment vertical="center"/>
    </xf>
    <xf numFmtId="0" fontId="94" fillId="0" borderId="0" applyNumberFormat="0" applyFill="0" applyBorder="0" applyAlignment="0" applyProtection="0">
      <alignment vertical="center"/>
    </xf>
    <xf numFmtId="43" fontId="0" fillId="0" borderId="0" applyFon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43" fontId="0" fillId="0" borderId="0" applyFont="0" applyFill="0" applyBorder="0" applyAlignment="0" applyProtection="0">
      <alignment vertical="center"/>
    </xf>
    <xf numFmtId="0" fontId="94" fillId="0" borderId="0" applyNumberFormat="0" applyFill="0" applyBorder="0" applyAlignment="0" applyProtection="0">
      <alignment vertical="center"/>
    </xf>
    <xf numFmtId="43" fontId="0" fillId="0" borderId="0" applyFon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43" fontId="0" fillId="0" borderId="0" applyFont="0" applyFill="0" applyBorder="0" applyAlignment="0" applyProtection="0">
      <alignment vertical="center"/>
    </xf>
    <xf numFmtId="0" fontId="94" fillId="0" borderId="0" applyNumberFormat="0" applyFill="0" applyBorder="0" applyAlignment="0" applyProtection="0">
      <alignment vertical="center"/>
    </xf>
    <xf numFmtId="43" fontId="0" fillId="0" borderId="0" applyFont="0" applyFill="0" applyBorder="0" applyAlignment="0" applyProtection="0">
      <alignment vertical="center"/>
    </xf>
    <xf numFmtId="0" fontId="94"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0" fillId="0" borderId="0">
      <alignment vertical="center"/>
    </xf>
    <xf numFmtId="0" fontId="96" fillId="0" borderId="0" applyNumberFormat="0" applyFill="0" applyBorder="0" applyAlignment="0" applyProtection="0">
      <alignment vertical="center"/>
    </xf>
    <xf numFmtId="0" fontId="99" fillId="50" borderId="29" applyNumberFormat="0" applyAlignment="0" applyProtection="0">
      <alignment vertical="center"/>
    </xf>
    <xf numFmtId="0" fontId="0" fillId="0" borderId="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14" fillId="0" borderId="9" applyNumberFormat="0" applyFill="0" applyProtection="0">
      <alignment horizontal="center" vertical="center"/>
    </xf>
    <xf numFmtId="0" fontId="114" fillId="0" borderId="9" applyNumberFormat="0" applyFill="0" applyProtection="0">
      <alignment horizontal="center" vertical="center"/>
    </xf>
    <xf numFmtId="0" fontId="114" fillId="0" borderId="9" applyNumberFormat="0" applyFill="0" applyProtection="0">
      <alignment horizontal="center" vertical="center"/>
    </xf>
    <xf numFmtId="0" fontId="114" fillId="0" borderId="9" applyNumberFormat="0" applyFill="0" applyProtection="0">
      <alignment horizontal="center" vertical="center"/>
    </xf>
    <xf numFmtId="0" fontId="85" fillId="44" borderId="0" applyNumberFormat="0" applyBorder="0" applyAlignment="0" applyProtection="0">
      <alignment vertical="center"/>
    </xf>
    <xf numFmtId="0" fontId="114" fillId="0" borderId="9" applyNumberFormat="0" applyFill="0" applyProtection="0">
      <alignment horizontal="center" vertical="center"/>
    </xf>
    <xf numFmtId="0" fontId="114" fillId="0" borderId="9" applyNumberFormat="0" applyFill="0" applyProtection="0">
      <alignment horizontal="center" vertical="center"/>
    </xf>
    <xf numFmtId="0" fontId="114" fillId="0" borderId="9" applyNumberFormat="0" applyFill="0" applyProtection="0">
      <alignment horizontal="center" vertical="center"/>
    </xf>
    <xf numFmtId="0" fontId="114" fillId="0" borderId="9" applyNumberFormat="0" applyFill="0" applyProtection="0">
      <alignment horizontal="center"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76" fillId="0" borderId="20" applyNumberFormat="0" applyFill="0" applyProtection="0">
      <alignment horizontal="center" vertical="center"/>
    </xf>
    <xf numFmtId="0" fontId="76" fillId="0" borderId="20" applyNumberFormat="0" applyFill="0" applyProtection="0">
      <alignment horizontal="center" vertical="center"/>
    </xf>
    <xf numFmtId="0" fontId="76" fillId="0" borderId="20" applyNumberFormat="0" applyFill="0" applyProtection="0">
      <alignment horizontal="center" vertical="center"/>
    </xf>
    <xf numFmtId="0" fontId="76" fillId="0" borderId="20" applyNumberFormat="0" applyFill="0" applyProtection="0">
      <alignment horizontal="center" vertical="center"/>
    </xf>
    <xf numFmtId="0" fontId="76" fillId="0" borderId="20" applyNumberFormat="0" applyFill="0" applyProtection="0">
      <alignment horizontal="center" vertical="center"/>
    </xf>
    <xf numFmtId="0" fontId="76" fillId="0" borderId="20" applyNumberFormat="0" applyFill="0" applyProtection="0">
      <alignment horizontal="center" vertical="center"/>
    </xf>
    <xf numFmtId="0" fontId="76" fillId="0" borderId="20" applyNumberFormat="0" applyFill="0" applyProtection="0">
      <alignment horizontal="center" vertical="center"/>
    </xf>
    <xf numFmtId="0" fontId="116" fillId="0" borderId="0" applyNumberFormat="0" applyFill="0" applyBorder="0" applyAlignment="0" applyProtection="0">
      <alignment vertical="center"/>
    </xf>
    <xf numFmtId="0" fontId="85" fillId="44" borderId="0" applyNumberFormat="0" applyBorder="0" applyAlignment="0" applyProtection="0">
      <alignment vertical="center"/>
    </xf>
    <xf numFmtId="0" fontId="116" fillId="0" borderId="0" applyNumberFormat="0" applyFill="0" applyBorder="0" applyAlignment="0" applyProtection="0">
      <alignment vertical="center"/>
    </xf>
    <xf numFmtId="0" fontId="85" fillId="44" borderId="0" applyNumberFormat="0" applyBorder="0" applyAlignment="0" applyProtection="0">
      <alignment vertical="center"/>
    </xf>
    <xf numFmtId="0" fontId="85" fillId="44" borderId="0" applyNumberFormat="0" applyBorder="0" applyAlignment="0" applyProtection="0">
      <alignment vertical="center"/>
    </xf>
    <xf numFmtId="0" fontId="116" fillId="0" borderId="0" applyNumberFormat="0" applyFill="0" applyBorder="0" applyAlignment="0" applyProtection="0">
      <alignment vertical="center"/>
    </xf>
    <xf numFmtId="0" fontId="85" fillId="44" borderId="0" applyNumberFormat="0" applyBorder="0" applyAlignment="0" applyProtection="0">
      <alignment vertical="center"/>
    </xf>
    <xf numFmtId="0" fontId="85" fillId="44" borderId="0" applyNumberFormat="0" applyBorder="0" applyAlignment="0" applyProtection="0">
      <alignment vertical="center"/>
    </xf>
    <xf numFmtId="0" fontId="116" fillId="0" borderId="0" applyNumberFormat="0" applyFill="0" applyBorder="0" applyAlignment="0" applyProtection="0">
      <alignment vertical="center"/>
    </xf>
    <xf numFmtId="0" fontId="85" fillId="44" borderId="0" applyNumberFormat="0" applyBorder="0" applyAlignment="0" applyProtection="0">
      <alignment vertical="center"/>
    </xf>
    <xf numFmtId="0" fontId="85" fillId="44" borderId="0" applyNumberFormat="0" applyBorder="0" applyAlignment="0" applyProtection="0">
      <alignment vertical="center"/>
    </xf>
    <xf numFmtId="0" fontId="85" fillId="44" borderId="0" applyNumberFormat="0" applyBorder="0" applyAlignment="0" applyProtection="0">
      <alignment vertical="center"/>
    </xf>
    <xf numFmtId="0" fontId="85" fillId="44" borderId="0" applyNumberFormat="0" applyBorder="0" applyAlignment="0" applyProtection="0">
      <alignment vertical="center"/>
    </xf>
    <xf numFmtId="0" fontId="85" fillId="44" borderId="0" applyNumberFormat="0" applyBorder="0" applyAlignment="0" applyProtection="0">
      <alignment vertical="center"/>
    </xf>
    <xf numFmtId="0" fontId="116" fillId="0" borderId="0" applyNumberFormat="0" applyFill="0" applyBorder="0" applyAlignment="0" applyProtection="0">
      <alignment vertical="center"/>
    </xf>
    <xf numFmtId="0" fontId="85" fillId="44" borderId="0" applyNumberFormat="0" applyBorder="0" applyAlignment="0" applyProtection="0">
      <alignment vertical="center"/>
    </xf>
    <xf numFmtId="0" fontId="85" fillId="44" borderId="0" applyNumberFormat="0" applyBorder="0" applyAlignment="0" applyProtection="0">
      <alignment vertical="center"/>
    </xf>
    <xf numFmtId="0" fontId="85" fillId="44" borderId="0" applyNumberFormat="0" applyBorder="0" applyAlignment="0" applyProtection="0">
      <alignment vertical="center"/>
    </xf>
    <xf numFmtId="0" fontId="85" fillId="44" borderId="0" applyNumberFormat="0" applyBorder="0" applyAlignment="0" applyProtection="0">
      <alignment vertical="center"/>
    </xf>
    <xf numFmtId="0" fontId="85" fillId="44" borderId="0" applyNumberFormat="0" applyBorder="0" applyAlignment="0" applyProtection="0">
      <alignment vertical="center"/>
    </xf>
    <xf numFmtId="0" fontId="85" fillId="44" borderId="0" applyNumberFormat="0" applyBorder="0" applyAlignment="0" applyProtection="0">
      <alignment vertical="center"/>
    </xf>
    <xf numFmtId="0" fontId="85" fillId="44" borderId="0" applyNumberFormat="0" applyBorder="0" applyAlignment="0" applyProtection="0">
      <alignment vertical="center"/>
    </xf>
    <xf numFmtId="0" fontId="117" fillId="51" borderId="0" applyNumberFormat="0" applyBorder="0" applyAlignment="0" applyProtection="0">
      <alignment vertical="center"/>
    </xf>
    <xf numFmtId="0" fontId="85" fillId="44" borderId="0" applyNumberFormat="0" applyBorder="0" applyAlignment="0" applyProtection="0">
      <alignment vertical="center"/>
    </xf>
    <xf numFmtId="0" fontId="85" fillId="44" borderId="0" applyNumberFormat="0" applyBorder="0" applyAlignment="0" applyProtection="0">
      <alignment vertical="center"/>
    </xf>
    <xf numFmtId="0" fontId="117" fillId="51" borderId="0" applyNumberFormat="0" applyBorder="0" applyAlignment="0" applyProtection="0">
      <alignment vertical="center"/>
    </xf>
    <xf numFmtId="0" fontId="117" fillId="51" borderId="0" applyNumberFormat="0" applyBorder="0" applyAlignment="0" applyProtection="0">
      <alignment vertical="center"/>
    </xf>
    <xf numFmtId="0" fontId="117" fillId="51" borderId="0" applyNumberFormat="0" applyBorder="0" applyAlignment="0" applyProtection="0">
      <alignment vertical="center"/>
    </xf>
    <xf numFmtId="0" fontId="85" fillId="51" borderId="0" applyNumberFormat="0" applyBorder="0" applyAlignment="0" applyProtection="0">
      <alignment vertical="center"/>
    </xf>
    <xf numFmtId="0" fontId="85" fillId="51" borderId="0" applyNumberFormat="0" applyBorder="0" applyAlignment="0" applyProtection="0">
      <alignment vertical="center"/>
    </xf>
    <xf numFmtId="0" fontId="85" fillId="51" borderId="0" applyNumberFormat="0" applyBorder="0" applyAlignment="0" applyProtection="0">
      <alignment vertical="center"/>
    </xf>
    <xf numFmtId="0" fontId="85" fillId="51" borderId="0" applyNumberFormat="0" applyBorder="0" applyAlignment="0" applyProtection="0">
      <alignment vertical="center"/>
    </xf>
    <xf numFmtId="0" fontId="85" fillId="51" borderId="0" applyNumberFormat="0" applyBorder="0" applyAlignment="0" applyProtection="0">
      <alignment vertical="center"/>
    </xf>
    <xf numFmtId="0" fontId="85" fillId="51" borderId="0" applyNumberFormat="0" applyBorder="0" applyAlignment="0" applyProtection="0">
      <alignment vertical="center"/>
    </xf>
    <xf numFmtId="0" fontId="85" fillId="51" borderId="0" applyNumberFormat="0" applyBorder="0" applyAlignment="0" applyProtection="0">
      <alignment vertical="center"/>
    </xf>
    <xf numFmtId="0" fontId="85" fillId="51" borderId="0" applyNumberFormat="0" applyBorder="0" applyAlignment="0" applyProtection="0">
      <alignment vertical="center"/>
    </xf>
    <xf numFmtId="0" fontId="85" fillId="51" borderId="0" applyNumberFormat="0" applyBorder="0" applyAlignment="0" applyProtection="0">
      <alignment vertical="center"/>
    </xf>
    <xf numFmtId="0" fontId="85" fillId="51" borderId="0" applyNumberFormat="0" applyBorder="0" applyAlignment="0" applyProtection="0">
      <alignment vertical="center"/>
    </xf>
    <xf numFmtId="0" fontId="85" fillId="51" borderId="0" applyNumberFormat="0" applyBorder="0" applyAlignment="0" applyProtection="0">
      <alignment vertical="center"/>
    </xf>
    <xf numFmtId="0" fontId="85" fillId="51" borderId="0" applyNumberFormat="0" applyBorder="0" applyAlignment="0" applyProtection="0">
      <alignment vertical="center"/>
    </xf>
    <xf numFmtId="0" fontId="85" fillId="51" borderId="0" applyNumberFormat="0" applyBorder="0" applyAlignment="0" applyProtection="0">
      <alignment vertical="center"/>
    </xf>
    <xf numFmtId="0" fontId="85" fillId="51" borderId="0" applyNumberFormat="0" applyBorder="0" applyAlignment="0" applyProtection="0">
      <alignment vertical="center"/>
    </xf>
    <xf numFmtId="0" fontId="117" fillId="44" borderId="0" applyNumberFormat="0" applyBorder="0" applyAlignment="0" applyProtection="0">
      <alignment vertical="center"/>
    </xf>
    <xf numFmtId="0" fontId="117" fillId="44" borderId="0" applyNumberFormat="0" applyBorder="0" applyAlignment="0" applyProtection="0">
      <alignment vertical="center"/>
    </xf>
    <xf numFmtId="0" fontId="117" fillId="44" borderId="0" applyNumberFormat="0" applyBorder="0" applyAlignment="0" applyProtection="0">
      <alignment vertical="center"/>
    </xf>
    <xf numFmtId="0" fontId="117" fillId="44" borderId="0" applyNumberFormat="0" applyBorder="0" applyAlignment="0" applyProtection="0">
      <alignment vertical="center"/>
    </xf>
    <xf numFmtId="0" fontId="0" fillId="0" borderId="0">
      <alignment vertical="center"/>
    </xf>
    <xf numFmtId="0" fontId="117" fillId="44" borderId="0" applyNumberFormat="0" applyBorder="0" applyAlignment="0" applyProtection="0">
      <alignment vertical="center"/>
    </xf>
    <xf numFmtId="0" fontId="117" fillId="44" borderId="0" applyNumberFormat="0" applyBorder="0" applyAlignment="0" applyProtection="0">
      <alignment vertical="center"/>
    </xf>
    <xf numFmtId="0" fontId="92" fillId="52" borderId="0" applyNumberFormat="0" applyBorder="0" applyAlignment="0" applyProtection="0">
      <alignment vertical="center"/>
    </xf>
    <xf numFmtId="0" fontId="117" fillId="44" borderId="0" applyNumberFormat="0" applyBorder="0" applyAlignment="0" applyProtection="0">
      <alignment vertical="center"/>
    </xf>
    <xf numFmtId="0" fontId="117" fillId="44" borderId="0" applyNumberFormat="0" applyBorder="0" applyAlignment="0" applyProtection="0">
      <alignment vertical="center"/>
    </xf>
    <xf numFmtId="0" fontId="82" fillId="44" borderId="0" applyNumberFormat="0" applyBorder="0" applyAlignment="0" applyProtection="0">
      <alignment vertical="center"/>
    </xf>
    <xf numFmtId="0" fontId="85" fillId="51" borderId="0" applyNumberFormat="0" applyBorder="0" applyAlignment="0" applyProtection="0">
      <alignment vertical="center"/>
    </xf>
    <xf numFmtId="0" fontId="97" fillId="0" borderId="0">
      <alignment vertical="center"/>
    </xf>
    <xf numFmtId="0" fontId="85" fillId="51" borderId="0" applyNumberFormat="0" applyBorder="0" applyAlignment="0" applyProtection="0">
      <alignment vertical="center"/>
    </xf>
    <xf numFmtId="0" fontId="85" fillId="51" borderId="0" applyNumberFormat="0" applyBorder="0" applyAlignment="0" applyProtection="0">
      <alignment vertical="center"/>
    </xf>
    <xf numFmtId="0" fontId="85" fillId="51" borderId="0" applyNumberFormat="0" applyBorder="0" applyAlignment="0" applyProtection="0">
      <alignment vertical="center"/>
    </xf>
    <xf numFmtId="0" fontId="20" fillId="0" borderId="0">
      <alignment vertical="center"/>
    </xf>
    <xf numFmtId="0" fontId="20" fillId="0" borderId="0">
      <alignment vertical="center"/>
    </xf>
    <xf numFmtId="0" fontId="20" fillId="0" borderId="0">
      <alignment vertical="center"/>
    </xf>
    <xf numFmtId="0" fontId="74" fillId="0" borderId="19" applyNumberFormat="0" applyFill="0" applyAlignment="0" applyProtection="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118" fillId="0" borderId="35" applyNumberFormat="0" applyFill="0" applyAlignment="0" applyProtection="0">
      <alignment vertical="center"/>
    </xf>
    <xf numFmtId="0" fontId="20" fillId="0" borderId="0">
      <alignment vertical="center"/>
    </xf>
    <xf numFmtId="0" fontId="78" fillId="37" borderId="0" applyNumberFormat="0" applyBorder="0" applyAlignment="0" applyProtection="0">
      <alignment vertical="center"/>
    </xf>
    <xf numFmtId="0" fontId="20" fillId="0" borderId="0">
      <alignment vertical="center"/>
    </xf>
    <xf numFmtId="0" fontId="78" fillId="37" borderId="0" applyNumberFormat="0" applyBorder="0" applyAlignment="0" applyProtection="0">
      <alignment vertical="center"/>
    </xf>
    <xf numFmtId="0" fontId="20" fillId="0" borderId="0">
      <alignment vertical="center"/>
    </xf>
    <xf numFmtId="0" fontId="78" fillId="37" borderId="0" applyNumberFormat="0" applyBorder="0" applyAlignment="0" applyProtection="0">
      <alignment vertical="center"/>
    </xf>
    <xf numFmtId="0" fontId="20" fillId="0" borderId="0">
      <alignment vertical="center"/>
    </xf>
    <xf numFmtId="0" fontId="20" fillId="0" borderId="0">
      <alignment vertical="center"/>
    </xf>
    <xf numFmtId="0" fontId="78" fillId="37" borderId="0" applyNumberFormat="0" applyBorder="0" applyAlignment="0" applyProtection="0">
      <alignment vertical="center"/>
    </xf>
    <xf numFmtId="0" fontId="20" fillId="0" borderId="0">
      <alignment vertical="center"/>
    </xf>
    <xf numFmtId="0" fontId="20" fillId="0" borderId="0">
      <alignment vertical="center"/>
    </xf>
    <xf numFmtId="0" fontId="119" fillId="4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39" borderId="26" applyNumberFormat="0" applyFont="0" applyAlignment="0" applyProtection="0">
      <alignment vertical="center"/>
    </xf>
    <xf numFmtId="0" fontId="0" fillId="0" borderId="0">
      <alignment vertical="center"/>
    </xf>
    <xf numFmtId="0" fontId="20" fillId="0" borderId="0">
      <alignment vertical="center"/>
    </xf>
    <xf numFmtId="0" fontId="0" fillId="39" borderId="26" applyNumberFormat="0" applyFont="0" applyAlignment="0" applyProtection="0">
      <alignment vertical="center"/>
    </xf>
    <xf numFmtId="0" fontId="20" fillId="0" borderId="0">
      <alignment vertical="center"/>
    </xf>
    <xf numFmtId="0" fontId="20" fillId="0" borderId="0">
      <alignment vertical="center"/>
    </xf>
    <xf numFmtId="0" fontId="20" fillId="0" borderId="0">
      <alignment vertical="center"/>
    </xf>
    <xf numFmtId="0" fontId="0" fillId="39" borderId="26" applyNumberFormat="0" applyFont="0" applyAlignment="0" applyProtection="0">
      <alignment vertical="center"/>
    </xf>
    <xf numFmtId="0" fontId="0" fillId="0" borderId="0">
      <alignment vertical="center"/>
    </xf>
    <xf numFmtId="0" fontId="20" fillId="0" borderId="0">
      <alignment vertical="center"/>
    </xf>
    <xf numFmtId="0" fontId="20" fillId="0" borderId="0"/>
    <xf numFmtId="0" fontId="20" fillId="0" borderId="0">
      <alignment vertical="center"/>
    </xf>
    <xf numFmtId="0" fontId="20" fillId="0" borderId="0"/>
    <xf numFmtId="0" fontId="20" fillId="0" borderId="0">
      <alignment vertical="center"/>
    </xf>
    <xf numFmtId="0" fontId="20" fillId="0" borderId="0">
      <alignment vertical="center"/>
    </xf>
    <xf numFmtId="0" fontId="0" fillId="39" borderId="26" applyNumberFormat="0" applyFont="0" applyAlignment="0" applyProtection="0">
      <alignment vertical="center"/>
    </xf>
    <xf numFmtId="0" fontId="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73" fillId="63" borderId="0" applyNumberFormat="0" applyBorder="0" applyAlignment="0" applyProtection="0">
      <alignment vertical="center"/>
    </xf>
    <xf numFmtId="0" fontId="20" fillId="0" borderId="0">
      <alignment vertical="center"/>
    </xf>
    <xf numFmtId="0" fontId="73" fillId="63" borderId="0" applyNumberFormat="0" applyBorder="0" applyAlignment="0" applyProtection="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0" fillId="0" borderId="0">
      <alignment vertical="center"/>
    </xf>
    <xf numFmtId="0" fontId="20" fillId="0" borderId="0">
      <alignment vertical="center"/>
    </xf>
    <xf numFmtId="0" fontId="20" fillId="0" borderId="0">
      <alignment vertical="center"/>
    </xf>
    <xf numFmtId="0" fontId="10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73" fillId="53" borderId="0" applyNumberFormat="0" applyBorder="0" applyAlignment="0" applyProtection="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7" fillId="0" borderId="0">
      <alignment vertical="center"/>
    </xf>
    <xf numFmtId="0" fontId="7" fillId="0" borderId="0">
      <alignment vertical="center"/>
    </xf>
    <xf numFmtId="0" fontId="20" fillId="0" borderId="0">
      <alignment vertical="center"/>
    </xf>
    <xf numFmtId="0" fontId="20" fillId="0" borderId="0">
      <alignment vertical="center"/>
    </xf>
    <xf numFmtId="0" fontId="7"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7" fillId="0" borderId="0">
      <alignment vertical="center"/>
    </xf>
    <xf numFmtId="0" fontId="7"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7"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93" fillId="40" borderId="24" applyNumberFormat="0" applyAlignment="0" applyProtection="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119" fillId="43" borderId="36" applyNumberFormat="0" applyAlignment="0" applyProtection="0">
      <alignment vertical="center"/>
    </xf>
    <xf numFmtId="0" fontId="20" fillId="0" borderId="0">
      <alignment vertical="center"/>
    </xf>
    <xf numFmtId="0" fontId="20" fillId="0" borderId="0">
      <alignment vertical="center"/>
    </xf>
    <xf numFmtId="0" fontId="93" fillId="40" borderId="24" applyNumberFormat="0" applyAlignment="0" applyProtection="0">
      <alignment vertical="center"/>
    </xf>
    <xf numFmtId="0" fontId="119" fillId="43" borderId="36" applyNumberFormat="0" applyAlignment="0" applyProtection="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0" fillId="0" borderId="0">
      <alignment vertical="center"/>
    </xf>
    <xf numFmtId="0" fontId="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99" fillId="50" borderId="29" applyNumberFormat="0" applyAlignment="0" applyProtection="0">
      <alignment vertical="center"/>
    </xf>
    <xf numFmtId="0" fontId="0" fillId="0" borderId="0">
      <alignment vertical="center"/>
    </xf>
    <xf numFmtId="0" fontId="99" fillId="50" borderId="29" applyNumberFormat="0" applyAlignment="0" applyProtection="0">
      <alignment vertical="center"/>
    </xf>
    <xf numFmtId="0" fontId="20" fillId="0" borderId="0">
      <alignment vertical="center"/>
    </xf>
    <xf numFmtId="0" fontId="99" fillId="50" borderId="29" applyNumberFormat="0" applyAlignment="0" applyProtection="0">
      <alignment vertical="center"/>
    </xf>
    <xf numFmtId="0" fontId="20" fillId="0" borderId="0">
      <alignment vertical="center"/>
    </xf>
    <xf numFmtId="0" fontId="99" fillId="50" borderId="29" applyNumberFormat="0" applyAlignment="0" applyProtection="0">
      <alignment vertical="center"/>
    </xf>
    <xf numFmtId="0" fontId="20" fillId="0" borderId="0">
      <alignment vertical="center"/>
    </xf>
    <xf numFmtId="0" fontId="99" fillId="50" borderId="29" applyNumberFormat="0" applyAlignment="0" applyProtection="0">
      <alignment vertical="center"/>
    </xf>
    <xf numFmtId="0" fontId="20" fillId="0" borderId="0">
      <alignment vertical="center"/>
    </xf>
    <xf numFmtId="0" fontId="20" fillId="0" borderId="0">
      <alignment vertical="center"/>
    </xf>
    <xf numFmtId="0" fontId="99" fillId="50" borderId="29" applyNumberFormat="0" applyAlignment="0" applyProtection="0">
      <alignment vertical="center"/>
    </xf>
    <xf numFmtId="0" fontId="87" fillId="37" borderId="0" applyNumberFormat="0" applyBorder="0" applyAlignment="0" applyProtection="0">
      <alignment vertical="center"/>
    </xf>
    <xf numFmtId="0" fontId="2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3" fillId="40" borderId="24" applyNumberFormat="0" applyAlignment="0" applyProtection="0">
      <alignment vertical="center"/>
    </xf>
    <xf numFmtId="0" fontId="20" fillId="0" borderId="0">
      <alignment vertical="center"/>
    </xf>
    <xf numFmtId="0" fontId="93" fillId="40" borderId="24" applyNumberFormat="0" applyAlignment="0" applyProtection="0">
      <alignment vertical="center"/>
    </xf>
    <xf numFmtId="0" fontId="20" fillId="0" borderId="0">
      <alignment vertical="center"/>
    </xf>
    <xf numFmtId="0" fontId="0" fillId="0" borderId="0">
      <alignment vertical="center"/>
    </xf>
    <xf numFmtId="0" fontId="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81" fillId="0" borderId="0">
      <alignment vertical="center"/>
    </xf>
    <xf numFmtId="0" fontId="20" fillId="0" borderId="0">
      <alignment vertical="center"/>
    </xf>
    <xf numFmtId="0" fontId="20" fillId="0" borderId="0">
      <alignment vertical="center"/>
    </xf>
    <xf numFmtId="0" fontId="93" fillId="40" borderId="24" applyNumberFormat="0" applyAlignment="0" applyProtection="0">
      <alignment vertical="center"/>
    </xf>
    <xf numFmtId="0" fontId="20" fillId="0" borderId="0">
      <alignment vertical="center"/>
    </xf>
    <xf numFmtId="0" fontId="20" fillId="0" borderId="0">
      <alignment vertical="center"/>
    </xf>
    <xf numFmtId="0" fontId="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118" fillId="0" borderId="35" applyNumberFormat="0" applyFill="0" applyAlignment="0" applyProtection="0">
      <alignment vertical="center"/>
    </xf>
    <xf numFmtId="0" fontId="0" fillId="0" borderId="0">
      <alignment vertical="center"/>
    </xf>
    <xf numFmtId="0" fontId="0" fillId="0" borderId="0">
      <alignment vertical="center"/>
    </xf>
    <xf numFmtId="0" fontId="118" fillId="0" borderId="3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8" fillId="0" borderId="35" applyNumberFormat="0" applyFill="0" applyAlignment="0" applyProtection="0">
      <alignment vertical="center"/>
    </xf>
    <xf numFmtId="0" fontId="0" fillId="0" borderId="0">
      <alignment vertical="center"/>
    </xf>
    <xf numFmtId="0" fontId="118" fillId="0" borderId="35" applyNumberFormat="0" applyFill="0" applyAlignment="0" applyProtection="0">
      <alignment vertical="center"/>
    </xf>
    <xf numFmtId="0" fontId="0" fillId="0" borderId="0">
      <alignment vertical="center"/>
    </xf>
    <xf numFmtId="0" fontId="0" fillId="0" borderId="0">
      <alignment vertical="center"/>
    </xf>
    <xf numFmtId="0" fontId="118" fillId="0" borderId="35" applyNumberFormat="0" applyFill="0" applyAlignment="0" applyProtection="0">
      <alignment vertical="center"/>
    </xf>
    <xf numFmtId="0" fontId="0" fillId="0" borderId="0">
      <alignment vertical="center"/>
    </xf>
    <xf numFmtId="0" fontId="0" fillId="0" borderId="0">
      <alignment vertical="center"/>
    </xf>
    <xf numFmtId="0" fontId="118" fillId="0" borderId="3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pplyAlignment="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0" fillId="0" borderId="0">
      <alignment vertical="center"/>
    </xf>
    <xf numFmtId="0" fontId="0" fillId="0" borderId="0">
      <alignment vertical="center"/>
    </xf>
    <xf numFmtId="0" fontId="2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0" fillId="0" borderId="0">
      <alignment vertical="center"/>
    </xf>
    <xf numFmtId="0" fontId="0" fillId="0" borderId="0">
      <alignment vertical="center"/>
    </xf>
    <xf numFmtId="0" fontId="0" fillId="0" borderId="0">
      <alignment vertical="center"/>
    </xf>
    <xf numFmtId="0" fontId="20" fillId="0" borderId="0">
      <alignment vertical="center"/>
    </xf>
    <xf numFmtId="0" fontId="20" fillId="0" borderId="0">
      <alignment vertical="center"/>
    </xf>
    <xf numFmtId="0" fontId="0" fillId="0" borderId="0">
      <alignment vertical="center"/>
    </xf>
    <xf numFmtId="0" fontId="91" fillId="0" borderId="1">
      <alignment horizontal="left" vertical="center"/>
    </xf>
    <xf numFmtId="0" fontId="0" fillId="39" borderId="26" applyNumberFormat="0" applyFont="0" applyAlignment="0" applyProtection="0">
      <alignment vertical="center"/>
    </xf>
    <xf numFmtId="0" fontId="91" fillId="0" borderId="1">
      <alignment horizontal="left" vertical="center"/>
    </xf>
    <xf numFmtId="0" fontId="91" fillId="0" borderId="1">
      <alignment horizontal="left" vertical="center"/>
    </xf>
    <xf numFmtId="0" fontId="0" fillId="39" borderId="26" applyNumberFormat="0" applyFont="0" applyAlignment="0" applyProtection="0">
      <alignment vertical="center"/>
    </xf>
    <xf numFmtId="0" fontId="91" fillId="0" borderId="1">
      <alignment horizontal="left" vertical="center"/>
    </xf>
    <xf numFmtId="0" fontId="91" fillId="0" borderId="1">
      <alignment horizontal="left" vertical="center"/>
    </xf>
    <xf numFmtId="0" fontId="91" fillId="0" borderId="1">
      <alignment horizontal="left" vertical="center"/>
    </xf>
    <xf numFmtId="0" fontId="91" fillId="0" borderId="1">
      <alignment horizontal="left" vertical="center"/>
    </xf>
    <xf numFmtId="0" fontId="0" fillId="0" borderId="0">
      <alignment vertical="center"/>
    </xf>
    <xf numFmtId="0" fontId="0" fillId="0" borderId="0">
      <alignment vertical="center"/>
    </xf>
    <xf numFmtId="0" fontId="0" fillId="0" borderId="0">
      <alignment vertical="center"/>
    </xf>
    <xf numFmtId="0" fontId="20" fillId="0" borderId="0">
      <alignment vertical="center"/>
    </xf>
    <xf numFmtId="0" fontId="20" fillId="0" borderId="0">
      <alignment vertical="center"/>
    </xf>
    <xf numFmtId="0" fontId="20" fillId="0" borderId="0">
      <alignment vertical="center"/>
    </xf>
    <xf numFmtId="0" fontId="120" fillId="40" borderId="29" applyNumberFormat="0" applyAlignment="0" applyProtection="0">
      <alignment vertical="center"/>
    </xf>
    <xf numFmtId="0" fontId="20" fillId="0" borderId="0">
      <alignment vertical="center"/>
    </xf>
    <xf numFmtId="1" fontId="81" fillId="0" borderId="20" applyFill="0" applyProtection="0">
      <alignment horizontal="center" vertical="center"/>
    </xf>
    <xf numFmtId="0" fontId="20" fillId="0" borderId="0">
      <alignment vertical="center"/>
    </xf>
    <xf numFmtId="0" fontId="120" fillId="40" borderId="29" applyNumberFormat="0" applyAlignment="0" applyProtection="0">
      <alignment vertical="center"/>
    </xf>
    <xf numFmtId="0" fontId="20" fillId="0" borderId="0">
      <alignment vertical="center"/>
    </xf>
    <xf numFmtId="0" fontId="20" fillId="0" borderId="0">
      <alignment vertical="center"/>
    </xf>
    <xf numFmtId="0" fontId="120" fillId="40" borderId="29" applyNumberFormat="0" applyAlignment="0" applyProtection="0">
      <alignment vertical="center"/>
    </xf>
    <xf numFmtId="0" fontId="20" fillId="0" borderId="0">
      <alignment vertical="center"/>
    </xf>
    <xf numFmtId="0" fontId="7" fillId="0" borderId="0">
      <alignment vertical="center"/>
    </xf>
    <xf numFmtId="0" fontId="120" fillId="40" borderId="29" applyNumberFormat="0" applyAlignment="0" applyProtection="0">
      <alignment vertical="center"/>
    </xf>
    <xf numFmtId="0" fontId="7" fillId="0" borderId="0">
      <alignment vertical="center"/>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121"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87" fillId="42" borderId="0" applyNumberFormat="0" applyBorder="0" applyAlignment="0" applyProtection="0">
      <alignment vertical="center"/>
    </xf>
    <xf numFmtId="0" fontId="87" fillId="42" borderId="0" applyNumberFormat="0" applyBorder="0" applyAlignment="0" applyProtection="0">
      <alignment vertical="center"/>
    </xf>
    <xf numFmtId="0" fontId="87" fillId="42" borderId="0" applyNumberFormat="0" applyBorder="0" applyAlignment="0" applyProtection="0">
      <alignment vertical="center"/>
    </xf>
    <xf numFmtId="0" fontId="87"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116" fillId="0" borderId="0" applyNumberFormat="0" applyFill="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116" fillId="0" borderId="0" applyNumberFormat="0" applyFill="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87" fillId="37" borderId="0" applyNumberFormat="0" applyBorder="0" applyAlignment="0" applyProtection="0">
      <alignment vertical="center"/>
    </xf>
    <xf numFmtId="0" fontId="87" fillId="37" borderId="0" applyNumberFormat="0" applyBorder="0" applyAlignment="0" applyProtection="0">
      <alignment vertical="center"/>
    </xf>
    <xf numFmtId="0" fontId="87" fillId="37" borderId="0" applyNumberFormat="0" applyBorder="0" applyAlignment="0" applyProtection="0">
      <alignment vertical="center"/>
    </xf>
    <xf numFmtId="0" fontId="87" fillId="37" borderId="0" applyNumberFormat="0" applyBorder="0" applyAlignment="0" applyProtection="0">
      <alignment vertical="center"/>
    </xf>
    <xf numFmtId="0" fontId="81" fillId="0" borderId="9" applyNumberFormat="0" applyFill="0" applyProtection="0">
      <alignment horizontal="left" vertical="center"/>
    </xf>
    <xf numFmtId="0" fontId="87" fillId="37" borderId="0" applyNumberFormat="0" applyBorder="0" applyAlignment="0" applyProtection="0">
      <alignment vertical="center"/>
    </xf>
    <xf numFmtId="0" fontId="87" fillId="37" borderId="0" applyNumberFormat="0" applyBorder="0" applyAlignment="0" applyProtection="0">
      <alignment vertical="center"/>
    </xf>
    <xf numFmtId="0" fontId="87" fillId="37" borderId="0" applyNumberFormat="0" applyBorder="0" applyAlignment="0" applyProtection="0">
      <alignment vertical="center"/>
    </xf>
    <xf numFmtId="0" fontId="87" fillId="37"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124"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74" fillId="0" borderId="19" applyNumberFormat="0" applyFill="0" applyAlignment="0" applyProtection="0">
      <alignment vertical="center"/>
    </xf>
    <xf numFmtId="0" fontId="74" fillId="0" borderId="19" applyNumberFormat="0" applyFill="0" applyAlignment="0" applyProtection="0">
      <alignment vertical="center"/>
    </xf>
    <xf numFmtId="0" fontId="74" fillId="0" borderId="19" applyNumberFormat="0" applyFill="0" applyAlignment="0" applyProtection="0">
      <alignment vertical="center"/>
    </xf>
    <xf numFmtId="0" fontId="125" fillId="0" borderId="0" applyNumberFormat="0" applyFill="0" applyBorder="0" applyAlignment="0" applyProtection="0">
      <alignment vertical="center"/>
    </xf>
    <xf numFmtId="0" fontId="74" fillId="0" borderId="32" applyNumberFormat="0" applyFill="0" applyAlignment="0" applyProtection="0">
      <alignment vertical="center"/>
    </xf>
    <xf numFmtId="0" fontId="74" fillId="0" borderId="19" applyNumberFormat="0" applyFill="0" applyAlignment="0" applyProtection="0">
      <alignment vertical="center"/>
    </xf>
    <xf numFmtId="0" fontId="74" fillId="0" borderId="19" applyNumberFormat="0" applyFill="0" applyAlignment="0" applyProtection="0">
      <alignment vertical="center"/>
    </xf>
    <xf numFmtId="0" fontId="74" fillId="0" borderId="19" applyNumberFormat="0" applyFill="0" applyAlignment="0" applyProtection="0">
      <alignment vertical="center"/>
    </xf>
    <xf numFmtId="0" fontId="74" fillId="0" borderId="19" applyNumberFormat="0" applyFill="0" applyAlignment="0" applyProtection="0">
      <alignment vertical="center"/>
    </xf>
    <xf numFmtId="0" fontId="74" fillId="0" borderId="32" applyNumberFormat="0" applyFill="0" applyAlignment="0" applyProtection="0">
      <alignment vertical="center"/>
    </xf>
    <xf numFmtId="0" fontId="74" fillId="0" borderId="19" applyNumberFormat="0" applyFill="0" applyAlignment="0" applyProtection="0">
      <alignment vertical="center"/>
    </xf>
    <xf numFmtId="0" fontId="74" fillId="0" borderId="19" applyNumberFormat="0" applyFill="0" applyAlignment="0" applyProtection="0">
      <alignment vertical="center"/>
    </xf>
    <xf numFmtId="0" fontId="74" fillId="0" borderId="19" applyNumberFormat="0" applyFill="0" applyAlignment="0" applyProtection="0">
      <alignment vertical="center"/>
    </xf>
    <xf numFmtId="0" fontId="125" fillId="0" borderId="0" applyNumberFormat="0" applyFill="0" applyBorder="0" applyAlignment="0" applyProtection="0">
      <alignment vertical="center"/>
    </xf>
    <xf numFmtId="0" fontId="74" fillId="0" borderId="19" applyNumberFormat="0" applyFill="0" applyAlignment="0" applyProtection="0">
      <alignment vertical="center"/>
    </xf>
    <xf numFmtId="0" fontId="74" fillId="0" borderId="19" applyNumberFormat="0" applyFill="0" applyAlignment="0" applyProtection="0">
      <alignment vertical="center"/>
    </xf>
    <xf numFmtId="0" fontId="74" fillId="0" borderId="19" applyNumberFormat="0" applyFill="0" applyAlignment="0" applyProtection="0">
      <alignment vertical="center"/>
    </xf>
    <xf numFmtId="0" fontId="74" fillId="0" borderId="19" applyNumberFormat="0" applyFill="0" applyAlignment="0" applyProtection="0">
      <alignment vertical="center"/>
    </xf>
    <xf numFmtId="0" fontId="74" fillId="0" borderId="19" applyNumberFormat="0" applyFill="0" applyAlignment="0" applyProtection="0">
      <alignment vertical="center"/>
    </xf>
    <xf numFmtId="0" fontId="74" fillId="0" borderId="19" applyNumberFormat="0" applyFill="0" applyAlignment="0" applyProtection="0">
      <alignment vertical="center"/>
    </xf>
    <xf numFmtId="0" fontId="74" fillId="0" borderId="19" applyNumberFormat="0" applyFill="0" applyAlignment="0" applyProtection="0">
      <alignment vertical="center"/>
    </xf>
    <xf numFmtId="0" fontId="74" fillId="0" borderId="19" applyNumberFormat="0" applyFill="0" applyAlignment="0" applyProtection="0">
      <alignment vertical="center"/>
    </xf>
    <xf numFmtId="0" fontId="74" fillId="0" borderId="19" applyNumberFormat="0" applyFill="0" applyAlignment="0" applyProtection="0">
      <alignment vertical="center"/>
    </xf>
    <xf numFmtId="0" fontId="125" fillId="0" borderId="0" applyNumberFormat="0" applyFill="0" applyBorder="0" applyAlignment="0" applyProtection="0">
      <alignment vertical="center"/>
    </xf>
    <xf numFmtId="0" fontId="74" fillId="0" borderId="19" applyNumberFormat="0" applyFill="0" applyAlignment="0" applyProtection="0">
      <alignment vertical="center"/>
    </xf>
    <xf numFmtId="0" fontId="74" fillId="0" borderId="19" applyNumberFormat="0" applyFill="0" applyAlignment="0" applyProtection="0">
      <alignment vertical="center"/>
    </xf>
    <xf numFmtId="0" fontId="74" fillId="0" borderId="19" applyNumberFormat="0" applyFill="0" applyAlignment="0" applyProtection="0">
      <alignment vertical="center"/>
    </xf>
    <xf numFmtId="0" fontId="74" fillId="0" borderId="19" applyNumberFormat="0" applyFill="0" applyAlignment="0" applyProtection="0">
      <alignment vertical="center"/>
    </xf>
    <xf numFmtId="0" fontId="74" fillId="0" borderId="19" applyNumberFormat="0" applyFill="0" applyAlignment="0" applyProtection="0">
      <alignment vertical="center"/>
    </xf>
    <xf numFmtId="0" fontId="74" fillId="0" borderId="19" applyNumberFormat="0" applyFill="0" applyAlignment="0" applyProtection="0">
      <alignment vertical="center"/>
    </xf>
    <xf numFmtId="0" fontId="74" fillId="0" borderId="19" applyNumberFormat="0" applyFill="0" applyAlignment="0" applyProtection="0">
      <alignment vertical="center"/>
    </xf>
    <xf numFmtId="0" fontId="74" fillId="0" borderId="19" applyNumberFormat="0" applyFill="0" applyAlignment="0" applyProtection="0">
      <alignment vertical="center"/>
    </xf>
    <xf numFmtId="0" fontId="74" fillId="0" borderId="19" applyNumberFormat="0" applyFill="0" applyAlignment="0" applyProtection="0">
      <alignment vertical="center"/>
    </xf>
    <xf numFmtId="0" fontId="74" fillId="0" borderId="19" applyNumberFormat="0" applyFill="0" applyAlignment="0" applyProtection="0">
      <alignment vertical="center"/>
    </xf>
    <xf numFmtId="4" fontId="0" fillId="0" borderId="0" applyFont="0" applyFill="0" applyBorder="0" applyAlignment="0" applyProtection="0">
      <alignment vertical="center"/>
    </xf>
    <xf numFmtId="0" fontId="74" fillId="0" borderId="19" applyNumberFormat="0" applyFill="0" applyAlignment="0" applyProtection="0">
      <alignment vertical="center"/>
    </xf>
    <xf numFmtId="0" fontId="74" fillId="0" borderId="19" applyNumberFormat="0" applyFill="0" applyAlignment="0" applyProtection="0">
      <alignment vertical="center"/>
    </xf>
    <xf numFmtId="0" fontId="74" fillId="0" borderId="19" applyNumberFormat="0" applyFill="0" applyAlignment="0" applyProtection="0">
      <alignment vertical="center"/>
    </xf>
    <xf numFmtId="0" fontId="74" fillId="0" borderId="19" applyNumberFormat="0" applyFill="0" applyAlignment="0" applyProtection="0">
      <alignment vertical="center"/>
    </xf>
    <xf numFmtId="0" fontId="120" fillId="40" borderId="29" applyNumberFormat="0" applyAlignment="0" applyProtection="0">
      <alignment vertical="center"/>
    </xf>
    <xf numFmtId="0" fontId="120" fillId="40" borderId="29" applyNumberFormat="0" applyAlignment="0" applyProtection="0">
      <alignment vertical="center"/>
    </xf>
    <xf numFmtId="0" fontId="120" fillId="40" borderId="29" applyNumberFormat="0" applyAlignment="0" applyProtection="0">
      <alignment vertical="center"/>
    </xf>
    <xf numFmtId="0" fontId="120" fillId="40" borderId="29" applyNumberFormat="0" applyAlignment="0" applyProtection="0">
      <alignment vertical="center"/>
    </xf>
    <xf numFmtId="0" fontId="120" fillId="40" borderId="29" applyNumberFormat="0" applyAlignment="0" applyProtection="0">
      <alignment vertical="center"/>
    </xf>
    <xf numFmtId="0" fontId="120" fillId="40" borderId="29" applyNumberFormat="0" applyAlignment="0" applyProtection="0">
      <alignment vertical="center"/>
    </xf>
    <xf numFmtId="0" fontId="120" fillId="40" borderId="29" applyNumberFormat="0" applyAlignment="0" applyProtection="0">
      <alignment vertical="center"/>
    </xf>
    <xf numFmtId="0" fontId="120" fillId="40" borderId="29" applyNumberFormat="0" applyAlignment="0" applyProtection="0">
      <alignment vertical="center"/>
    </xf>
    <xf numFmtId="0" fontId="120" fillId="40" borderId="29" applyNumberFormat="0" applyAlignment="0" applyProtection="0">
      <alignment vertical="center"/>
    </xf>
    <xf numFmtId="0" fontId="120" fillId="40" borderId="29" applyNumberFormat="0" applyAlignment="0" applyProtection="0">
      <alignment vertical="center"/>
    </xf>
    <xf numFmtId="0" fontId="120" fillId="40" borderId="29" applyNumberFormat="0" applyAlignment="0" applyProtection="0">
      <alignment vertical="center"/>
    </xf>
    <xf numFmtId="0" fontId="120" fillId="40" borderId="29" applyNumberFormat="0" applyAlignment="0" applyProtection="0">
      <alignment vertical="center"/>
    </xf>
    <xf numFmtId="0" fontId="120" fillId="40" borderId="29" applyNumberFormat="0" applyAlignment="0" applyProtection="0">
      <alignment vertical="center"/>
    </xf>
    <xf numFmtId="0" fontId="120" fillId="40" borderId="29" applyNumberFormat="0" applyAlignment="0" applyProtection="0">
      <alignment vertical="center"/>
    </xf>
    <xf numFmtId="0" fontId="120" fillId="40" borderId="29" applyNumberFormat="0" applyAlignment="0" applyProtection="0">
      <alignment vertical="center"/>
    </xf>
    <xf numFmtId="0" fontId="120" fillId="40" borderId="29" applyNumberFormat="0" applyAlignment="0" applyProtection="0">
      <alignment vertical="center"/>
    </xf>
    <xf numFmtId="0" fontId="120" fillId="40" borderId="29" applyNumberFormat="0" applyAlignment="0" applyProtection="0">
      <alignment vertical="center"/>
    </xf>
    <xf numFmtId="0" fontId="119" fillId="43" borderId="36" applyNumberFormat="0" applyAlignment="0" applyProtection="0">
      <alignment vertical="center"/>
    </xf>
    <xf numFmtId="0" fontId="119" fillId="43" borderId="36" applyNumberFormat="0" applyAlignment="0" applyProtection="0">
      <alignment vertical="center"/>
    </xf>
    <xf numFmtId="0" fontId="119" fillId="43" borderId="36" applyNumberFormat="0" applyAlignment="0" applyProtection="0">
      <alignment vertical="center"/>
    </xf>
    <xf numFmtId="0" fontId="119" fillId="43" borderId="36" applyNumberFormat="0" applyAlignment="0" applyProtection="0">
      <alignment vertical="center"/>
    </xf>
    <xf numFmtId="0" fontId="119" fillId="43" borderId="36" applyNumberFormat="0" applyAlignment="0" applyProtection="0">
      <alignment vertical="center"/>
    </xf>
    <xf numFmtId="0" fontId="119" fillId="43" borderId="36" applyNumberFormat="0" applyAlignment="0" applyProtection="0">
      <alignment vertical="center"/>
    </xf>
    <xf numFmtId="0" fontId="119" fillId="43" borderId="36" applyNumberFormat="0" applyAlignment="0" applyProtection="0">
      <alignment vertical="center"/>
    </xf>
    <xf numFmtId="0" fontId="119" fillId="43" borderId="36" applyNumberFormat="0" applyAlignment="0" applyProtection="0">
      <alignment vertical="center"/>
    </xf>
    <xf numFmtId="0" fontId="119" fillId="43" borderId="36" applyNumberFormat="0" applyAlignment="0" applyProtection="0">
      <alignment vertical="center"/>
    </xf>
    <xf numFmtId="0" fontId="119" fillId="43" borderId="36" applyNumberFormat="0" applyAlignment="0" applyProtection="0">
      <alignment vertical="center"/>
    </xf>
    <xf numFmtId="0" fontId="119" fillId="43" borderId="36" applyNumberFormat="0" applyAlignment="0" applyProtection="0">
      <alignment vertical="center"/>
    </xf>
    <xf numFmtId="0" fontId="119" fillId="43" borderId="36" applyNumberFormat="0" applyAlignment="0" applyProtection="0">
      <alignment vertical="center"/>
    </xf>
    <xf numFmtId="0" fontId="119" fillId="43" borderId="36" applyNumberFormat="0" applyAlignment="0" applyProtection="0">
      <alignment vertical="center"/>
    </xf>
    <xf numFmtId="0" fontId="119" fillId="43" borderId="36" applyNumberFormat="0" applyAlignment="0" applyProtection="0">
      <alignment vertical="center"/>
    </xf>
    <xf numFmtId="0" fontId="119" fillId="43" borderId="36" applyNumberFormat="0" applyAlignment="0" applyProtection="0">
      <alignment vertical="center"/>
    </xf>
    <xf numFmtId="0" fontId="119" fillId="43" borderId="36" applyNumberFormat="0" applyAlignment="0" applyProtection="0">
      <alignment vertical="center"/>
    </xf>
    <xf numFmtId="0" fontId="119" fillId="43" borderId="36" applyNumberFormat="0" applyAlignment="0" applyProtection="0">
      <alignment vertical="center"/>
    </xf>
    <xf numFmtId="0" fontId="119" fillId="43" borderId="36" applyNumberFormat="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76" fillId="0" borderId="20" applyNumberFormat="0" applyFill="0" applyProtection="0">
      <alignment horizontal="left" vertical="center"/>
    </xf>
    <xf numFmtId="0" fontId="76" fillId="0" borderId="20" applyNumberFormat="0" applyFill="0" applyProtection="0">
      <alignment horizontal="left" vertical="center"/>
    </xf>
    <xf numFmtId="0" fontId="76" fillId="0" borderId="20" applyNumberFormat="0" applyFill="0" applyProtection="0">
      <alignment horizontal="left" vertical="center"/>
    </xf>
    <xf numFmtId="0" fontId="76" fillId="0" borderId="20" applyNumberFormat="0" applyFill="0" applyProtection="0">
      <alignment horizontal="left" vertical="center"/>
    </xf>
    <xf numFmtId="0" fontId="76" fillId="0" borderId="20" applyNumberFormat="0" applyFill="0" applyProtection="0">
      <alignment horizontal="left" vertical="center"/>
    </xf>
    <xf numFmtId="0" fontId="76" fillId="0" borderId="20" applyNumberFormat="0" applyFill="0" applyProtection="0">
      <alignment horizontal="left" vertical="center"/>
    </xf>
    <xf numFmtId="0" fontId="76" fillId="0" borderId="20" applyNumberFormat="0" applyFill="0" applyProtection="0">
      <alignment horizontal="left" vertical="center"/>
    </xf>
    <xf numFmtId="0" fontId="76" fillId="0" borderId="20" applyNumberFormat="0" applyFill="0" applyProtection="0">
      <alignment horizontal="left" vertical="center"/>
    </xf>
    <xf numFmtId="0" fontId="125"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118" fillId="0" borderId="35" applyNumberFormat="0" applyFill="0" applyAlignment="0" applyProtection="0">
      <alignment vertical="center"/>
    </xf>
    <xf numFmtId="0" fontId="118" fillId="0" borderId="35" applyNumberFormat="0" applyFill="0" applyAlignment="0" applyProtection="0">
      <alignment vertical="center"/>
    </xf>
    <xf numFmtId="0" fontId="118" fillId="0" borderId="35" applyNumberFormat="0" applyFill="0" applyAlignment="0" applyProtection="0">
      <alignment vertical="center"/>
    </xf>
    <xf numFmtId="0" fontId="118" fillId="0" borderId="35" applyNumberFormat="0" applyFill="0" applyAlignment="0" applyProtection="0">
      <alignment vertical="center"/>
    </xf>
    <xf numFmtId="0" fontId="118" fillId="0" borderId="35" applyNumberFormat="0" applyFill="0" applyAlignment="0" applyProtection="0">
      <alignment vertical="center"/>
    </xf>
    <xf numFmtId="0" fontId="118" fillId="0" borderId="35" applyNumberFormat="0" applyFill="0" applyAlignment="0" applyProtection="0">
      <alignment vertical="center"/>
    </xf>
    <xf numFmtId="0" fontId="118" fillId="0" borderId="35" applyNumberFormat="0" applyFill="0" applyAlignment="0" applyProtection="0">
      <alignment vertical="center"/>
    </xf>
    <xf numFmtId="0" fontId="118" fillId="0" borderId="35" applyNumberFormat="0" applyFill="0" applyAlignment="0" applyProtection="0">
      <alignment vertical="center"/>
    </xf>
    <xf numFmtId="0" fontId="118" fillId="0" borderId="35" applyNumberFormat="0" applyFill="0" applyAlignment="0" applyProtection="0">
      <alignment vertical="center"/>
    </xf>
    <xf numFmtId="0" fontId="118" fillId="0" borderId="35" applyNumberFormat="0" applyFill="0" applyAlignment="0" applyProtection="0">
      <alignment vertical="center"/>
    </xf>
    <xf numFmtId="0" fontId="118" fillId="0" borderId="35" applyNumberFormat="0" applyFill="0" applyAlignment="0" applyProtection="0">
      <alignment vertical="center"/>
    </xf>
    <xf numFmtId="0" fontId="118" fillId="0" borderId="35" applyNumberFormat="0" applyFill="0" applyAlignment="0" applyProtection="0">
      <alignment vertical="center"/>
    </xf>
    <xf numFmtId="0" fontId="118" fillId="0" borderId="35" applyNumberFormat="0" applyFill="0" applyAlignment="0" applyProtection="0">
      <alignment vertical="center"/>
    </xf>
    <xf numFmtId="0" fontId="97" fillId="0" borderId="0">
      <alignment vertical="center"/>
    </xf>
    <xf numFmtId="0" fontId="99" fillId="50" borderId="29" applyNumberFormat="0" applyAlignment="0" applyProtection="0">
      <alignment vertical="center"/>
    </xf>
    <xf numFmtId="193" fontId="0" fillId="0" borderId="0" applyFont="0" applyFill="0" applyBorder="0" applyAlignment="0" applyProtection="0">
      <alignment vertical="center"/>
    </xf>
    <xf numFmtId="41" fontId="0" fillId="0" borderId="0" applyFont="0" applyFill="0" applyBorder="0" applyAlignment="0" applyProtection="0">
      <alignment vertical="center"/>
    </xf>
    <xf numFmtId="0" fontId="2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192" fontId="0" fillId="0" borderId="0" applyFont="0" applyFill="0" applyBorder="0" applyAlignment="0" applyProtection="0">
      <alignment vertical="center"/>
    </xf>
    <xf numFmtId="43" fontId="0" fillId="0" borderId="0" applyFont="0" applyFill="0" applyBorder="0" applyAlignment="0" applyProtection="0">
      <alignment vertical="center"/>
    </xf>
    <xf numFmtId="192"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102" fillId="64" borderId="0" applyNumberFormat="0" applyBorder="0" applyAlignment="0" applyProtection="0">
      <alignment vertical="center"/>
    </xf>
    <xf numFmtId="0" fontId="102" fillId="64" borderId="0" applyNumberFormat="0" applyBorder="0" applyAlignment="0" applyProtection="0">
      <alignment vertical="center"/>
    </xf>
    <xf numFmtId="0" fontId="102" fillId="59" borderId="0" applyNumberFormat="0" applyBorder="0" applyAlignment="0" applyProtection="0">
      <alignment vertical="center"/>
    </xf>
    <xf numFmtId="0" fontId="102" fillId="65" borderId="0" applyNumberFormat="0" applyBorder="0" applyAlignment="0" applyProtection="0">
      <alignment vertical="center"/>
    </xf>
    <xf numFmtId="0" fontId="102" fillId="65" borderId="0" applyNumberFormat="0" applyBorder="0" applyAlignment="0" applyProtection="0">
      <alignment vertical="center"/>
    </xf>
    <xf numFmtId="0" fontId="73" fillId="53" borderId="0" applyNumberFormat="0" applyBorder="0" applyAlignment="0" applyProtection="0">
      <alignment vertical="center"/>
    </xf>
    <xf numFmtId="0" fontId="73" fillId="53" borderId="0" applyNumberFormat="0" applyBorder="0" applyAlignment="0" applyProtection="0">
      <alignment vertical="center"/>
    </xf>
    <xf numFmtId="0" fontId="73" fillId="53" borderId="0" applyNumberFormat="0" applyBorder="0" applyAlignment="0" applyProtection="0">
      <alignment vertical="center"/>
    </xf>
    <xf numFmtId="0" fontId="73" fillId="66" borderId="0" applyNumberFormat="0" applyBorder="0" applyAlignment="0" applyProtection="0">
      <alignment vertical="center"/>
    </xf>
    <xf numFmtId="0" fontId="73" fillId="66" borderId="0" applyNumberFormat="0" applyBorder="0" applyAlignment="0" applyProtection="0">
      <alignment vertical="center"/>
    </xf>
    <xf numFmtId="0" fontId="73" fillId="48" borderId="0" applyNumberFormat="0" applyBorder="0" applyAlignment="0" applyProtection="0">
      <alignment vertical="center"/>
    </xf>
    <xf numFmtId="0" fontId="73" fillId="48" borderId="0" applyNumberFormat="0" applyBorder="0" applyAlignment="0" applyProtection="0">
      <alignment vertical="center"/>
    </xf>
    <xf numFmtId="0" fontId="73" fillId="35" borderId="0" applyNumberFormat="0" applyBorder="0" applyAlignment="0" applyProtection="0">
      <alignment vertical="center"/>
    </xf>
    <xf numFmtId="0" fontId="73" fillId="56" borderId="0" applyNumberFormat="0" applyBorder="0" applyAlignment="0" applyProtection="0">
      <alignment vertical="center"/>
    </xf>
    <xf numFmtId="0" fontId="73" fillId="56" borderId="0" applyNumberFormat="0" applyBorder="0" applyAlignment="0" applyProtection="0">
      <alignment vertical="center"/>
    </xf>
    <xf numFmtId="0" fontId="73" fillId="56" borderId="0" applyNumberFormat="0" applyBorder="0" applyAlignment="0" applyProtection="0">
      <alignment vertical="center"/>
    </xf>
    <xf numFmtId="0" fontId="73" fillId="56" borderId="0" applyNumberFormat="0" applyBorder="0" applyAlignment="0" applyProtection="0">
      <alignment vertical="center"/>
    </xf>
    <xf numFmtId="0" fontId="73" fillId="67" borderId="0" applyNumberFormat="0" applyBorder="0" applyAlignment="0" applyProtection="0">
      <alignment vertical="center"/>
    </xf>
    <xf numFmtId="0" fontId="73" fillId="67" borderId="0" applyNumberFormat="0" applyBorder="0" applyAlignment="0" applyProtection="0">
      <alignment vertical="center"/>
    </xf>
    <xf numFmtId="0" fontId="73" fillId="67" borderId="0" applyNumberFormat="0" applyBorder="0" applyAlignment="0" applyProtection="0">
      <alignment vertical="center"/>
    </xf>
    <xf numFmtId="0" fontId="73" fillId="67" borderId="0" applyNumberFormat="0" applyBorder="0" applyAlignment="0" applyProtection="0">
      <alignment vertical="center"/>
    </xf>
    <xf numFmtId="0" fontId="73" fillId="54" borderId="0" applyNumberFormat="0" applyBorder="0" applyAlignment="0" applyProtection="0">
      <alignment vertical="center"/>
    </xf>
    <xf numFmtId="0" fontId="73" fillId="54" borderId="0" applyNumberFormat="0" applyBorder="0" applyAlignment="0" applyProtection="0">
      <alignment vertical="center"/>
    </xf>
    <xf numFmtId="0" fontId="73" fillId="38" borderId="0" applyNumberFormat="0" applyBorder="0" applyAlignment="0" applyProtection="0">
      <alignment vertical="center"/>
    </xf>
    <xf numFmtId="0" fontId="73" fillId="36" borderId="0" applyNumberFormat="0" applyBorder="0" applyAlignment="0" applyProtection="0">
      <alignment vertical="center"/>
    </xf>
    <xf numFmtId="0" fontId="73" fillId="36" borderId="0" applyNumberFormat="0" applyBorder="0" applyAlignment="0" applyProtection="0">
      <alignment vertical="center"/>
    </xf>
    <xf numFmtId="0" fontId="73" fillId="36" borderId="0" applyNumberFormat="0" applyBorder="0" applyAlignment="0" applyProtection="0">
      <alignment vertical="center"/>
    </xf>
    <xf numFmtId="0" fontId="73" fillId="36" borderId="0" applyNumberFormat="0" applyBorder="0" applyAlignment="0" applyProtection="0">
      <alignment vertical="center"/>
    </xf>
    <xf numFmtId="0" fontId="73" fillId="36" borderId="0" applyNumberFormat="0" applyBorder="0" applyAlignment="0" applyProtection="0">
      <alignment vertical="center"/>
    </xf>
    <xf numFmtId="0" fontId="73" fillId="36" borderId="0" applyNumberFormat="0" applyBorder="0" applyAlignment="0" applyProtection="0">
      <alignment vertical="center"/>
    </xf>
    <xf numFmtId="0" fontId="73" fillId="68" borderId="0" applyNumberFormat="0" applyBorder="0" applyAlignment="0" applyProtection="0">
      <alignment vertical="center"/>
    </xf>
    <xf numFmtId="0" fontId="73" fillId="68" borderId="0" applyNumberFormat="0" applyBorder="0" applyAlignment="0" applyProtection="0">
      <alignment vertical="center"/>
    </xf>
    <xf numFmtId="176" fontId="81" fillId="0" borderId="20" applyFill="0" applyProtection="0">
      <alignment horizontal="right" vertical="center"/>
    </xf>
    <xf numFmtId="176" fontId="81" fillId="0" borderId="20" applyFill="0" applyProtection="0">
      <alignment horizontal="right" vertical="center"/>
    </xf>
    <xf numFmtId="176" fontId="81" fillId="0" borderId="20" applyFill="0" applyProtection="0">
      <alignment horizontal="right" vertical="center"/>
    </xf>
    <xf numFmtId="176" fontId="81" fillId="0" borderId="20" applyFill="0" applyProtection="0">
      <alignment horizontal="right" vertical="center"/>
    </xf>
    <xf numFmtId="176" fontId="81" fillId="0" borderId="20" applyFill="0" applyProtection="0">
      <alignment horizontal="right" vertical="center"/>
    </xf>
    <xf numFmtId="176" fontId="81" fillId="0" borderId="20" applyFill="0" applyProtection="0">
      <alignment horizontal="right" vertical="center"/>
    </xf>
    <xf numFmtId="176" fontId="81" fillId="0" borderId="20" applyFill="0" applyProtection="0">
      <alignment horizontal="right" vertical="center"/>
    </xf>
    <xf numFmtId="0" fontId="81" fillId="0" borderId="9" applyNumberFormat="0" applyFill="0" applyProtection="0">
      <alignment horizontal="left" vertical="center"/>
    </xf>
    <xf numFmtId="0" fontId="81" fillId="0" borderId="9" applyNumberFormat="0" applyFill="0" applyProtection="0">
      <alignment horizontal="left" vertical="center"/>
    </xf>
    <xf numFmtId="0" fontId="81" fillId="0" borderId="9" applyNumberFormat="0" applyFill="0" applyProtection="0">
      <alignment horizontal="left" vertical="center"/>
    </xf>
    <xf numFmtId="0" fontId="81" fillId="0" borderId="9" applyNumberFormat="0" applyFill="0" applyProtection="0">
      <alignment horizontal="left" vertical="center"/>
    </xf>
    <xf numFmtId="0" fontId="81" fillId="0" borderId="9" applyNumberFormat="0" applyFill="0" applyProtection="0">
      <alignment horizontal="left" vertical="center"/>
    </xf>
    <xf numFmtId="0" fontId="81" fillId="0" borderId="9" applyNumberFormat="0" applyFill="0" applyProtection="0">
      <alignment horizontal="lef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3" fillId="40" borderId="24" applyNumberFormat="0" applyAlignment="0" applyProtection="0">
      <alignment vertical="center"/>
    </xf>
    <xf numFmtId="0" fontId="93" fillId="40" borderId="24" applyNumberFormat="0" applyAlignment="0" applyProtection="0">
      <alignment vertical="center"/>
    </xf>
    <xf numFmtId="0" fontId="93" fillId="40" borderId="24" applyNumberFormat="0" applyAlignment="0" applyProtection="0">
      <alignment vertical="center"/>
    </xf>
    <xf numFmtId="0" fontId="93" fillId="40" borderId="24" applyNumberFormat="0" applyAlignment="0" applyProtection="0">
      <alignment vertical="center"/>
    </xf>
    <xf numFmtId="0" fontId="93" fillId="40" borderId="24" applyNumberFormat="0" applyAlignment="0" applyProtection="0">
      <alignment vertical="center"/>
    </xf>
    <xf numFmtId="0" fontId="93" fillId="40" borderId="24" applyNumberFormat="0" applyAlignment="0" applyProtection="0">
      <alignment vertical="center"/>
    </xf>
    <xf numFmtId="0" fontId="93" fillId="40" borderId="24" applyNumberFormat="0" applyAlignment="0" applyProtection="0">
      <alignment vertical="center"/>
    </xf>
    <xf numFmtId="0" fontId="93" fillId="40" borderId="24" applyNumberFormat="0" applyAlignment="0" applyProtection="0">
      <alignment vertical="center"/>
    </xf>
    <xf numFmtId="0" fontId="93" fillId="40" borderId="24" applyNumberFormat="0" applyAlignment="0" applyProtection="0">
      <alignment vertical="center"/>
    </xf>
    <xf numFmtId="0" fontId="93" fillId="40" borderId="24" applyNumberFormat="0" applyAlignment="0" applyProtection="0">
      <alignment vertical="center"/>
    </xf>
    <xf numFmtId="0" fontId="93" fillId="40" borderId="24" applyNumberFormat="0" applyAlignment="0" applyProtection="0">
      <alignment vertical="center"/>
    </xf>
    <xf numFmtId="0" fontId="93" fillId="40" borderId="24" applyNumberFormat="0" applyAlignment="0" applyProtection="0">
      <alignment vertical="center"/>
    </xf>
    <xf numFmtId="0" fontId="93" fillId="40" borderId="24" applyNumberFormat="0" applyAlignment="0" applyProtection="0">
      <alignment vertical="center"/>
    </xf>
    <xf numFmtId="0" fontId="93" fillId="40" borderId="24" applyNumberFormat="0" applyAlignment="0" applyProtection="0">
      <alignment vertical="center"/>
    </xf>
    <xf numFmtId="0" fontId="99" fillId="50" borderId="29" applyNumberFormat="0" applyAlignment="0" applyProtection="0">
      <alignment vertical="center"/>
    </xf>
    <xf numFmtId="0" fontId="99" fillId="50" borderId="29" applyNumberFormat="0" applyAlignment="0" applyProtection="0">
      <alignment vertical="center"/>
    </xf>
    <xf numFmtId="0" fontId="99" fillId="50" borderId="29" applyNumberFormat="0" applyAlignment="0" applyProtection="0">
      <alignment vertical="center"/>
    </xf>
    <xf numFmtId="0" fontId="99" fillId="50" borderId="29" applyNumberFormat="0" applyAlignment="0" applyProtection="0">
      <alignment vertical="center"/>
    </xf>
    <xf numFmtId="0" fontId="99" fillId="50" borderId="29" applyNumberFormat="0" applyAlignment="0" applyProtection="0">
      <alignment vertical="center"/>
    </xf>
    <xf numFmtId="0" fontId="99" fillId="50" borderId="29" applyNumberFormat="0" applyAlignment="0" applyProtection="0">
      <alignment vertical="center"/>
    </xf>
    <xf numFmtId="0" fontId="99" fillId="50" borderId="29" applyNumberFormat="0" applyAlignment="0" applyProtection="0">
      <alignment vertical="center"/>
    </xf>
    <xf numFmtId="0" fontId="99" fillId="50" borderId="29" applyNumberFormat="0" applyAlignment="0" applyProtection="0">
      <alignment vertical="center"/>
    </xf>
    <xf numFmtId="0" fontId="99" fillId="50" borderId="29" applyNumberFormat="0" applyAlignment="0" applyProtection="0">
      <alignment vertical="center"/>
    </xf>
    <xf numFmtId="0" fontId="99" fillId="50" borderId="29" applyNumberFormat="0" applyAlignment="0" applyProtection="0">
      <alignment vertical="center"/>
    </xf>
    <xf numFmtId="0" fontId="99" fillId="50" borderId="29" applyNumberFormat="0" applyAlignment="0" applyProtection="0">
      <alignment vertical="center"/>
    </xf>
    <xf numFmtId="0" fontId="99" fillId="50" borderId="29" applyNumberFormat="0" applyAlignment="0" applyProtection="0">
      <alignment vertical="center"/>
    </xf>
    <xf numFmtId="1" fontId="81" fillId="0" borderId="20" applyFill="0" applyProtection="0">
      <alignment horizontal="center" vertical="center"/>
    </xf>
    <xf numFmtId="1" fontId="81" fillId="0" borderId="20" applyFill="0" applyProtection="0">
      <alignment horizontal="center" vertical="center"/>
    </xf>
    <xf numFmtId="1" fontId="81" fillId="0" borderId="20" applyFill="0" applyProtection="0">
      <alignment horizontal="center" vertical="center"/>
    </xf>
    <xf numFmtId="1" fontId="81" fillId="0" borderId="20" applyFill="0" applyProtection="0">
      <alignment horizontal="center" vertical="center"/>
    </xf>
    <xf numFmtId="1" fontId="81" fillId="0" borderId="20" applyFill="0" applyProtection="0">
      <alignment horizontal="center" vertical="center"/>
    </xf>
    <xf numFmtId="0" fontId="126" fillId="0" borderId="0">
      <alignment vertical="center"/>
    </xf>
    <xf numFmtId="0" fontId="88" fillId="0" borderId="0">
      <alignment vertical="center"/>
    </xf>
    <xf numFmtId="43"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39" borderId="26" applyNumberFormat="0" applyFont="0" applyAlignment="0" applyProtection="0">
      <alignment vertical="center"/>
    </xf>
    <xf numFmtId="0" fontId="0" fillId="39" borderId="26" applyNumberFormat="0" applyFont="0" applyAlignment="0" applyProtection="0">
      <alignment vertical="center"/>
    </xf>
    <xf numFmtId="0" fontId="0" fillId="39" borderId="26" applyNumberFormat="0" applyFont="0" applyAlignment="0" applyProtection="0">
      <alignment vertical="center"/>
    </xf>
    <xf numFmtId="0" fontId="0" fillId="39" borderId="26" applyNumberFormat="0" applyFont="0" applyAlignment="0" applyProtection="0">
      <alignment vertical="center"/>
    </xf>
    <xf numFmtId="0" fontId="0" fillId="39" borderId="26" applyNumberFormat="0" applyFont="0" applyAlignment="0" applyProtection="0">
      <alignment vertical="center"/>
    </xf>
    <xf numFmtId="0" fontId="0" fillId="39" borderId="26" applyNumberFormat="0" applyFont="0" applyAlignment="0" applyProtection="0">
      <alignment vertical="center"/>
    </xf>
    <xf numFmtId="0" fontId="0" fillId="39" borderId="26" applyNumberFormat="0" applyFont="0" applyAlignment="0" applyProtection="0">
      <alignment vertical="center"/>
    </xf>
    <xf numFmtId="0" fontId="0" fillId="39" borderId="26" applyNumberFormat="0" applyFont="0" applyAlignment="0" applyProtection="0">
      <alignment vertical="center"/>
    </xf>
    <xf numFmtId="0" fontId="0" fillId="39" borderId="26" applyNumberFormat="0" applyFont="0" applyAlignment="0" applyProtection="0">
      <alignment vertical="center"/>
    </xf>
    <xf numFmtId="0" fontId="0" fillId="39" borderId="26" applyNumberFormat="0" applyFont="0" applyAlignment="0" applyProtection="0">
      <alignment vertical="center"/>
    </xf>
    <xf numFmtId="0" fontId="0" fillId="39" borderId="26" applyNumberFormat="0" applyFont="0" applyAlignment="0" applyProtection="0">
      <alignment vertical="center"/>
    </xf>
    <xf numFmtId="0" fontId="0" fillId="39" borderId="26" applyNumberFormat="0" applyFont="0" applyAlignment="0" applyProtection="0">
      <alignment vertical="center"/>
    </xf>
    <xf numFmtId="0" fontId="0" fillId="39" borderId="26" applyNumberFormat="0" applyFont="0" applyAlignment="0" applyProtection="0">
      <alignment vertical="center"/>
    </xf>
    <xf numFmtId="0" fontId="0" fillId="39" borderId="26" applyNumberFormat="0" applyFont="0" applyAlignment="0" applyProtection="0">
      <alignment vertical="center"/>
    </xf>
    <xf numFmtId="0" fontId="127" fillId="0" borderId="0">
      <alignment vertical="top"/>
      <protection locked="0"/>
    </xf>
    <xf numFmtId="0" fontId="20" fillId="0" borderId="0"/>
  </cellStyleXfs>
  <cellXfs count="431">
    <xf numFmtId="0" fontId="0" fillId="0" borderId="0" xfId="0" applyAlignment="1"/>
    <xf numFmtId="0" fontId="1" fillId="0" borderId="0" xfId="0" applyFont="1" applyFill="1" applyBorder="1" applyAlignment="1">
      <alignment vertical="center"/>
    </xf>
    <xf numFmtId="0" fontId="2" fillId="0" borderId="0" xfId="1011" applyFont="1" applyFill="1" applyBorder="1" applyAlignment="1">
      <alignment horizontal="center" vertical="center"/>
    </xf>
    <xf numFmtId="0" fontId="3" fillId="0" borderId="1" xfId="1011"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1011" applyFont="1" applyFill="1" applyBorder="1" applyAlignment="1">
      <alignment horizontal="center" vertical="center"/>
    </xf>
    <xf numFmtId="0" fontId="6" fillId="0" borderId="1" xfId="0" applyFont="1" applyFill="1" applyBorder="1" applyAlignment="1">
      <alignment vertical="center" wrapText="1"/>
    </xf>
    <xf numFmtId="0" fontId="6" fillId="0" borderId="1" xfId="0" applyFont="1" applyFill="1" applyBorder="1" applyAlignment="1">
      <alignment horizontal="justify" vertical="center" wrapText="1"/>
    </xf>
    <xf numFmtId="0" fontId="7" fillId="0" borderId="0" xfId="224" applyFont="1" applyFill="1" applyBorder="1" applyAlignment="1">
      <alignment vertical="center"/>
    </xf>
    <xf numFmtId="0" fontId="8" fillId="0" borderId="0" xfId="224" applyFont="1" applyFill="1" applyBorder="1" applyAlignment="1">
      <alignment vertical="center"/>
    </xf>
    <xf numFmtId="0" fontId="9" fillId="0" borderId="0" xfId="224" applyNumberFormat="1" applyFont="1" applyFill="1" applyBorder="1" applyAlignment="1" applyProtection="1">
      <alignment horizontal="center" vertical="center"/>
    </xf>
    <xf numFmtId="0" fontId="0" fillId="0" borderId="0" xfId="224" applyNumberFormat="1" applyFont="1" applyFill="1" applyBorder="1" applyAlignment="1" applyProtection="1">
      <alignment horizontal="left" vertical="center"/>
    </xf>
    <xf numFmtId="0" fontId="10" fillId="0" borderId="1" xfId="897" applyFont="1" applyFill="1" applyBorder="1" applyAlignment="1">
      <alignment horizontal="center" vertical="center" wrapText="1"/>
    </xf>
    <xf numFmtId="0" fontId="11" fillId="0" borderId="1" xfId="897" applyFont="1" applyFill="1" applyBorder="1" applyAlignment="1">
      <alignment horizontal="center" vertical="center" wrapText="1"/>
    </xf>
    <xf numFmtId="0" fontId="12" fillId="2" borderId="2" xfId="897" applyFont="1" applyFill="1" applyBorder="1" applyAlignment="1">
      <alignment horizontal="left" vertical="center" wrapText="1"/>
    </xf>
    <xf numFmtId="0" fontId="12" fillId="2" borderId="3" xfId="897" applyFont="1" applyFill="1" applyBorder="1" applyAlignment="1">
      <alignment horizontal="left" vertical="center" wrapText="1"/>
    </xf>
    <xf numFmtId="0" fontId="7" fillId="0" borderId="1" xfId="224" applyFont="1" applyFill="1" applyBorder="1" applyAlignment="1">
      <alignment horizontal="center" vertical="center" wrapText="1"/>
    </xf>
    <xf numFmtId="0" fontId="7" fillId="0" borderId="1" xfId="224" applyFont="1" applyFill="1" applyBorder="1" applyAlignment="1">
      <alignment horizontal="left" vertical="center" wrapText="1"/>
    </xf>
    <xf numFmtId="49" fontId="7" fillId="0" borderId="1" xfId="892" applyNumberFormat="1" applyFont="1" applyFill="1" applyBorder="1" applyAlignment="1">
      <alignment horizontal="left" vertical="center" wrapText="1"/>
    </xf>
    <xf numFmtId="0" fontId="12" fillId="2" borderId="4" xfId="897" applyFont="1" applyFill="1" applyBorder="1" applyAlignment="1">
      <alignment horizontal="left" vertical="center" wrapText="1"/>
    </xf>
    <xf numFmtId="0" fontId="13" fillId="0" borderId="0" xfId="0" applyFont="1" applyFill="1" applyBorder="1" applyAlignment="1">
      <alignment vertical="center"/>
    </xf>
    <xf numFmtId="0" fontId="14" fillId="0" borderId="0" xfId="0" applyFont="1" applyFill="1" applyBorder="1" applyAlignment="1">
      <alignment vertical="center"/>
    </xf>
    <xf numFmtId="0" fontId="15" fillId="0" borderId="0" xfId="0" applyFont="1" applyFill="1" applyBorder="1" applyAlignment="1">
      <alignment vertical="center"/>
    </xf>
    <xf numFmtId="0" fontId="2" fillId="0" borderId="0" xfId="0" applyFont="1" applyFill="1" applyBorder="1" applyAlignment="1">
      <alignment horizontal="center" vertical="center"/>
    </xf>
    <xf numFmtId="0" fontId="16" fillId="0" borderId="0" xfId="0" applyFont="1" applyFill="1" applyBorder="1" applyAlignment="1">
      <alignment horizontal="center" vertical="center"/>
    </xf>
    <xf numFmtId="0" fontId="17" fillId="0" borderId="0" xfId="0" applyFont="1" applyFill="1" applyBorder="1" applyAlignment="1">
      <alignment horizontal="right" vertical="center"/>
    </xf>
    <xf numFmtId="0" fontId="18"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194" fontId="19" fillId="0" borderId="1" xfId="0" applyNumberFormat="1" applyFont="1" applyFill="1" applyBorder="1" applyAlignment="1">
      <alignment horizontal="left" vertical="center" wrapText="1"/>
    </xf>
    <xf numFmtId="194" fontId="19" fillId="0" borderId="1" xfId="0" applyNumberFormat="1" applyFont="1" applyFill="1" applyBorder="1" applyAlignment="1">
      <alignment horizontal="center" vertical="center" wrapText="1"/>
    </xf>
    <xf numFmtId="0" fontId="20" fillId="0" borderId="0" xfId="0" applyFont="1" applyFill="1" applyBorder="1" applyAlignment="1">
      <alignment horizontal="left" vertical="center" wrapText="1"/>
    </xf>
    <xf numFmtId="0" fontId="17" fillId="0" borderId="0" xfId="0" applyFont="1" applyFill="1" applyBorder="1" applyAlignment="1">
      <alignment horizontal="right" vertical="center" wrapText="1"/>
    </xf>
    <xf numFmtId="0" fontId="18" fillId="0" borderId="1" xfId="0" applyFont="1" applyFill="1" applyBorder="1" applyAlignment="1">
      <alignment vertical="center"/>
    </xf>
    <xf numFmtId="195" fontId="19" fillId="0" borderId="1" xfId="0" applyNumberFormat="1" applyFont="1" applyFill="1" applyBorder="1" applyAlignment="1">
      <alignment horizontal="center" vertical="center" wrapText="1"/>
    </xf>
    <xf numFmtId="195" fontId="19" fillId="0" borderId="1" xfId="0" applyNumberFormat="1" applyFont="1" applyFill="1" applyBorder="1" applyAlignment="1">
      <alignment horizontal="right" vertical="center" wrapText="1"/>
    </xf>
    <xf numFmtId="0" fontId="19" fillId="0" borderId="1" xfId="0" applyFont="1" applyFill="1" applyBorder="1" applyAlignment="1">
      <alignment horizontal="left" vertical="center"/>
    </xf>
    <xf numFmtId="0" fontId="21" fillId="0" borderId="1" xfId="0" applyNumberFormat="1" applyFont="1" applyFill="1" applyBorder="1" applyAlignment="1">
      <alignment horizontal="center" vertical="center"/>
    </xf>
    <xf numFmtId="0" fontId="18" fillId="0" borderId="1" xfId="0" applyFont="1" applyFill="1" applyBorder="1" applyAlignment="1">
      <alignment horizontal="left" vertical="center"/>
    </xf>
    <xf numFmtId="0" fontId="22" fillId="0" borderId="0" xfId="0" applyFont="1" applyFill="1" applyBorder="1" applyAlignment="1">
      <alignment vertical="center"/>
    </xf>
    <xf numFmtId="0" fontId="23" fillId="0" borderId="0" xfId="0" applyFont="1" applyFill="1" applyBorder="1" applyAlignment="1">
      <alignment vertical="center"/>
    </xf>
    <xf numFmtId="0" fontId="2" fillId="0" borderId="0" xfId="0" applyFont="1" applyFill="1" applyBorder="1" applyAlignment="1">
      <alignment horizontal="center" vertical="center" wrapText="1"/>
    </xf>
    <xf numFmtId="0" fontId="18" fillId="0" borderId="1" xfId="0" applyFont="1" applyFill="1" applyBorder="1" applyAlignment="1">
      <alignment horizontal="left" vertical="center" wrapText="1"/>
    </xf>
    <xf numFmtId="4" fontId="19" fillId="0" borderId="1" xfId="0" applyNumberFormat="1" applyFont="1" applyFill="1" applyBorder="1" applyAlignment="1">
      <alignment horizontal="right" vertical="center" wrapText="1"/>
    </xf>
    <xf numFmtId="0" fontId="19" fillId="0" borderId="1" xfId="0" applyFont="1" applyFill="1" applyBorder="1" applyAlignment="1">
      <alignment horizontal="left" vertical="center" wrapText="1"/>
    </xf>
    <xf numFmtId="0" fontId="20" fillId="0" borderId="0" xfId="0" applyFont="1" applyFill="1" applyBorder="1" applyAlignment="1">
      <alignment vertical="center" wrapText="1"/>
    </xf>
    <xf numFmtId="0" fontId="24" fillId="0" borderId="0" xfId="0" applyFont="1" applyFill="1" applyBorder="1" applyAlignment="1">
      <alignment vertical="center" wrapText="1"/>
    </xf>
    <xf numFmtId="0" fontId="25" fillId="0" borderId="0" xfId="0" applyFont="1" applyFill="1" applyBorder="1" applyAlignment="1">
      <alignment vertical="center" wrapText="1"/>
    </xf>
    <xf numFmtId="0" fontId="26" fillId="0" borderId="1" xfId="0" applyFont="1" applyFill="1" applyBorder="1" applyAlignment="1">
      <alignment horizontal="center" vertical="center" wrapText="1"/>
    </xf>
    <xf numFmtId="0" fontId="19" fillId="0" borderId="1" xfId="0" applyFont="1" applyFill="1" applyBorder="1" applyAlignment="1">
      <alignment vertical="center" wrapText="1"/>
    </xf>
    <xf numFmtId="4" fontId="19" fillId="0" borderId="1" xfId="0" applyNumberFormat="1" applyFont="1" applyFill="1" applyBorder="1" applyAlignment="1">
      <alignment vertical="center" wrapText="1"/>
    </xf>
    <xf numFmtId="0" fontId="23" fillId="0" borderId="0" xfId="0" applyFont="1" applyFill="1" applyBorder="1" applyAlignment="1">
      <alignment horizontal="left" vertical="center" wrapText="1"/>
    </xf>
    <xf numFmtId="0" fontId="23" fillId="0" borderId="0" xfId="0" applyFont="1" applyFill="1" applyBorder="1" applyAlignment="1">
      <alignment vertical="center" wrapText="1"/>
    </xf>
    <xf numFmtId="0" fontId="6" fillId="0" borderId="0" xfId="0" applyFont="1" applyFill="1" applyBorder="1" applyAlignment="1">
      <alignment horizontal="right" vertical="center" wrapText="1"/>
    </xf>
    <xf numFmtId="0" fontId="2" fillId="0" borderId="0" xfId="745" applyNumberFormat="1" applyFont="1" applyFill="1" applyBorder="1" applyAlignment="1" applyProtection="1">
      <alignment horizontal="center" vertical="center" wrapText="1"/>
    </xf>
    <xf numFmtId="0" fontId="13" fillId="0" borderId="0" xfId="0" applyFont="1" applyFill="1" applyBorder="1" applyAlignment="1">
      <alignment horizontal="right" vertical="center"/>
    </xf>
    <xf numFmtId="0" fontId="18" fillId="0" borderId="1" xfId="0" applyFont="1" applyFill="1" applyBorder="1" applyAlignment="1">
      <alignment vertical="center" wrapText="1"/>
    </xf>
    <xf numFmtId="0" fontId="27" fillId="0" borderId="0" xfId="0" applyFont="1" applyFill="1" applyBorder="1" applyAlignment="1">
      <alignment vertical="center" wrapText="1"/>
    </xf>
    <xf numFmtId="0" fontId="11" fillId="0" borderId="0" xfId="0" applyFont="1" applyFill="1" applyBorder="1" applyAlignment="1">
      <alignment vertical="center"/>
    </xf>
    <xf numFmtId="0" fontId="28" fillId="0" borderId="0" xfId="0" applyFont="1" applyFill="1" applyBorder="1" applyAlignment="1">
      <alignment vertical="center"/>
    </xf>
    <xf numFmtId="0" fontId="24" fillId="0" borderId="0" xfId="0" applyFont="1" applyFill="1" applyBorder="1" applyAlignment="1">
      <alignment horizontal="right" vertical="center" wrapText="1"/>
    </xf>
    <xf numFmtId="0" fontId="2" fillId="0" borderId="0" xfId="745" applyNumberFormat="1" applyFont="1" applyFill="1" applyAlignment="1" applyProtection="1">
      <alignment horizontal="center" vertical="center" wrapText="1"/>
    </xf>
    <xf numFmtId="0" fontId="20" fillId="0" borderId="0" xfId="745" applyFill="1" applyAlignment="1"/>
    <xf numFmtId="0" fontId="20" fillId="0" borderId="0" xfId="745" applyFill="1" applyAlignment="1">
      <alignment horizontal="right" vertical="center"/>
    </xf>
    <xf numFmtId="0" fontId="2" fillId="0" borderId="0" xfId="745" applyNumberFormat="1" applyFont="1" applyFill="1" applyAlignment="1" applyProtection="1">
      <alignment horizontal="right" vertical="center" wrapText="1"/>
    </xf>
    <xf numFmtId="0" fontId="11" fillId="0" borderId="0" xfId="800" applyFont="1" applyFill="1" applyAlignment="1" applyProtection="1">
      <alignment horizontal="left" vertical="center"/>
    </xf>
    <xf numFmtId="196" fontId="29" fillId="0" borderId="0" xfId="800" applyNumberFormat="1" applyFont="1" applyFill="1" applyAlignment="1">
      <alignment horizontal="right" vertical="center"/>
    </xf>
    <xf numFmtId="0" fontId="29" fillId="0" borderId="0" xfId="800" applyFont="1" applyFill="1" applyAlignment="1">
      <alignment horizontal="right" vertical="center"/>
    </xf>
    <xf numFmtId="197" fontId="29" fillId="0" borderId="0" xfId="800" applyNumberFormat="1" applyFont="1" applyFill="1" applyBorder="1" applyAlignment="1" applyProtection="1">
      <alignment horizontal="right" vertical="center"/>
    </xf>
    <xf numFmtId="2" fontId="18" fillId="0" borderId="1" xfId="799" applyNumberFormat="1" applyFont="1" applyFill="1" applyBorder="1" applyAlignment="1" applyProtection="1">
      <alignment horizontal="center" vertical="center" wrapText="1"/>
    </xf>
    <xf numFmtId="198" fontId="18" fillId="0" borderId="1" xfId="1012" applyNumberFormat="1" applyFont="1" applyFill="1" applyBorder="1" applyAlignment="1">
      <alignment horizontal="center" vertical="center" wrapText="1"/>
    </xf>
    <xf numFmtId="49" fontId="18" fillId="0" borderId="1" xfId="801" applyNumberFormat="1" applyFont="1" applyFill="1" applyBorder="1" applyAlignment="1" applyProtection="1">
      <alignment horizontal="left" vertical="center"/>
    </xf>
    <xf numFmtId="199" fontId="18" fillId="0" borderId="1" xfId="932" applyNumberFormat="1" applyFont="1" applyFill="1" applyBorder="1" applyAlignment="1">
      <alignment horizontal="right" vertical="center" wrapText="1"/>
    </xf>
    <xf numFmtId="199" fontId="18" fillId="0" borderId="1" xfId="1" applyNumberFormat="1" applyFont="1" applyFill="1" applyBorder="1" applyAlignment="1" applyProtection="1">
      <alignment horizontal="right" vertical="center" wrapText="1"/>
    </xf>
    <xf numFmtId="200" fontId="18" fillId="0" borderId="1" xfId="3" applyNumberFormat="1" applyFont="1" applyFill="1" applyBorder="1" applyAlignment="1">
      <alignment horizontal="right" vertical="center" wrapText="1"/>
    </xf>
    <xf numFmtId="49" fontId="19" fillId="0" borderId="1" xfId="801" applyNumberFormat="1" applyFont="1" applyFill="1" applyBorder="1" applyAlignment="1" applyProtection="1">
      <alignment horizontal="left" vertical="center"/>
    </xf>
    <xf numFmtId="199" fontId="19" fillId="0" borderId="1" xfId="932" applyNumberFormat="1" applyFont="1" applyFill="1" applyBorder="1" applyAlignment="1">
      <alignment horizontal="right" vertical="center" wrapText="1"/>
    </xf>
    <xf numFmtId="199" fontId="19" fillId="0" borderId="1" xfId="1" applyNumberFormat="1" applyFont="1" applyFill="1" applyBorder="1" applyAlignment="1" applyProtection="1">
      <alignment vertical="center" wrapText="1"/>
    </xf>
    <xf numFmtId="200" fontId="19" fillId="0" borderId="1" xfId="3" applyNumberFormat="1" applyFont="1" applyFill="1" applyBorder="1" applyAlignment="1">
      <alignment horizontal="right" vertical="center" wrapText="1"/>
    </xf>
    <xf numFmtId="199" fontId="19" fillId="0" borderId="1" xfId="1" applyNumberFormat="1" applyFont="1" applyFill="1" applyBorder="1" applyAlignment="1" applyProtection="1">
      <alignment horizontal="right" vertical="center" wrapText="1"/>
    </xf>
    <xf numFmtId="199" fontId="18" fillId="0" borderId="1" xfId="1" applyNumberFormat="1" applyFont="1" applyFill="1" applyBorder="1" applyAlignment="1">
      <alignment horizontal="right" vertical="center" wrapText="1"/>
    </xf>
    <xf numFmtId="199" fontId="19" fillId="0" borderId="1" xfId="1" applyNumberFormat="1" applyFont="1" applyFill="1" applyBorder="1" applyAlignment="1">
      <alignment horizontal="right" vertical="center" wrapText="1"/>
    </xf>
    <xf numFmtId="0" fontId="18" fillId="0" borderId="1" xfId="1" applyNumberFormat="1" applyFont="1" applyFill="1" applyBorder="1" applyAlignment="1">
      <alignment horizontal="right" vertical="center" wrapText="1"/>
    </xf>
    <xf numFmtId="0" fontId="19" fillId="0" borderId="1" xfId="1" applyNumberFormat="1" applyFont="1" applyFill="1" applyBorder="1" applyAlignment="1">
      <alignment horizontal="right" vertical="center" wrapText="1"/>
    </xf>
    <xf numFmtId="3" fontId="18" fillId="0" borderId="1" xfId="1" applyNumberFormat="1" applyFont="1" applyFill="1" applyBorder="1" applyAlignment="1">
      <alignment horizontal="right" vertical="center" wrapText="1"/>
    </xf>
    <xf numFmtId="3" fontId="19" fillId="0" borderId="1" xfId="1" applyNumberFormat="1" applyFont="1" applyFill="1" applyBorder="1" applyAlignment="1">
      <alignment horizontal="right" vertical="center" wrapText="1"/>
    </xf>
    <xf numFmtId="49" fontId="18" fillId="0" borderId="1" xfId="761" applyNumberFormat="1" applyFont="1" applyFill="1" applyBorder="1" applyAlignment="1" applyProtection="1">
      <alignment horizontal="distributed" vertical="center"/>
    </xf>
    <xf numFmtId="49" fontId="18" fillId="0" borderId="1" xfId="761" applyNumberFormat="1" applyFont="1" applyFill="1" applyBorder="1" applyAlignment="1" applyProtection="1">
      <alignment horizontal="left" vertical="center"/>
    </xf>
    <xf numFmtId="199" fontId="20" fillId="0" borderId="0" xfId="745" applyNumberFormat="1" applyFill="1" applyAlignment="1">
      <alignment horizontal="right" vertical="center"/>
    </xf>
    <xf numFmtId="0" fontId="20" fillId="0" borderId="0" xfId="545" applyFill="1" applyAlignment="1"/>
    <xf numFmtId="0" fontId="20" fillId="0" borderId="0" xfId="545" applyAlignment="1"/>
    <xf numFmtId="0" fontId="2" fillId="0" borderId="0" xfId="545" applyNumberFormat="1" applyFont="1" applyFill="1" applyAlignment="1" applyProtection="1">
      <alignment horizontal="center" vertical="center" wrapText="1"/>
    </xf>
    <xf numFmtId="0" fontId="19" fillId="0" borderId="0" xfId="545" applyFont="1" applyFill="1" applyAlignment="1" applyProtection="1">
      <alignment horizontal="left" vertical="center"/>
    </xf>
    <xf numFmtId="196" fontId="19" fillId="0" borderId="0" xfId="545" applyNumberFormat="1" applyFont="1" applyFill="1" applyAlignment="1" applyProtection="1">
      <alignment horizontal="right"/>
    </xf>
    <xf numFmtId="0" fontId="30" fillId="0" borderId="0" xfId="545" applyFont="1" applyFill="1" applyAlignment="1">
      <alignment vertical="center"/>
    </xf>
    <xf numFmtId="0" fontId="19" fillId="0" borderId="0" xfId="545" applyFont="1" applyFill="1" applyAlignment="1">
      <alignment horizontal="right" vertical="center"/>
    </xf>
    <xf numFmtId="0" fontId="18" fillId="0" borderId="1" xfId="545" applyNumberFormat="1" applyFont="1" applyFill="1" applyBorder="1" applyAlignment="1" applyProtection="1">
      <alignment horizontal="center" vertical="center"/>
    </xf>
    <xf numFmtId="49" fontId="18" fillId="0" borderId="1" xfId="345" applyNumberFormat="1" applyFont="1" applyFill="1" applyBorder="1" applyAlignment="1" applyProtection="1">
      <alignment vertical="center"/>
    </xf>
    <xf numFmtId="199" fontId="18" fillId="0" borderId="1" xfId="721" applyNumberFormat="1" applyFont="1" applyFill="1" applyBorder="1" applyAlignment="1">
      <alignment vertical="center" wrapText="1"/>
    </xf>
    <xf numFmtId="199" fontId="18" fillId="0" borderId="1" xfId="1" applyNumberFormat="1" applyFont="1" applyFill="1" applyBorder="1" applyAlignment="1" applyProtection="1">
      <alignment vertical="center" wrapText="1"/>
    </xf>
    <xf numFmtId="49" fontId="19" fillId="0" borderId="1" xfId="345" applyNumberFormat="1" applyFont="1" applyFill="1" applyBorder="1" applyAlignment="1" applyProtection="1">
      <alignment vertical="center"/>
    </xf>
    <xf numFmtId="199" fontId="19" fillId="0" borderId="1" xfId="721" applyNumberFormat="1" applyFont="1" applyFill="1" applyBorder="1" applyAlignment="1">
      <alignment vertical="center" wrapText="1"/>
    </xf>
    <xf numFmtId="49" fontId="18" fillId="0" borderId="1" xfId="345" applyNumberFormat="1" applyFont="1" applyFill="1" applyBorder="1" applyAlignment="1" applyProtection="1">
      <alignment vertical="center" wrapText="1"/>
    </xf>
    <xf numFmtId="199" fontId="19" fillId="0" borderId="1" xfId="1" applyNumberFormat="1" applyFont="1" applyFill="1" applyBorder="1" applyAlignment="1">
      <alignment vertical="center" wrapText="1"/>
    </xf>
    <xf numFmtId="199" fontId="18" fillId="0" borderId="1" xfId="721" applyNumberFormat="1" applyFont="1" applyFill="1" applyBorder="1" applyAlignment="1">
      <alignment horizontal="right" vertical="center" wrapText="1"/>
    </xf>
    <xf numFmtId="199" fontId="20" fillId="0" borderId="0" xfId="545" applyNumberFormat="1" applyFill="1" applyAlignment="1"/>
    <xf numFmtId="0" fontId="20" fillId="0" borderId="0" xfId="782" applyFill="1" applyAlignment="1"/>
    <xf numFmtId="0" fontId="20" fillId="0" borderId="0" xfId="782" applyAlignment="1"/>
    <xf numFmtId="0" fontId="2" fillId="0" borderId="0" xfId="782" applyNumberFormat="1" applyFont="1" applyFill="1" applyAlignment="1" applyProtection="1">
      <alignment horizontal="center" vertical="center" wrapText="1"/>
    </xf>
    <xf numFmtId="0" fontId="11" fillId="0" borderId="0" xfId="559" applyFont="1" applyAlignment="1" applyProtection="1">
      <alignment horizontal="left" vertical="center"/>
    </xf>
    <xf numFmtId="0" fontId="29" fillId="0" borderId="0" xfId="559" applyFont="1" applyAlignment="1"/>
    <xf numFmtId="201" fontId="29" fillId="0" borderId="0" xfId="559" applyNumberFormat="1" applyFont="1" applyAlignment="1"/>
    <xf numFmtId="197" fontId="31" fillId="0" borderId="0" xfId="559" applyNumberFormat="1" applyFont="1" applyFill="1" applyBorder="1" applyAlignment="1" applyProtection="1">
      <alignment horizontal="right" vertical="center"/>
    </xf>
    <xf numFmtId="198" fontId="18" fillId="0" borderId="1" xfId="1012" applyNumberFormat="1" applyFont="1" applyBorder="1" applyAlignment="1">
      <alignment horizontal="center" vertical="center" wrapText="1"/>
    </xf>
    <xf numFmtId="0" fontId="20" fillId="0" borderId="0" xfId="782" applyAlignment="1">
      <alignment horizontal="center" vertical="center"/>
    </xf>
    <xf numFmtId="0" fontId="17" fillId="0" borderId="0" xfId="1011" applyFont="1" applyAlignment="1">
      <alignment horizontal="center" vertical="center"/>
    </xf>
    <xf numFmtId="49" fontId="18" fillId="0" borderId="1" xfId="801" applyNumberFormat="1" applyFont="1" applyFill="1" applyBorder="1" applyAlignment="1" applyProtection="1">
      <alignment horizontal="left" vertical="center" wrapText="1"/>
    </xf>
    <xf numFmtId="199" fontId="31" fillId="0" borderId="1" xfId="1" applyNumberFormat="1" applyFont="1" applyFill="1" applyBorder="1" applyAlignment="1" applyProtection="1">
      <alignment vertical="center" wrapText="1"/>
    </xf>
    <xf numFmtId="49" fontId="18" fillId="0" borderId="1" xfId="761" applyNumberFormat="1" applyFont="1" applyFill="1" applyBorder="1" applyAlignment="1" applyProtection="1">
      <alignment horizontal="left" vertical="center" wrapText="1"/>
    </xf>
    <xf numFmtId="199" fontId="20" fillId="0" borderId="0" xfId="782" applyNumberFormat="1" applyAlignment="1"/>
    <xf numFmtId="0" fontId="20" fillId="0" borderId="0" xfId="782" applyAlignment="1">
      <alignment vertical="center"/>
    </xf>
    <xf numFmtId="0" fontId="19" fillId="0" borderId="0" xfId="782" applyFont="1" applyFill="1" applyAlignment="1" applyProtection="1">
      <alignment horizontal="left" vertical="center"/>
    </xf>
    <xf numFmtId="4" fontId="19" fillId="0" borderId="0" xfId="782" applyNumberFormat="1" applyFont="1" applyFill="1" applyAlignment="1" applyProtection="1">
      <alignment horizontal="right" vertical="center"/>
    </xf>
    <xf numFmtId="201" fontId="30" fillId="0" borderId="0" xfId="782" applyNumberFormat="1" applyFont="1" applyFill="1" applyAlignment="1">
      <alignment vertical="center"/>
    </xf>
    <xf numFmtId="0" fontId="19" fillId="0" borderId="0" xfId="782" applyFont="1" applyFill="1" applyAlignment="1">
      <alignment horizontal="right" vertical="center"/>
    </xf>
    <xf numFmtId="0" fontId="18" fillId="0" borderId="1" xfId="780" applyNumberFormat="1" applyFont="1" applyFill="1" applyBorder="1" applyAlignment="1" applyProtection="1">
      <alignment horizontal="center" vertical="center"/>
    </xf>
    <xf numFmtId="49" fontId="18" fillId="0" borderId="1" xfId="783" applyNumberFormat="1" applyFont="1" applyFill="1" applyBorder="1" applyAlignment="1" applyProtection="1">
      <alignment vertical="center"/>
    </xf>
    <xf numFmtId="199" fontId="18" fillId="0" borderId="1" xfId="953" applyNumberFormat="1" applyFont="1" applyBorder="1" applyAlignment="1">
      <alignment horizontal="right" vertical="center" wrapText="1"/>
    </xf>
    <xf numFmtId="199" fontId="18" fillId="0" borderId="1" xfId="721" applyNumberFormat="1" applyFont="1" applyBorder="1" applyAlignment="1">
      <alignment horizontal="right" vertical="center" wrapText="1"/>
    </xf>
    <xf numFmtId="49" fontId="19" fillId="0" borderId="1" xfId="783" applyNumberFormat="1" applyFont="1" applyFill="1" applyBorder="1" applyAlignment="1" applyProtection="1">
      <alignment vertical="center"/>
    </xf>
    <xf numFmtId="199" fontId="19" fillId="0" borderId="1" xfId="953" applyNumberFormat="1" applyFont="1" applyBorder="1" applyAlignment="1">
      <alignment horizontal="right" vertical="center" wrapText="1"/>
    </xf>
    <xf numFmtId="199" fontId="19" fillId="0" borderId="1" xfId="721" applyNumberFormat="1" applyFont="1" applyBorder="1" applyAlignment="1">
      <alignment horizontal="right" vertical="center" wrapText="1"/>
    </xf>
    <xf numFmtId="199" fontId="19" fillId="0" borderId="1" xfId="721" applyNumberFormat="1" applyFont="1" applyFill="1" applyBorder="1" applyAlignment="1">
      <alignment horizontal="right" vertical="center" wrapText="1"/>
    </xf>
    <xf numFmtId="199" fontId="18" fillId="0" borderId="1" xfId="953" applyNumberFormat="1" applyFont="1" applyFill="1" applyBorder="1" applyAlignment="1">
      <alignment horizontal="right" vertical="center" wrapText="1"/>
    </xf>
    <xf numFmtId="199" fontId="19" fillId="0" borderId="1" xfId="953" applyNumberFormat="1" applyFont="1" applyFill="1" applyBorder="1" applyAlignment="1">
      <alignment horizontal="right" vertical="center" wrapText="1"/>
    </xf>
    <xf numFmtId="49" fontId="18" fillId="0" borderId="1" xfId="761" applyNumberFormat="1" applyFont="1" applyFill="1" applyBorder="1" applyAlignment="1" applyProtection="1">
      <alignment vertical="center"/>
    </xf>
    <xf numFmtId="0" fontId="20" fillId="0" borderId="0" xfId="1012">
      <alignment vertical="center"/>
    </xf>
    <xf numFmtId="0" fontId="8" fillId="0" borderId="0" xfId="1012" applyFont="1" applyAlignment="1">
      <alignment horizontal="center" vertical="center" wrapText="1"/>
    </xf>
    <xf numFmtId="0" fontId="20" fillId="0" borderId="0" xfId="1012" applyFill="1" applyBorder="1" applyAlignment="1">
      <alignment vertical="center"/>
    </xf>
    <xf numFmtId="0" fontId="20" fillId="0" borderId="0" xfId="1012" applyFill="1">
      <alignment vertical="center"/>
    </xf>
    <xf numFmtId="0" fontId="1" fillId="0" borderId="0" xfId="0" applyFont="1" applyFill="1" applyAlignment="1">
      <alignment vertical="center"/>
    </xf>
    <xf numFmtId="0" fontId="32" fillId="0" borderId="0" xfId="834" applyFont="1" applyAlignment="1">
      <alignment horizontal="center" vertical="center" shrinkToFit="1"/>
    </xf>
    <xf numFmtId="0" fontId="9" fillId="0" borderId="0" xfId="834" applyFont="1" applyAlignment="1">
      <alignment horizontal="center" vertical="center" shrinkToFit="1"/>
    </xf>
    <xf numFmtId="0" fontId="11" fillId="0" borderId="0" xfId="834" applyFont="1" applyBorder="1" applyAlignment="1">
      <alignment horizontal="left" vertical="center" wrapText="1"/>
    </xf>
    <xf numFmtId="0" fontId="11" fillId="0" borderId="0" xfId="0" applyFont="1" applyFill="1" applyAlignment="1">
      <alignment horizontal="right"/>
    </xf>
    <xf numFmtId="0" fontId="18" fillId="0" borderId="1" xfId="1016" applyFont="1" applyBorder="1" applyAlignment="1">
      <alignment horizontal="center" vertical="center"/>
    </xf>
    <xf numFmtId="49" fontId="18" fillId="0" borderId="1" xfId="0" applyNumberFormat="1" applyFont="1" applyFill="1" applyBorder="1" applyAlignment="1" applyProtection="1">
      <alignment vertical="center" wrapText="1"/>
    </xf>
    <xf numFmtId="199" fontId="19" fillId="0" borderId="1" xfId="1" applyNumberFormat="1" applyFont="1" applyBorder="1" applyAlignment="1">
      <alignment horizontal="right" vertical="center" wrapText="1"/>
    </xf>
    <xf numFmtId="0" fontId="19" fillId="0" borderId="1" xfId="511" applyNumberFormat="1" applyFont="1" applyFill="1" applyBorder="1" applyAlignment="1">
      <alignment horizontal="left"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left" vertical="center"/>
    </xf>
    <xf numFmtId="0" fontId="10" fillId="0" borderId="1" xfId="0" applyFont="1" applyFill="1" applyBorder="1" applyAlignment="1">
      <alignment horizontal="center" vertical="center"/>
    </xf>
    <xf numFmtId="0" fontId="33" fillId="0" borderId="1" xfId="1012" applyFont="1" applyFill="1" applyBorder="1">
      <alignment vertical="center"/>
    </xf>
    <xf numFmtId="0" fontId="11" fillId="0" borderId="0" xfId="0" applyFont="1" applyFill="1" applyBorder="1" applyAlignment="1">
      <alignment horizontal="left" vertical="center" wrapText="1"/>
    </xf>
    <xf numFmtId="0" fontId="34" fillId="0" borderId="1" xfId="0" applyFont="1" applyFill="1" applyBorder="1" applyAlignment="1">
      <alignment horizontal="center" vertical="center"/>
    </xf>
    <xf numFmtId="199" fontId="34" fillId="0" borderId="1" xfId="1" applyNumberFormat="1" applyFont="1" applyBorder="1" applyAlignment="1">
      <alignment horizontal="right" vertical="center" wrapText="1"/>
    </xf>
    <xf numFmtId="0" fontId="9" fillId="0" borderId="0" xfId="833" applyFont="1" applyFill="1" applyAlignment="1">
      <alignment horizontal="center" vertical="center" shrinkToFit="1"/>
    </xf>
    <xf numFmtId="0" fontId="11" fillId="0" borderId="0" xfId="833" applyFont="1" applyFill="1" applyAlignment="1">
      <alignment horizontal="left" vertical="center" wrapText="1"/>
    </xf>
    <xf numFmtId="198" fontId="19" fillId="0" borderId="0" xfId="1014" applyNumberFormat="1" applyFont="1" applyFill="1" applyBorder="1" applyAlignment="1">
      <alignment horizontal="right" vertical="center"/>
    </xf>
    <xf numFmtId="0" fontId="18" fillId="0" borderId="1" xfId="1014" applyFont="1" applyFill="1" applyBorder="1" applyAlignment="1">
      <alignment horizontal="center" vertical="center"/>
    </xf>
    <xf numFmtId="199" fontId="18" fillId="0" borderId="1" xfId="1012" applyNumberFormat="1" applyFont="1" applyFill="1" applyBorder="1" applyAlignment="1">
      <alignment horizontal="right" vertical="center" wrapText="1"/>
    </xf>
    <xf numFmtId="199" fontId="19" fillId="0" borderId="1" xfId="1012" applyNumberFormat="1" applyFont="1" applyFill="1" applyBorder="1" applyAlignment="1">
      <alignment horizontal="right" vertical="center" wrapText="1"/>
    </xf>
    <xf numFmtId="49" fontId="19" fillId="0" borderId="1" xfId="0" applyNumberFormat="1" applyFont="1" applyFill="1" applyBorder="1" applyAlignment="1" applyProtection="1">
      <alignment vertical="center" wrapText="1"/>
    </xf>
    <xf numFmtId="0" fontId="18" fillId="0" borderId="1" xfId="1012" applyFont="1" applyFill="1" applyBorder="1" applyAlignment="1">
      <alignment horizontal="distributed" vertical="center" wrapText="1"/>
    </xf>
    <xf numFmtId="0" fontId="18" fillId="0" borderId="1" xfId="511" applyNumberFormat="1" applyFont="1" applyFill="1" applyBorder="1" applyAlignment="1">
      <alignment horizontal="left" vertical="center" wrapText="1"/>
    </xf>
    <xf numFmtId="0" fontId="19" fillId="0" borderId="1" xfId="511" applyNumberFormat="1" applyFont="1" applyFill="1" applyBorder="1" applyAlignment="1">
      <alignment horizontal="left" vertical="center" wrapText="1" indent="1"/>
    </xf>
    <xf numFmtId="199" fontId="11" fillId="0" borderId="1" xfId="0" applyNumberFormat="1" applyFont="1" applyFill="1" applyBorder="1" applyAlignment="1">
      <alignment horizontal="right" vertical="center" wrapText="1"/>
    </xf>
    <xf numFmtId="0" fontId="18" fillId="0" borderId="1" xfId="1012" applyFont="1" applyFill="1" applyBorder="1" applyAlignment="1">
      <alignment horizontal="left" vertical="center" wrapText="1"/>
    </xf>
    <xf numFmtId="199" fontId="10" fillId="0" borderId="1" xfId="0" applyNumberFormat="1" applyFont="1" applyFill="1" applyBorder="1" applyAlignment="1">
      <alignment horizontal="right" vertical="center" wrapText="1"/>
    </xf>
    <xf numFmtId="41" fontId="0" fillId="0" borderId="0" xfId="0" applyNumberFormat="1" applyAlignment="1"/>
    <xf numFmtId="199" fontId="0" fillId="0" borderId="0" xfId="0" applyNumberFormat="1" applyAlignment="1"/>
    <xf numFmtId="0" fontId="20" fillId="0" borderId="0" xfId="511" applyFill="1" applyAlignment="1"/>
    <xf numFmtId="0" fontId="35" fillId="0" borderId="0" xfId="511" applyFont="1" applyFill="1" applyAlignment="1"/>
    <xf numFmtId="0" fontId="36" fillId="0" borderId="0" xfId="833" applyFont="1" applyFill="1" applyAlignment="1">
      <alignment horizontal="center" vertical="center" shrinkToFit="1"/>
    </xf>
    <xf numFmtId="0" fontId="37" fillId="0" borderId="0" xfId="833" applyFont="1" applyFill="1" applyAlignment="1">
      <alignment horizontal="left" vertical="center" wrapText="1"/>
    </xf>
    <xf numFmtId="0" fontId="19" fillId="0" borderId="0" xfId="511" applyFont="1" applyFill="1" applyAlignment="1">
      <alignment horizontal="right" vertical="center"/>
    </xf>
    <xf numFmtId="0" fontId="18" fillId="0" borderId="1" xfId="511" applyFont="1" applyFill="1" applyBorder="1" applyAlignment="1">
      <alignment horizontal="center" vertical="center" wrapText="1"/>
    </xf>
    <xf numFmtId="0" fontId="31" fillId="0" borderId="1" xfId="0" applyFont="1" applyFill="1" applyBorder="1" applyAlignment="1" applyProtection="1">
      <alignment horizontal="right" vertical="center"/>
      <protection locked="0"/>
    </xf>
    <xf numFmtId="0" fontId="31" fillId="0" borderId="1" xfId="0" applyNumberFormat="1" applyFont="1" applyFill="1" applyBorder="1" applyAlignment="1" applyProtection="1">
      <alignment horizontal="right" vertical="center"/>
    </xf>
    <xf numFmtId="3" fontId="31" fillId="0" borderId="1" xfId="0" applyNumberFormat="1" applyFont="1" applyFill="1" applyBorder="1" applyAlignment="1" applyProtection="1">
      <alignment horizontal="right" vertical="center" wrapText="1"/>
      <protection locked="0"/>
    </xf>
    <xf numFmtId="4" fontId="38" fillId="0" borderId="1" xfId="1333" applyNumberFormat="1" applyFont="1" applyFill="1" applyBorder="1" applyAlignment="1" applyProtection="1">
      <alignment horizontal="right" vertical="center"/>
    </xf>
    <xf numFmtId="4" fontId="39" fillId="0" borderId="1" xfId="1333" applyNumberFormat="1" applyFont="1" applyFill="1" applyBorder="1" applyAlignment="1" applyProtection="1">
      <alignment horizontal="right" vertical="center"/>
    </xf>
    <xf numFmtId="199" fontId="18" fillId="0" borderId="1" xfId="833" applyNumberFormat="1" applyFont="1" applyFill="1" applyBorder="1" applyAlignment="1">
      <alignment horizontal="right" vertical="center" wrapText="1"/>
    </xf>
    <xf numFmtId="199" fontId="19" fillId="0" borderId="1" xfId="833" applyNumberFormat="1" applyFont="1" applyFill="1" applyBorder="1" applyAlignment="1">
      <alignment horizontal="right" vertical="center" wrapText="1"/>
    </xf>
    <xf numFmtId="199" fontId="19" fillId="0" borderId="1" xfId="1213" applyNumberFormat="1" applyFont="1" applyFill="1" applyBorder="1" applyAlignment="1">
      <alignment horizontal="right" vertical="center" wrapText="1"/>
    </xf>
    <xf numFmtId="199" fontId="18" fillId="0" borderId="1" xfId="1213" applyNumberFormat="1" applyFont="1" applyFill="1" applyBorder="1" applyAlignment="1">
      <alignment horizontal="right" vertical="center" wrapText="1"/>
    </xf>
    <xf numFmtId="0" fontId="10" fillId="0" borderId="1" xfId="0" applyFont="1" applyFill="1" applyBorder="1" applyAlignment="1">
      <alignment horizontal="distributed" vertical="center" wrapText="1"/>
    </xf>
    <xf numFmtId="49" fontId="19" fillId="0" borderId="1" xfId="0" applyNumberFormat="1" applyFont="1" applyFill="1" applyBorder="1" applyAlignment="1" applyProtection="1">
      <alignment horizontal="left" vertical="center" wrapText="1"/>
    </xf>
    <xf numFmtId="199" fontId="19" fillId="0" borderId="1" xfId="0" applyNumberFormat="1" applyFont="1" applyFill="1" applyBorder="1" applyAlignment="1">
      <alignment horizontal="right" vertical="center" wrapText="1"/>
    </xf>
    <xf numFmtId="41" fontId="20" fillId="0" borderId="0" xfId="511" applyNumberFormat="1" applyFill="1" applyAlignment="1"/>
    <xf numFmtId="199" fontId="20" fillId="0" borderId="0" xfId="511" applyNumberFormat="1" applyFill="1" applyAlignment="1"/>
    <xf numFmtId="0" fontId="19" fillId="0" borderId="0" xfId="511" applyFont="1" applyFill="1" applyAlignment="1"/>
    <xf numFmtId="0" fontId="18" fillId="0" borderId="1" xfId="1014" applyFont="1" applyFill="1" applyBorder="1" applyAlignment="1">
      <alignment horizontal="distributed" vertical="center" wrapText="1" indent="3"/>
    </xf>
    <xf numFmtId="3" fontId="10" fillId="0" borderId="1" xfId="0" applyNumberFormat="1" applyFont="1" applyFill="1" applyBorder="1" applyAlignment="1" applyProtection="1">
      <alignment horizontal="right" vertical="center"/>
    </xf>
    <xf numFmtId="41" fontId="10" fillId="0" borderId="1" xfId="0" applyNumberFormat="1" applyFont="1" applyFill="1" applyBorder="1" applyAlignment="1">
      <alignment horizontal="right" vertical="center" wrapText="1"/>
    </xf>
    <xf numFmtId="41" fontId="19" fillId="0" borderId="1" xfId="1012" applyNumberFormat="1" applyFont="1" applyFill="1" applyBorder="1" applyAlignment="1">
      <alignment horizontal="right" vertical="center" wrapText="1"/>
    </xf>
    <xf numFmtId="3" fontId="11" fillId="0" borderId="1" xfId="0" applyNumberFormat="1" applyFont="1" applyFill="1" applyBorder="1" applyAlignment="1" applyProtection="1">
      <alignment horizontal="right" vertical="center"/>
    </xf>
    <xf numFmtId="41" fontId="18" fillId="0" borderId="1" xfId="1012" applyNumberFormat="1" applyFont="1" applyFill="1" applyBorder="1" applyAlignment="1">
      <alignment horizontal="right" vertical="center" wrapText="1"/>
    </xf>
    <xf numFmtId="0" fontId="19" fillId="0" borderId="1" xfId="738" applyNumberFormat="1" applyFont="1" applyFill="1" applyBorder="1" applyAlignment="1">
      <alignment horizontal="left" vertical="center" wrapText="1"/>
    </xf>
    <xf numFmtId="0" fontId="18" fillId="0" borderId="1" xfId="1014" applyFont="1" applyFill="1" applyBorder="1" applyAlignment="1">
      <alignment horizontal="left" vertical="center" wrapText="1"/>
    </xf>
    <xf numFmtId="0" fontId="19" fillId="0" borderId="1" xfId="738" applyNumberFormat="1" applyFont="1" applyFill="1" applyBorder="1" applyAlignment="1">
      <alignment horizontal="left" vertical="center" wrapText="1" indent="2"/>
    </xf>
    <xf numFmtId="0" fontId="19" fillId="0" borderId="1" xfId="738" applyNumberFormat="1" applyFont="1" applyFill="1" applyBorder="1" applyAlignment="1">
      <alignment horizontal="left" vertical="center" wrapText="1" indent="1"/>
    </xf>
    <xf numFmtId="0" fontId="18" fillId="0" borderId="1" xfId="738" applyNumberFormat="1" applyFont="1" applyFill="1" applyBorder="1" applyAlignment="1">
      <alignment horizontal="left" vertical="center" wrapText="1"/>
    </xf>
    <xf numFmtId="197" fontId="19" fillId="0" borderId="0" xfId="745" applyNumberFormat="1" applyFont="1" applyFill="1" applyBorder="1" applyAlignment="1" applyProtection="1">
      <alignment horizontal="left" vertical="center"/>
    </xf>
    <xf numFmtId="0" fontId="19" fillId="0" borderId="0" xfId="511" applyFont="1" applyFill="1" applyBorder="1" applyAlignment="1">
      <alignment vertical="center"/>
    </xf>
    <xf numFmtId="0" fontId="19" fillId="0" borderId="0" xfId="511" applyFont="1" applyFill="1" applyAlignment="1">
      <alignment vertical="center"/>
    </xf>
    <xf numFmtId="197" fontId="29" fillId="0" borderId="0" xfId="745" applyNumberFormat="1" applyFont="1" applyFill="1" applyBorder="1" applyAlignment="1" applyProtection="1">
      <alignment horizontal="right" vertical="center"/>
    </xf>
    <xf numFmtId="41" fontId="18" fillId="0" borderId="1" xfId="1213" applyNumberFormat="1" applyFont="1" applyFill="1" applyBorder="1" applyAlignment="1">
      <alignment horizontal="right" vertical="center" wrapText="1"/>
    </xf>
    <xf numFmtId="41" fontId="19" fillId="0" borderId="1" xfId="1213" applyNumberFormat="1" applyFont="1" applyFill="1" applyBorder="1" applyAlignment="1">
      <alignment horizontal="right" vertical="center" wrapText="1"/>
    </xf>
    <xf numFmtId="41" fontId="21" fillId="0" borderId="1" xfId="0" applyNumberFormat="1" applyFont="1" applyFill="1" applyBorder="1" applyAlignment="1">
      <alignment horizontal="right" vertical="center" wrapText="1"/>
    </xf>
    <xf numFmtId="41" fontId="31" fillId="0" borderId="1" xfId="0" applyNumberFormat="1" applyFont="1" applyFill="1" applyBorder="1" applyAlignment="1">
      <alignment horizontal="right" vertical="center" wrapText="1"/>
    </xf>
    <xf numFmtId="41" fontId="19" fillId="0" borderId="1" xfId="0" applyNumberFormat="1" applyFont="1" applyFill="1" applyBorder="1" applyAlignment="1" applyProtection="1">
      <alignment horizontal="right" vertical="center" wrapText="1"/>
    </xf>
    <xf numFmtId="41" fontId="11" fillId="0" borderId="1" xfId="0" applyNumberFormat="1" applyFont="1" applyFill="1" applyBorder="1" applyAlignment="1">
      <alignment horizontal="right" vertical="center" wrapText="1"/>
    </xf>
    <xf numFmtId="41" fontId="19" fillId="0" borderId="1" xfId="833" applyNumberFormat="1" applyFont="1" applyFill="1" applyBorder="1" applyAlignment="1">
      <alignment horizontal="right" vertical="center" wrapText="1"/>
    </xf>
    <xf numFmtId="41" fontId="18" fillId="0" borderId="1" xfId="0" applyNumberFormat="1" applyFont="1" applyFill="1" applyBorder="1" applyAlignment="1" applyProtection="1">
      <alignment horizontal="right" vertical="center" wrapText="1"/>
    </xf>
    <xf numFmtId="41" fontId="18" fillId="0" borderId="1" xfId="833" applyNumberFormat="1" applyFont="1" applyFill="1" applyBorder="1" applyAlignment="1">
      <alignment horizontal="right" vertical="center" wrapText="1"/>
    </xf>
    <xf numFmtId="0" fontId="10" fillId="0" borderId="1" xfId="0" applyFont="1" applyBorder="1" applyAlignment="1">
      <alignment horizontal="distributed" vertical="center" wrapText="1"/>
    </xf>
    <xf numFmtId="0" fontId="40" fillId="0" borderId="0" xfId="0" applyFont="1" applyAlignment="1"/>
    <xf numFmtId="0" fontId="0" fillId="0" borderId="0" xfId="0" applyFill="1" applyAlignment="1"/>
    <xf numFmtId="0" fontId="9" fillId="0" borderId="0" xfId="761" applyFont="1" applyFill="1" applyAlignment="1">
      <alignment horizontal="center" vertical="center"/>
    </xf>
    <xf numFmtId="0" fontId="40" fillId="0" borderId="0" xfId="0" applyFont="1" applyFill="1" applyAlignment="1"/>
    <xf numFmtId="0" fontId="11" fillId="0" borderId="0" xfId="761" applyFont="1" applyFill="1" applyAlignment="1">
      <alignment horizontal="left" vertical="center"/>
    </xf>
    <xf numFmtId="0" fontId="11" fillId="0" borderId="0" xfId="0" applyFont="1" applyFill="1" applyAlignment="1">
      <alignment vertical="center"/>
    </xf>
    <xf numFmtId="0" fontId="11" fillId="0" borderId="0" xfId="761" applyFont="1" applyFill="1" applyAlignment="1">
      <alignment horizontal="right" vertical="center"/>
    </xf>
    <xf numFmtId="199" fontId="20" fillId="0" borderId="0" xfId="511" applyNumberFormat="1" applyFont="1" applyFill="1" applyAlignment="1">
      <alignment horizontal="center" vertical="center" wrapText="1"/>
    </xf>
    <xf numFmtId="199" fontId="34" fillId="0" borderId="1" xfId="0" applyNumberFormat="1" applyFont="1" applyFill="1" applyBorder="1" applyAlignment="1">
      <alignment vertical="center" wrapText="1"/>
    </xf>
    <xf numFmtId="200" fontId="34" fillId="0" borderId="1" xfId="3" applyNumberFormat="1" applyFont="1" applyFill="1" applyBorder="1" applyAlignment="1">
      <alignment vertical="center" wrapText="1"/>
    </xf>
    <xf numFmtId="0" fontId="17" fillId="0" borderId="0" xfId="1011" applyFont="1" applyFill="1" applyAlignment="1">
      <alignment horizontal="center" vertical="center"/>
    </xf>
    <xf numFmtId="0" fontId="19" fillId="0" borderId="1" xfId="0" applyFont="1" applyBorder="1" applyAlignment="1">
      <alignment horizontal="left" vertical="center" wrapText="1"/>
    </xf>
    <xf numFmtId="199" fontId="19" fillId="0" borderId="1" xfId="0" applyNumberFormat="1" applyFont="1" applyFill="1" applyBorder="1" applyAlignment="1">
      <alignment vertical="center" wrapText="1"/>
    </xf>
    <xf numFmtId="200" fontId="19" fillId="0" borderId="1" xfId="3" applyNumberFormat="1" applyFont="1" applyFill="1" applyBorder="1" applyAlignment="1">
      <alignment vertical="center" wrapText="1"/>
    </xf>
    <xf numFmtId="0" fontId="17" fillId="3" borderId="0" xfId="1011" applyFont="1" applyFill="1" applyAlignment="1">
      <alignment horizontal="center" vertical="center"/>
    </xf>
    <xf numFmtId="0" fontId="11" fillId="0" borderId="1" xfId="0" applyFont="1" applyFill="1" applyBorder="1" applyAlignment="1">
      <alignment horizontal="left" vertical="center" wrapText="1"/>
    </xf>
    <xf numFmtId="0" fontId="11" fillId="0" borderId="1" xfId="0" applyFont="1" applyBorder="1" applyAlignment="1">
      <alignment horizontal="left" vertical="center" wrapText="1"/>
    </xf>
    <xf numFmtId="0" fontId="10" fillId="0" borderId="1" xfId="0" applyFont="1" applyFill="1" applyBorder="1" applyAlignment="1">
      <alignment horizontal="center" vertical="center" wrapText="1"/>
    </xf>
    <xf numFmtId="199" fontId="18" fillId="0" borderId="1" xfId="0" applyNumberFormat="1" applyFont="1" applyFill="1" applyBorder="1" applyAlignment="1">
      <alignment vertical="center" wrapText="1"/>
    </xf>
    <xf numFmtId="200" fontId="18" fillId="0" borderId="1" xfId="3" applyNumberFormat="1" applyFont="1" applyFill="1" applyBorder="1" applyAlignment="1">
      <alignment vertical="center" wrapText="1"/>
    </xf>
    <xf numFmtId="0" fontId="20" fillId="0" borderId="0" xfId="1012" applyFill="1" applyProtection="1">
      <alignment vertical="center"/>
    </xf>
    <xf numFmtId="0" fontId="17" fillId="0" borderId="0" xfId="1012" applyFont="1" applyFill="1" applyProtection="1">
      <alignment vertical="center"/>
    </xf>
    <xf numFmtId="0" fontId="33" fillId="0" borderId="0" xfId="1012" applyFont="1" applyFill="1" applyAlignment="1" applyProtection="1">
      <alignment horizontal="center" vertical="center"/>
    </xf>
    <xf numFmtId="0" fontId="33" fillId="0" borderId="0" xfId="1012" applyFont="1" applyFill="1" applyProtection="1">
      <alignment vertical="center"/>
    </xf>
    <xf numFmtId="198" fontId="20" fillId="0" borderId="0" xfId="1012" applyNumberFormat="1" applyFill="1" applyProtection="1">
      <alignment vertical="center"/>
    </xf>
    <xf numFmtId="0" fontId="41" fillId="0" borderId="0" xfId="0" applyFont="1" applyFill="1" applyAlignment="1">
      <alignment horizontal="center" vertical="center"/>
    </xf>
    <xf numFmtId="0" fontId="19" fillId="0" borderId="0" xfId="1012" applyFont="1" applyFill="1" applyProtection="1">
      <alignment vertical="center"/>
    </xf>
    <xf numFmtId="198" fontId="19" fillId="0" borderId="0" xfId="1012" applyNumberFormat="1" applyFont="1" applyFill="1" applyBorder="1" applyAlignment="1" applyProtection="1">
      <alignment horizontal="right" vertical="center"/>
    </xf>
    <xf numFmtId="198" fontId="18" fillId="0" borderId="2" xfId="1012" applyNumberFormat="1" applyFont="1" applyFill="1" applyBorder="1" applyAlignment="1" applyProtection="1">
      <alignment horizontal="center" vertical="center" wrapText="1"/>
    </xf>
    <xf numFmtId="0" fontId="18" fillId="0" borderId="1" xfId="1012" applyFont="1" applyFill="1" applyBorder="1" applyAlignment="1" applyProtection="1">
      <alignment horizontal="distributed" vertical="center" wrapText="1" indent="3"/>
    </xf>
    <xf numFmtId="198" fontId="18" fillId="0" borderId="1" xfId="1012" applyNumberFormat="1" applyFont="1" applyFill="1" applyBorder="1" applyAlignment="1" applyProtection="1">
      <alignment horizontal="center" vertical="center" wrapText="1"/>
    </xf>
    <xf numFmtId="0" fontId="18" fillId="0" borderId="5" xfId="1012" applyNumberFormat="1" applyFont="1" applyFill="1" applyBorder="1" applyAlignment="1" applyProtection="1">
      <alignment horizontal="left" vertical="center" wrapText="1"/>
    </xf>
    <xf numFmtId="49" fontId="18" fillId="0" borderId="1" xfId="0" applyNumberFormat="1" applyFont="1" applyFill="1" applyBorder="1" applyAlignment="1" applyProtection="1">
      <alignment horizontal="left" vertical="center" wrapText="1"/>
    </xf>
    <xf numFmtId="200" fontId="18" fillId="0" borderId="1" xfId="3" applyNumberFormat="1" applyFont="1" applyFill="1" applyBorder="1" applyAlignment="1" applyProtection="1">
      <alignment horizontal="right" vertical="center" wrapText="1" shrinkToFit="1"/>
    </xf>
    <xf numFmtId="49" fontId="18" fillId="0" borderId="1" xfId="0" applyNumberFormat="1" applyFont="1" applyFill="1" applyBorder="1" applyAlignment="1" applyProtection="1">
      <alignment horizontal="left" vertical="center" wrapText="1" indent="2"/>
    </xf>
    <xf numFmtId="0" fontId="19" fillId="0" borderId="5" xfId="1012" applyNumberFormat="1" applyFont="1" applyFill="1" applyBorder="1" applyAlignment="1" applyProtection="1">
      <alignment horizontal="left" vertical="center" wrapText="1"/>
    </xf>
    <xf numFmtId="49" fontId="19" fillId="0" borderId="1" xfId="0" applyNumberFormat="1" applyFont="1" applyFill="1" applyBorder="1" applyAlignment="1" applyProtection="1">
      <alignment horizontal="left" vertical="center" wrapText="1" indent="4"/>
    </xf>
    <xf numFmtId="0" fontId="18" fillId="0" borderId="6" xfId="0" applyNumberFormat="1" applyFont="1" applyFill="1" applyBorder="1" applyAlignment="1" applyProtection="1">
      <alignment horizontal="left" vertical="center"/>
    </xf>
    <xf numFmtId="0" fontId="19" fillId="0" borderId="6" xfId="0" applyNumberFormat="1" applyFont="1" applyFill="1" applyBorder="1" applyAlignment="1" applyProtection="1">
      <alignment horizontal="left" vertical="center"/>
    </xf>
    <xf numFmtId="0" fontId="18" fillId="0" borderId="6" xfId="0" applyFont="1" applyFill="1" applyBorder="1" applyAlignment="1" applyProtection="1">
      <alignment horizontal="left" vertical="center"/>
    </xf>
    <xf numFmtId="0" fontId="19" fillId="0" borderId="6" xfId="0" applyFont="1" applyFill="1" applyBorder="1" applyAlignment="1" applyProtection="1">
      <alignment horizontal="left" vertical="center"/>
    </xf>
    <xf numFmtId="3" fontId="11" fillId="0" borderId="1" xfId="0" applyNumberFormat="1" applyFont="1" applyFill="1" applyBorder="1" applyAlignment="1" applyProtection="1">
      <alignment horizontal="right" vertical="center"/>
      <protection locked="0"/>
    </xf>
    <xf numFmtId="200" fontId="19" fillId="0" borderId="1" xfId="3" applyNumberFormat="1" applyFont="1" applyFill="1" applyBorder="1" applyAlignment="1" applyProtection="1">
      <alignment horizontal="right" vertical="center" wrapText="1" shrinkToFit="1"/>
    </xf>
    <xf numFmtId="49" fontId="18" fillId="0" borderId="6" xfId="0" applyNumberFormat="1" applyFont="1" applyFill="1" applyBorder="1" applyAlignment="1" applyProtection="1">
      <alignment horizontal="left" vertical="center" wrapText="1"/>
    </xf>
    <xf numFmtId="49" fontId="19" fillId="0" borderId="6" xfId="0" applyNumberFormat="1" applyFont="1" applyFill="1" applyBorder="1" applyAlignment="1" applyProtection="1">
      <alignment horizontal="left" vertical="center" wrapText="1"/>
    </xf>
    <xf numFmtId="0" fontId="18" fillId="0" borderId="6" xfId="0" applyNumberFormat="1" applyFont="1" applyFill="1" applyBorder="1" applyAlignment="1" applyProtection="1">
      <alignment horizontal="left" vertical="center" wrapText="1"/>
    </xf>
    <xf numFmtId="0" fontId="19" fillId="0" borderId="6" xfId="0" applyNumberFormat="1" applyFont="1" applyFill="1" applyBorder="1" applyAlignment="1" applyProtection="1">
      <alignment horizontal="left" vertical="center" wrapText="1"/>
    </xf>
    <xf numFmtId="0" fontId="11" fillId="0" borderId="6" xfId="0" applyFont="1" applyFill="1" applyBorder="1" applyAlignment="1" applyProtection="1">
      <alignment horizontal="left" vertical="center"/>
    </xf>
    <xf numFmtId="49" fontId="11" fillId="0" borderId="1" xfId="0" applyNumberFormat="1" applyFont="1" applyFill="1" applyBorder="1" applyAlignment="1" applyProtection="1">
      <alignment horizontal="left" vertical="center" wrapText="1"/>
    </xf>
    <xf numFmtId="49" fontId="42" fillId="0" borderId="6" xfId="0" applyNumberFormat="1" applyFont="1" applyFill="1" applyBorder="1" applyAlignment="1" applyProtection="1">
      <alignment horizontal="distributed" vertical="center"/>
    </xf>
    <xf numFmtId="49" fontId="42" fillId="0" borderId="1" xfId="0" applyNumberFormat="1" applyFont="1" applyFill="1" applyBorder="1" applyAlignment="1" applyProtection="1">
      <alignment horizontal="distributed" vertical="center" wrapText="1"/>
    </xf>
    <xf numFmtId="199" fontId="10" fillId="0" borderId="1" xfId="0" applyNumberFormat="1" applyFont="1" applyFill="1" applyBorder="1" applyAlignment="1" applyProtection="1">
      <alignment horizontal="right" vertical="center" wrapText="1"/>
    </xf>
    <xf numFmtId="49" fontId="18" fillId="0" borderId="2" xfId="1012" applyNumberFormat="1" applyFont="1" applyFill="1" applyBorder="1" applyAlignment="1" applyProtection="1">
      <alignment horizontal="left" vertical="center"/>
    </xf>
    <xf numFmtId="0" fontId="18" fillId="0" borderId="1" xfId="1012" applyFont="1" applyFill="1" applyBorder="1" applyAlignment="1" applyProtection="1">
      <alignment horizontal="left" vertical="center" wrapText="1"/>
    </xf>
    <xf numFmtId="49" fontId="19" fillId="0" borderId="2" xfId="1012" applyNumberFormat="1" applyFont="1" applyFill="1" applyBorder="1" applyAlignment="1" applyProtection="1">
      <alignment horizontal="left" vertical="center"/>
    </xf>
    <xf numFmtId="0" fontId="19" fillId="0" borderId="1" xfId="1012" applyFont="1" applyFill="1" applyBorder="1" applyAlignment="1" applyProtection="1">
      <alignment horizontal="left" vertical="center" wrapText="1"/>
    </xf>
    <xf numFmtId="0" fontId="19" fillId="0" borderId="1" xfId="1011" applyFont="1" applyFill="1" applyBorder="1" applyAlignment="1" applyProtection="1">
      <alignment horizontal="left" vertical="center" wrapText="1"/>
    </xf>
    <xf numFmtId="0" fontId="18" fillId="0" borderId="1" xfId="1011" applyFont="1" applyFill="1" applyBorder="1" applyAlignment="1" applyProtection="1">
      <alignment horizontal="left" vertical="center" wrapText="1"/>
    </xf>
    <xf numFmtId="49" fontId="18" fillId="0" borderId="2" xfId="1012" applyNumberFormat="1" applyFont="1" applyFill="1" applyBorder="1" applyAlignment="1" applyProtection="1">
      <alignment horizontal="distributed" vertical="center" indent="1"/>
    </xf>
    <xf numFmtId="0" fontId="18" fillId="0" borderId="1" xfId="1012" applyFont="1" applyFill="1" applyBorder="1" applyAlignment="1" applyProtection="1">
      <alignment horizontal="distributed" vertical="center" wrapText="1" indent="1"/>
    </xf>
    <xf numFmtId="199" fontId="20" fillId="0" borderId="0" xfId="1012" applyNumberFormat="1" applyFill="1" applyProtection="1">
      <alignment vertical="center"/>
    </xf>
    <xf numFmtId="0" fontId="17" fillId="0" borderId="0" xfId="1012" applyFont="1" applyFill="1">
      <alignment vertical="center"/>
    </xf>
    <xf numFmtId="0" fontId="33" fillId="0" borderId="0" xfId="1012" applyFont="1" applyFill="1" applyAlignment="1">
      <alignment horizontal="center" vertical="center"/>
    </xf>
    <xf numFmtId="198" fontId="20" fillId="0" borderId="0" xfId="1012" applyNumberFormat="1" applyFill="1">
      <alignment vertical="center"/>
    </xf>
    <xf numFmtId="0" fontId="19" fillId="0" borderId="0" xfId="1012" applyFont="1" applyFill="1">
      <alignment vertical="center"/>
    </xf>
    <xf numFmtId="0" fontId="43" fillId="0" borderId="0" xfId="1012" applyFont="1" applyFill="1">
      <alignment vertical="center"/>
    </xf>
    <xf numFmtId="198" fontId="19" fillId="0" borderId="0" xfId="1012" applyNumberFormat="1" applyFont="1" applyFill="1" applyAlignment="1">
      <alignment horizontal="right" vertical="center"/>
    </xf>
    <xf numFmtId="198" fontId="18" fillId="0" borderId="2" xfId="1012" applyNumberFormat="1" applyFont="1" applyFill="1" applyBorder="1" applyAlignment="1">
      <alignment horizontal="center" vertical="center" wrapText="1"/>
    </xf>
    <xf numFmtId="0" fontId="18" fillId="0" borderId="1" xfId="1012" applyFont="1" applyFill="1" applyBorder="1" applyAlignment="1">
      <alignment horizontal="distributed" vertical="center" wrapText="1" indent="3"/>
    </xf>
    <xf numFmtId="49" fontId="10" fillId="0" borderId="1" xfId="0" applyNumberFormat="1" applyFont="1" applyFill="1" applyBorder="1" applyAlignment="1" applyProtection="1">
      <alignment horizontal="left" vertical="center" wrapText="1"/>
    </xf>
    <xf numFmtId="3" fontId="10" fillId="0" borderId="1" xfId="0" applyNumberFormat="1" applyFont="1" applyFill="1" applyBorder="1" applyAlignment="1" applyProtection="1">
      <alignment horizontal="right" vertical="center"/>
      <protection locked="0"/>
    </xf>
    <xf numFmtId="200" fontId="18" fillId="0" borderId="1" xfId="3" applyNumberFormat="1" applyFont="1" applyFill="1" applyBorder="1" applyAlignment="1" applyProtection="1">
      <alignment horizontal="right" vertical="center" wrapText="1" shrinkToFit="1"/>
      <protection locked="0"/>
    </xf>
    <xf numFmtId="200" fontId="19" fillId="0" borderId="1" xfId="3" applyNumberFormat="1" applyFont="1" applyFill="1" applyBorder="1" applyAlignment="1" applyProtection="1">
      <alignment horizontal="right" vertical="center" wrapText="1" shrinkToFit="1"/>
      <protection locked="0"/>
    </xf>
    <xf numFmtId="0" fontId="19" fillId="0" borderId="6" xfId="0" applyFont="1" applyFill="1" applyBorder="1" applyAlignment="1" applyProtection="1">
      <alignment vertical="center"/>
    </xf>
    <xf numFmtId="0" fontId="18" fillId="0" borderId="2" xfId="1012" applyFont="1" applyFill="1" applyBorder="1" applyAlignment="1">
      <alignment horizontal="left" vertical="center"/>
    </xf>
    <xf numFmtId="0" fontId="18" fillId="0" borderId="1" xfId="1011" applyFont="1" applyFill="1" applyBorder="1" applyAlignment="1">
      <alignment horizontal="left" vertical="center"/>
    </xf>
    <xf numFmtId="202" fontId="18" fillId="0" borderId="1" xfId="1" applyNumberFormat="1" applyFont="1" applyFill="1" applyBorder="1" applyAlignment="1">
      <alignment horizontal="right" vertical="center" wrapText="1"/>
    </xf>
    <xf numFmtId="0" fontId="19" fillId="0" borderId="2" xfId="1012" applyFont="1" applyFill="1" applyBorder="1" applyAlignment="1">
      <alignment horizontal="left" vertical="center"/>
    </xf>
    <xf numFmtId="0" fontId="19" fillId="0" borderId="1" xfId="1012" applyFont="1" applyFill="1" applyBorder="1" applyAlignment="1">
      <alignment horizontal="left" vertical="center"/>
    </xf>
    <xf numFmtId="202" fontId="19" fillId="0" borderId="1" xfId="1" applyNumberFormat="1" applyFont="1" applyFill="1" applyBorder="1" applyAlignment="1">
      <alignment horizontal="right" vertical="center" wrapText="1"/>
    </xf>
    <xf numFmtId="199" fontId="19" fillId="0" borderId="1" xfId="1" applyNumberFormat="1" applyFont="1" applyFill="1" applyBorder="1" applyAlignment="1" applyProtection="1">
      <alignment horizontal="right" vertical="center" wrapText="1"/>
      <protection locked="0"/>
    </xf>
    <xf numFmtId="0" fontId="19" fillId="0" borderId="2" xfId="1012" applyFont="1" applyFill="1" applyBorder="1">
      <alignment vertical="center"/>
    </xf>
    <xf numFmtId="0" fontId="18" fillId="0" borderId="1" xfId="1012" applyFont="1" applyFill="1" applyBorder="1" applyAlignment="1">
      <alignment horizontal="distributed" vertical="center" indent="1"/>
    </xf>
    <xf numFmtId="0" fontId="1" fillId="0" borderId="0" xfId="0" applyFont="1" applyFill="1" applyBorder="1" applyAlignment="1"/>
    <xf numFmtId="0" fontId="41" fillId="0" borderId="0" xfId="0" applyFont="1" applyFill="1" applyBorder="1" applyAlignment="1">
      <alignment horizontal="center" vertical="center"/>
    </xf>
    <xf numFmtId="49" fontId="19" fillId="0" borderId="1" xfId="0" applyNumberFormat="1" applyFont="1" applyFill="1" applyBorder="1" applyAlignment="1" applyProtection="1">
      <alignment horizontal="left" vertical="center" wrapText="1" indent="2"/>
    </xf>
    <xf numFmtId="49" fontId="3" fillId="0" borderId="1" xfId="0" applyNumberFormat="1" applyFont="1" applyFill="1" applyBorder="1" applyAlignment="1" applyProtection="1">
      <alignment horizontal="distributed" vertical="center" wrapText="1"/>
    </xf>
    <xf numFmtId="199" fontId="18" fillId="0" borderId="1" xfId="0" applyNumberFormat="1" applyFont="1" applyFill="1" applyBorder="1" applyAlignment="1" applyProtection="1">
      <alignment horizontal="right" vertical="center" wrapText="1"/>
      <protection locked="0"/>
    </xf>
    <xf numFmtId="49" fontId="10" fillId="0" borderId="2" xfId="997" applyNumberFormat="1" applyFont="1" applyFill="1" applyBorder="1" applyAlignment="1" applyProtection="1">
      <alignment horizontal="left" vertical="center"/>
    </xf>
    <xf numFmtId="3" fontId="18" fillId="0" borderId="1" xfId="0" applyNumberFormat="1" applyFont="1" applyFill="1" applyBorder="1" applyAlignment="1" applyProtection="1">
      <alignment horizontal="right" vertical="center"/>
    </xf>
    <xf numFmtId="3" fontId="18" fillId="0" borderId="1" xfId="0" applyNumberFormat="1" applyFont="1" applyFill="1" applyBorder="1" applyAlignment="1" applyProtection="1">
      <alignment horizontal="right" vertical="center"/>
      <protection locked="0"/>
    </xf>
    <xf numFmtId="49" fontId="11" fillId="0" borderId="2" xfId="997" applyNumberFormat="1" applyFont="1" applyFill="1" applyBorder="1" applyAlignment="1" applyProtection="1">
      <alignment horizontal="left" vertical="center"/>
    </xf>
    <xf numFmtId="3" fontId="19" fillId="0" borderId="1" xfId="0" applyNumberFormat="1" applyFont="1" applyFill="1" applyBorder="1" applyAlignment="1" applyProtection="1">
      <alignment horizontal="right" vertical="center"/>
    </xf>
    <xf numFmtId="3" fontId="19" fillId="0" borderId="1" xfId="0" applyNumberFormat="1" applyFont="1" applyFill="1" applyBorder="1" applyAlignment="1" applyProtection="1">
      <alignment horizontal="right" vertical="center"/>
      <protection locked="0"/>
    </xf>
    <xf numFmtId="199" fontId="19" fillId="0" borderId="1" xfId="0" applyNumberFormat="1" applyFont="1" applyFill="1" applyBorder="1" applyAlignment="1" applyProtection="1">
      <alignment horizontal="right" vertical="center" wrapText="1"/>
      <protection locked="0"/>
    </xf>
    <xf numFmtId="0" fontId="20" fillId="0" borderId="2" xfId="1012" applyFill="1" applyBorder="1" applyAlignment="1" applyProtection="1">
      <alignment horizontal="left" vertical="center"/>
    </xf>
    <xf numFmtId="3" fontId="20" fillId="0" borderId="0" xfId="1012" applyNumberFormat="1" applyFill="1" applyProtection="1">
      <alignment vertical="center"/>
    </xf>
    <xf numFmtId="0" fontId="18" fillId="0" borderId="2" xfId="1012" applyFont="1" applyFill="1" applyBorder="1" applyAlignment="1" applyProtection="1">
      <alignment horizontal="left" vertical="center"/>
    </xf>
    <xf numFmtId="0" fontId="18" fillId="0" borderId="1" xfId="1011" applyFont="1" applyFill="1" applyBorder="1" applyAlignment="1" applyProtection="1">
      <alignment horizontal="left" vertical="center"/>
    </xf>
    <xf numFmtId="0" fontId="19" fillId="0" borderId="2" xfId="1012" applyFont="1" applyFill="1" applyBorder="1" applyAlignment="1" applyProtection="1">
      <alignment horizontal="left" vertical="center"/>
    </xf>
    <xf numFmtId="0" fontId="19" fillId="0" borderId="1" xfId="1012" applyFont="1" applyFill="1" applyBorder="1" applyAlignment="1" applyProtection="1">
      <alignment horizontal="left" vertical="center"/>
    </xf>
    <xf numFmtId="199" fontId="19" fillId="0" borderId="1" xfId="0" applyNumberFormat="1" applyFont="1" applyFill="1" applyBorder="1" applyAlignment="1" applyProtection="1">
      <alignment horizontal="right" vertical="center" wrapText="1"/>
    </xf>
    <xf numFmtId="199" fontId="11" fillId="0" borderId="1" xfId="0" applyNumberFormat="1" applyFont="1" applyFill="1" applyBorder="1" applyAlignment="1" applyProtection="1">
      <alignment horizontal="right" vertical="center" wrapText="1"/>
      <protection locked="0"/>
    </xf>
    <xf numFmtId="3" fontId="20" fillId="0" borderId="0" xfId="1012" applyNumberFormat="1" applyFill="1">
      <alignment vertical="center"/>
    </xf>
    <xf numFmtId="0" fontId="44" fillId="0" borderId="0" xfId="0" applyFont="1" applyFill="1" applyBorder="1" applyAlignment="1">
      <alignment horizontal="center" vertical="center"/>
    </xf>
    <xf numFmtId="0" fontId="44" fillId="0" borderId="7" xfId="0" applyFont="1" applyFill="1" applyBorder="1" applyAlignment="1">
      <alignment horizontal="center" vertical="center"/>
    </xf>
    <xf numFmtId="0" fontId="11" fillId="0" borderId="0" xfId="0" applyFont="1" applyAlignment="1">
      <alignment horizontal="right"/>
    </xf>
    <xf numFmtId="0" fontId="18" fillId="0" borderId="8" xfId="1016" applyFont="1" applyBorder="1" applyAlignment="1">
      <alignment horizontal="center" vertical="center"/>
    </xf>
    <xf numFmtId="0" fontId="18" fillId="0" borderId="2" xfId="1016" applyFont="1" applyBorder="1" applyAlignment="1">
      <alignment horizontal="center" vertical="center"/>
    </xf>
    <xf numFmtId="0" fontId="18" fillId="0" borderId="4" xfId="1016" applyFont="1" applyBorder="1" applyAlignment="1">
      <alignment horizontal="center" vertical="center"/>
    </xf>
    <xf numFmtId="0" fontId="18" fillId="0" borderId="9" xfId="1016" applyFont="1" applyBorder="1" applyAlignment="1">
      <alignment horizontal="center" vertical="center"/>
    </xf>
    <xf numFmtId="49" fontId="18" fillId="0" borderId="1" xfId="783" applyNumberFormat="1" applyFont="1" applyFill="1" applyBorder="1" applyAlignment="1" applyProtection="1">
      <alignment horizontal="center" vertical="center"/>
    </xf>
    <xf numFmtId="0" fontId="45" fillId="0" borderId="1" xfId="0" applyFont="1" applyFill="1" applyBorder="1" applyAlignment="1">
      <alignment horizontal="center" vertical="center"/>
    </xf>
    <xf numFmtId="0" fontId="46" fillId="0" borderId="1" xfId="0" applyFont="1" applyFill="1" applyBorder="1" applyAlignment="1">
      <alignment horizontal="center" vertical="center"/>
    </xf>
    <xf numFmtId="200" fontId="46" fillId="0" borderId="1" xfId="0" applyNumberFormat="1" applyFont="1" applyFill="1" applyBorder="1" applyAlignment="1">
      <alignment horizontal="center" vertical="center"/>
    </xf>
    <xf numFmtId="0" fontId="5" fillId="0" borderId="0" xfId="0" applyFont="1" applyFill="1" applyBorder="1" applyAlignment="1">
      <alignment horizontal="left" vertical="top" wrapText="1"/>
    </xf>
    <xf numFmtId="198" fontId="20" fillId="0" borderId="0" xfId="1012" applyNumberFormat="1">
      <alignment vertical="center"/>
    </xf>
    <xf numFmtId="0" fontId="47" fillId="0" borderId="0" xfId="913" applyFont="1" applyAlignment="1"/>
    <xf numFmtId="0" fontId="11" fillId="0" borderId="0" xfId="0" applyFont="1" applyAlignment="1">
      <alignment horizontal="right" vertical="center"/>
    </xf>
    <xf numFmtId="0" fontId="18" fillId="0" borderId="1" xfId="1016" applyFont="1" applyFill="1" applyBorder="1" applyAlignment="1">
      <alignment horizontal="center" vertical="center"/>
    </xf>
    <xf numFmtId="0" fontId="18" fillId="0" borderId="1" xfId="1016" applyFont="1" applyFill="1" applyBorder="1" applyAlignment="1">
      <alignment horizontal="center" vertical="center" wrapText="1"/>
    </xf>
    <xf numFmtId="0" fontId="39" fillId="0" borderId="1" xfId="761" applyFont="1" applyFill="1" applyBorder="1" applyAlignment="1">
      <alignment vertical="center"/>
    </xf>
    <xf numFmtId="0" fontId="39" fillId="0" borderId="1" xfId="761" applyFont="1" applyFill="1" applyBorder="1" applyAlignment="1">
      <alignment vertical="center" wrapText="1"/>
    </xf>
    <xf numFmtId="0" fontId="11" fillId="0" borderId="1" xfId="761" applyFont="1" applyFill="1" applyBorder="1" applyAlignment="1">
      <alignment vertical="center"/>
    </xf>
    <xf numFmtId="198" fontId="19" fillId="0" borderId="1" xfId="1334" applyNumberFormat="1" applyFont="1" applyFill="1" applyBorder="1" applyAlignment="1" applyProtection="1">
      <alignment horizontal="left" vertical="center" wrapText="1"/>
      <protection locked="0"/>
    </xf>
    <xf numFmtId="0" fontId="48" fillId="0" borderId="0" xfId="761" applyFont="1" applyFill="1" applyAlignment="1">
      <alignment horizontal="center" vertical="center"/>
    </xf>
    <xf numFmtId="0" fontId="11" fillId="0" borderId="0" xfId="0" applyFont="1" applyFill="1" applyAlignment="1">
      <alignment horizontal="right" vertical="center"/>
    </xf>
    <xf numFmtId="0" fontId="0" fillId="0" borderId="0" xfId="761" applyFont="1" applyFill="1" applyAlignment="1">
      <alignment horizontal="right"/>
    </xf>
    <xf numFmtId="0" fontId="18" fillId="0" borderId="1" xfId="1012" applyFont="1" applyFill="1" applyBorder="1" applyAlignment="1">
      <alignment horizontal="center" vertical="center" wrapText="1"/>
    </xf>
    <xf numFmtId="200" fontId="18" fillId="0" borderId="1" xfId="3" applyNumberFormat="1" applyFont="1" applyFill="1" applyBorder="1" applyAlignment="1" applyProtection="1">
      <alignment horizontal="right" vertical="center" wrapText="1"/>
      <protection locked="0"/>
    </xf>
    <xf numFmtId="199" fontId="11" fillId="0" borderId="1" xfId="0" applyNumberFormat="1" applyFont="1" applyFill="1" applyBorder="1" applyAlignment="1" applyProtection="1">
      <alignment horizontal="right" vertical="center" wrapText="1"/>
    </xf>
    <xf numFmtId="200" fontId="19" fillId="0" borderId="1" xfId="3" applyNumberFormat="1" applyFont="1" applyFill="1" applyBorder="1" applyAlignment="1" applyProtection="1">
      <alignment horizontal="right" vertical="center" wrapText="1"/>
      <protection locked="0"/>
    </xf>
    <xf numFmtId="0" fontId="19" fillId="0" borderId="1" xfId="1012" applyFont="1" applyFill="1" applyBorder="1" applyAlignment="1" applyProtection="1">
      <alignment horizontal="left" vertical="center" wrapText="1" indent="4"/>
    </xf>
    <xf numFmtId="0" fontId="11" fillId="0" borderId="1" xfId="0" applyNumberFormat="1" applyFont="1" applyFill="1" applyBorder="1" applyAlignment="1" applyProtection="1">
      <alignment horizontal="right" vertical="center" wrapText="1"/>
    </xf>
    <xf numFmtId="0" fontId="9" fillId="0" borderId="0" xfId="761" applyFont="1" applyFill="1" applyBorder="1" applyAlignment="1">
      <alignment horizontal="center" vertical="center"/>
    </xf>
    <xf numFmtId="0" fontId="11" fillId="0" borderId="0" xfId="761" applyFont="1" applyBorder="1" applyAlignment="1">
      <alignment horizontal="left" vertical="center"/>
    </xf>
    <xf numFmtId="0" fontId="11" fillId="0" borderId="0" xfId="761" applyFont="1" applyBorder="1" applyAlignment="1">
      <alignment horizontal="right" vertical="center"/>
    </xf>
    <xf numFmtId="0" fontId="49" fillId="0" borderId="1" xfId="0" applyFont="1" applyFill="1" applyBorder="1" applyAlignment="1">
      <alignment horizontal="left" vertical="center"/>
    </xf>
    <xf numFmtId="199" fontId="49" fillId="0" borderId="1" xfId="1" applyNumberFormat="1" applyFont="1" applyFill="1" applyBorder="1" applyAlignment="1">
      <alignment horizontal="right" vertical="center" wrapText="1"/>
    </xf>
    <xf numFmtId="0" fontId="39" fillId="0" borderId="1" xfId="0" applyFont="1" applyFill="1" applyBorder="1" applyAlignment="1">
      <alignment horizontal="left" vertical="center" indent="1"/>
    </xf>
    <xf numFmtId="199" fontId="39" fillId="0" borderId="1" xfId="1" applyNumberFormat="1" applyFont="1" applyFill="1" applyBorder="1" applyAlignment="1">
      <alignment horizontal="right" vertical="center" wrapText="1"/>
    </xf>
    <xf numFmtId="0" fontId="49" fillId="0" borderId="1" xfId="0" applyFont="1" applyFill="1" applyBorder="1" applyAlignment="1">
      <alignment vertical="center"/>
    </xf>
    <xf numFmtId="0" fontId="39" fillId="0" borderId="8" xfId="0" applyFont="1" applyFill="1" applyBorder="1" applyAlignment="1">
      <alignment horizontal="left" vertical="center" indent="1"/>
    </xf>
    <xf numFmtId="0" fontId="49" fillId="0" borderId="1" xfId="0" applyFont="1" applyFill="1" applyBorder="1" applyAlignment="1">
      <alignment horizontal="center" vertical="center"/>
    </xf>
    <xf numFmtId="0" fontId="0" fillId="0" borderId="0" xfId="0" applyFill="1" applyAlignment="1" applyProtection="1"/>
    <xf numFmtId="0" fontId="8" fillId="0" borderId="0" xfId="1012" applyFont="1" applyFill="1" applyAlignment="1">
      <alignment horizontal="center" vertical="center" wrapText="1"/>
    </xf>
    <xf numFmtId="0" fontId="28" fillId="0" borderId="0" xfId="1012" applyFont="1" applyFill="1">
      <alignment vertical="center"/>
    </xf>
    <xf numFmtId="0" fontId="20" fillId="0" borderId="0" xfId="1012" applyFont="1" applyFill="1">
      <alignment vertical="center"/>
    </xf>
    <xf numFmtId="0" fontId="2" fillId="0" borderId="0" xfId="1012" applyFont="1" applyFill="1" applyAlignment="1" applyProtection="1">
      <alignment horizontal="center" vertical="center"/>
    </xf>
    <xf numFmtId="0" fontId="11" fillId="0" borderId="0" xfId="1012" applyFont="1" applyFill="1">
      <alignment vertical="center"/>
    </xf>
    <xf numFmtId="198" fontId="19" fillId="0" borderId="0" xfId="1012" applyNumberFormat="1" applyFont="1" applyFill="1" applyBorder="1" applyAlignment="1">
      <alignment horizontal="right" vertical="center"/>
    </xf>
    <xf numFmtId="0" fontId="10" fillId="0" borderId="1" xfId="0" applyNumberFormat="1" applyFont="1" applyFill="1" applyBorder="1" applyAlignment="1" applyProtection="1">
      <alignment horizontal="left" vertical="center"/>
    </xf>
    <xf numFmtId="0" fontId="11" fillId="0" borderId="1" xfId="0" applyNumberFormat="1" applyFont="1" applyFill="1" applyBorder="1" applyAlignment="1" applyProtection="1">
      <alignment horizontal="left" vertical="center"/>
    </xf>
    <xf numFmtId="0" fontId="19" fillId="0" borderId="1" xfId="0" applyNumberFormat="1" applyFont="1" applyFill="1" applyBorder="1" applyAlignment="1" applyProtection="1">
      <alignment horizontal="left" vertical="center"/>
      <protection locked="0"/>
    </xf>
    <xf numFmtId="0" fontId="11" fillId="0" borderId="1" xfId="0" applyFont="1" applyFill="1" applyBorder="1" applyAlignment="1" applyProtection="1">
      <alignment horizontal="left" vertical="center"/>
      <protection locked="0"/>
    </xf>
    <xf numFmtId="0" fontId="11" fillId="0" borderId="1" xfId="0" applyFont="1" applyFill="1" applyBorder="1" applyAlignment="1" applyProtection="1">
      <alignment horizontal="left" vertical="center"/>
    </xf>
    <xf numFmtId="0" fontId="10" fillId="0" borderId="1" xfId="0" applyNumberFormat="1" applyFont="1" applyFill="1" applyBorder="1" applyAlignment="1" applyProtection="1">
      <alignment horizontal="left" vertical="center" wrapText="1"/>
    </xf>
    <xf numFmtId="0" fontId="11" fillId="0" borderId="1" xfId="0" applyNumberFormat="1" applyFont="1" applyFill="1" applyBorder="1" applyAlignment="1" applyProtection="1">
      <alignment horizontal="left" vertical="center" wrapText="1"/>
    </xf>
    <xf numFmtId="0" fontId="50" fillId="0" borderId="1" xfId="0" applyNumberFormat="1" applyFont="1" applyFill="1" applyBorder="1" applyAlignment="1" applyProtection="1">
      <alignment horizontal="left" vertical="center"/>
    </xf>
    <xf numFmtId="0" fontId="11" fillId="0" borderId="1" xfId="0" applyNumberFormat="1" applyFont="1" applyFill="1" applyBorder="1" applyAlignment="1" applyProtection="1">
      <alignment vertical="center" wrapText="1"/>
    </xf>
    <xf numFmtId="49" fontId="11" fillId="0" borderId="1" xfId="0" applyNumberFormat="1" applyFont="1" applyFill="1" applyBorder="1" applyAlignment="1" applyProtection="1">
      <alignment horizontal="left" vertical="center"/>
    </xf>
    <xf numFmtId="49" fontId="11" fillId="0" borderId="1" xfId="0" applyNumberFormat="1" applyFont="1" applyFill="1" applyBorder="1" applyAlignment="1" applyProtection="1">
      <alignment horizontal="left" vertical="center" wrapText="1"/>
      <protection locked="0"/>
    </xf>
    <xf numFmtId="0" fontId="11" fillId="0" borderId="1" xfId="0" applyNumberFormat="1" applyFont="1" applyFill="1" applyBorder="1" applyAlignment="1" applyProtection="1">
      <alignment horizontal="left" vertical="center" wrapText="1"/>
      <protection locked="0"/>
    </xf>
    <xf numFmtId="49" fontId="11" fillId="0" borderId="1" xfId="0" applyNumberFormat="1" applyFont="1" applyFill="1" applyBorder="1" applyAlignment="1" applyProtection="1">
      <alignment vertical="center" wrapText="1"/>
    </xf>
    <xf numFmtId="49" fontId="11" fillId="0" borderId="1" xfId="0" applyNumberFormat="1" applyFont="1" applyFill="1" applyBorder="1" applyAlignment="1" applyProtection="1">
      <alignment horizontal="left" vertical="center"/>
      <protection locked="0"/>
    </xf>
    <xf numFmtId="49" fontId="10" fillId="0" borderId="1" xfId="0" applyNumberFormat="1" applyFont="1" applyFill="1" applyBorder="1" applyAlignment="1" applyProtection="1">
      <alignment horizontal="left" vertical="center" wrapText="1"/>
      <protection locked="0"/>
    </xf>
    <xf numFmtId="49" fontId="19" fillId="0" borderId="1" xfId="0" applyNumberFormat="1" applyFont="1" applyFill="1" applyBorder="1" applyAlignment="1" applyProtection="1">
      <alignment horizontal="left" vertical="center" wrapText="1"/>
      <protection locked="0"/>
    </xf>
    <xf numFmtId="49" fontId="18" fillId="0" borderId="1" xfId="0" applyNumberFormat="1" applyFont="1" applyFill="1" applyBorder="1" applyAlignment="1">
      <alignment vertical="center" wrapText="1"/>
    </xf>
    <xf numFmtId="199" fontId="18" fillId="0" borderId="1" xfId="1" applyNumberFormat="1" applyFont="1" applyFill="1" applyBorder="1" applyAlignment="1" applyProtection="1">
      <alignment vertical="center" wrapText="1"/>
      <protection locked="0"/>
    </xf>
    <xf numFmtId="49" fontId="18" fillId="0" borderId="1" xfId="1024" applyNumberFormat="1" applyFont="1" applyFill="1" applyBorder="1" applyAlignment="1" applyProtection="1">
      <alignment horizontal="left" vertical="center"/>
    </xf>
    <xf numFmtId="199" fontId="20" fillId="0" borderId="0" xfId="1012" applyNumberFormat="1" applyFill="1">
      <alignment vertical="center"/>
    </xf>
    <xf numFmtId="0" fontId="18" fillId="0" borderId="0" xfId="1012" applyFont="1" applyFill="1" applyAlignment="1">
      <alignment horizontal="center" vertical="center" wrapText="1"/>
    </xf>
    <xf numFmtId="0" fontId="20" fillId="0" borderId="0" xfId="1011" applyFill="1">
      <alignment vertical="center"/>
    </xf>
    <xf numFmtId="0" fontId="19" fillId="0" borderId="0" xfId="1012" applyFont="1" applyFill="1" applyAlignment="1">
      <alignment horizontal="left" vertical="center"/>
    </xf>
    <xf numFmtId="198" fontId="18" fillId="0" borderId="2" xfId="1012" applyNumberFormat="1" applyFont="1" applyFill="1" applyBorder="1" applyAlignment="1">
      <alignment vertical="center" wrapText="1"/>
    </xf>
    <xf numFmtId="0" fontId="18" fillId="0" borderId="2" xfId="1012" applyNumberFormat="1" applyFont="1" applyFill="1" applyBorder="1" applyAlignment="1">
      <alignment horizontal="left" vertical="center"/>
    </xf>
    <xf numFmtId="0" fontId="18" fillId="0" borderId="1" xfId="1012" applyNumberFormat="1" applyFont="1" applyFill="1" applyBorder="1" applyAlignment="1">
      <alignment vertical="center" wrapText="1"/>
    </xf>
    <xf numFmtId="0" fontId="19" fillId="0" borderId="1" xfId="1012" applyFont="1" applyFill="1" applyBorder="1" applyAlignment="1" applyProtection="1">
      <alignment horizontal="left" vertical="center" wrapText="1" indent="1"/>
    </xf>
    <xf numFmtId="0" fontId="19" fillId="0" borderId="2" xfId="1012" applyFont="1" applyFill="1" applyBorder="1" applyAlignment="1">
      <alignment horizontal="left" vertical="top" wrapText="1"/>
    </xf>
    <xf numFmtId="0" fontId="19" fillId="0" borderId="1" xfId="1012" applyFont="1" applyFill="1" applyBorder="1" applyAlignment="1">
      <alignment horizontal="left" vertical="center" wrapText="1"/>
    </xf>
    <xf numFmtId="0" fontId="18" fillId="0" borderId="2" xfId="1012" applyFont="1" applyFill="1" applyBorder="1" applyAlignment="1">
      <alignment horizontal="distributed" vertical="center"/>
    </xf>
    <xf numFmtId="49" fontId="18" fillId="0" borderId="1" xfId="0" applyNumberFormat="1" applyFont="1" applyFill="1" applyBorder="1" applyAlignment="1" applyProtection="1">
      <alignment horizontal="distributed" vertical="center" wrapText="1"/>
    </xf>
    <xf numFmtId="199" fontId="18" fillId="0" borderId="1" xfId="1" applyNumberFormat="1" applyFont="1" applyFill="1" applyBorder="1" applyAlignment="1" applyProtection="1">
      <alignment horizontal="right" vertical="center" wrapText="1"/>
      <protection locked="0"/>
    </xf>
    <xf numFmtId="0" fontId="18" fillId="0" borderId="2" xfId="1012" applyNumberFormat="1" applyFont="1" applyFill="1" applyBorder="1" applyAlignment="1" applyProtection="1">
      <alignment horizontal="left" vertical="center"/>
    </xf>
    <xf numFmtId="0" fontId="18" fillId="0" borderId="1" xfId="1012" applyNumberFormat="1" applyFont="1" applyFill="1" applyBorder="1" applyAlignment="1" applyProtection="1">
      <alignment vertical="center" wrapText="1"/>
    </xf>
    <xf numFmtId="0" fontId="19" fillId="0" borderId="2" xfId="1011" applyFont="1" applyFill="1" applyBorder="1" applyAlignment="1" applyProtection="1">
      <alignment horizontal="left" vertical="center"/>
    </xf>
    <xf numFmtId="0" fontId="18" fillId="0" borderId="1" xfId="1012" applyNumberFormat="1" applyFont="1" applyFill="1" applyBorder="1" applyAlignment="1">
      <alignment horizontal="left" vertical="center" wrapText="1"/>
    </xf>
    <xf numFmtId="0" fontId="51" fillId="0" borderId="2" xfId="1012" applyFont="1" applyFill="1" applyBorder="1" applyAlignment="1">
      <alignment horizontal="distributed" vertical="center"/>
    </xf>
    <xf numFmtId="0" fontId="18" fillId="0" borderId="1" xfId="1012" applyFont="1" applyFill="1" applyBorder="1" applyAlignment="1">
      <alignment horizontal="distributed" vertical="center" wrapText="1" indent="2"/>
    </xf>
    <xf numFmtId="0" fontId="0" fillId="0" borderId="0" xfId="0" applyAlignment="1" applyProtection="1"/>
    <xf numFmtId="0" fontId="0" fillId="0" borderId="0" xfId="1012" applyFont="1" applyFill="1">
      <alignment vertical="center"/>
    </xf>
    <xf numFmtId="198" fontId="18" fillId="0" borderId="10" xfId="1012" applyNumberFormat="1" applyFont="1" applyFill="1" applyBorder="1" applyAlignment="1">
      <alignment horizontal="center" vertical="center" wrapText="1"/>
    </xf>
    <xf numFmtId="199" fontId="19" fillId="0" borderId="1" xfId="1022" applyNumberFormat="1" applyFont="1" applyFill="1" applyBorder="1" applyAlignment="1" applyProtection="1">
      <alignment vertical="center" wrapText="1"/>
    </xf>
    <xf numFmtId="200" fontId="19" fillId="0" borderId="1" xfId="3" applyNumberFormat="1" applyFont="1" applyFill="1" applyBorder="1" applyAlignment="1" applyProtection="1">
      <alignment vertical="center" wrapText="1"/>
      <protection locked="0"/>
    </xf>
    <xf numFmtId="49" fontId="19" fillId="0" borderId="1" xfId="1022" applyNumberFormat="1" applyFont="1" applyFill="1" applyBorder="1" applyAlignment="1" applyProtection="1">
      <alignment horizontal="left" vertical="center" wrapText="1"/>
    </xf>
    <xf numFmtId="200" fontId="18" fillId="0" borderId="1" xfId="3" applyNumberFormat="1" applyFont="1" applyFill="1" applyBorder="1" applyAlignment="1" applyProtection="1">
      <alignment vertical="center" wrapText="1"/>
      <protection locked="0"/>
    </xf>
    <xf numFmtId="0" fontId="18" fillId="0" borderId="1" xfId="1012" applyFont="1" applyFill="1" applyBorder="1" applyAlignment="1">
      <alignment vertical="center" wrapText="1"/>
    </xf>
    <xf numFmtId="0" fontId="19" fillId="0" borderId="2" xfId="1012" applyNumberFormat="1" applyFont="1" applyFill="1" applyBorder="1" applyAlignment="1">
      <alignment horizontal="left" vertical="center"/>
    </xf>
    <xf numFmtId="0" fontId="19" fillId="0" borderId="1" xfId="1012" applyNumberFormat="1" applyFont="1" applyFill="1" applyBorder="1" applyAlignment="1">
      <alignment horizontal="left" vertical="center" wrapText="1"/>
    </xf>
    <xf numFmtId="0" fontId="19" fillId="0" borderId="2" xfId="1011" applyFont="1" applyFill="1" applyBorder="1" applyAlignment="1">
      <alignment horizontal="left" vertical="center"/>
    </xf>
    <xf numFmtId="0" fontId="19" fillId="0" borderId="1" xfId="1012" applyNumberFormat="1" applyFont="1" applyFill="1" applyBorder="1" applyAlignment="1">
      <alignment vertical="center" wrapText="1"/>
    </xf>
    <xf numFmtId="0" fontId="52" fillId="0" borderId="0" xfId="1012" applyFont="1" applyFill="1">
      <alignment vertical="center"/>
    </xf>
    <xf numFmtId="0" fontId="18" fillId="0" borderId="0" xfId="1012" applyFont="1" applyFill="1" applyAlignment="1" applyProtection="1">
      <alignment horizontal="center" vertical="center" wrapText="1"/>
    </xf>
    <xf numFmtId="0" fontId="20" fillId="0" borderId="0" xfId="1011" applyFill="1" applyProtection="1">
      <alignment vertical="center"/>
    </xf>
    <xf numFmtId="0" fontId="53" fillId="0" borderId="0" xfId="1012" applyFont="1" applyFill="1" applyProtection="1">
      <alignment vertical="center"/>
    </xf>
    <xf numFmtId="0" fontId="19" fillId="0" borderId="0" xfId="1012" applyFont="1" applyFill="1" applyAlignment="1" applyProtection="1">
      <alignment horizontal="left" vertical="center"/>
    </xf>
    <xf numFmtId="0" fontId="43" fillId="0" borderId="0" xfId="1012" applyFont="1" applyFill="1" applyProtection="1">
      <alignment vertical="center"/>
    </xf>
    <xf numFmtId="0" fontId="18" fillId="0" borderId="1" xfId="1012" applyFont="1" applyFill="1" applyBorder="1" applyAlignment="1" applyProtection="1">
      <alignment horizontal="center" vertical="center" wrapText="1"/>
    </xf>
    <xf numFmtId="199" fontId="19" fillId="0" borderId="1" xfId="1012" applyNumberFormat="1" applyFont="1" applyFill="1" applyBorder="1" applyAlignment="1" applyProtection="1">
      <alignment horizontal="right" vertical="center" wrapText="1"/>
    </xf>
    <xf numFmtId="0" fontId="19" fillId="0" borderId="2" xfId="1012" applyFont="1" applyFill="1" applyBorder="1" applyAlignment="1" applyProtection="1">
      <alignment horizontal="left" vertical="top" wrapText="1"/>
    </xf>
    <xf numFmtId="0" fontId="18" fillId="0" borderId="2" xfId="1012" applyFont="1" applyFill="1" applyBorder="1" applyAlignment="1" applyProtection="1">
      <alignment horizontal="distributed" vertical="center"/>
    </xf>
    <xf numFmtId="0" fontId="51" fillId="0" borderId="2" xfId="1012" applyFont="1" applyFill="1" applyBorder="1" applyAlignment="1" applyProtection="1">
      <alignment horizontal="distributed" vertical="center"/>
    </xf>
    <xf numFmtId="0" fontId="18" fillId="0" borderId="1" xfId="1012" applyNumberFormat="1" applyFont="1" applyFill="1" applyBorder="1" applyAlignment="1" applyProtection="1">
      <alignment horizontal="distributed" vertical="center"/>
    </xf>
    <xf numFmtId="0" fontId="19" fillId="0" borderId="2" xfId="1012" applyFont="1" applyFill="1" applyBorder="1" applyAlignment="1" applyProtection="1" quotePrefix="1">
      <alignment horizontal="left" vertical="center"/>
    </xf>
    <xf numFmtId="0" fontId="19" fillId="0" borderId="2" xfId="1012" applyFont="1" applyFill="1" applyBorder="1" applyAlignment="1" quotePrefix="1">
      <alignment horizontal="left" vertical="center"/>
    </xf>
  </cellXfs>
  <cellStyles count="133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强调文字颜色 2 3 2" xfId="49"/>
    <cellStyle name="汇总 6" xfId="50"/>
    <cellStyle name="Accent5 9" xfId="51"/>
    <cellStyle name="部门 4" xfId="52"/>
    <cellStyle name="_ET_STYLE_NoName_00__Book1_1 2 2 2" xfId="53"/>
    <cellStyle name="百分比 2 8 2" xfId="54"/>
    <cellStyle name="好 3 2 2" xfId="55"/>
    <cellStyle name="args.style" xfId="56"/>
    <cellStyle name="Accent1 5" xfId="57"/>
    <cellStyle name="常规 3 2 3 2" xfId="58"/>
    <cellStyle name="Accent2 - 20% 2" xfId="59"/>
    <cellStyle name="_Book1_2 2" xfId="60"/>
    <cellStyle name="常规 3 4 3" xfId="61"/>
    <cellStyle name="Accent2 - 40%" xfId="62"/>
    <cellStyle name="常规 26 2" xfId="63"/>
    <cellStyle name="Accent6 4" xfId="64"/>
    <cellStyle name="好_0605石屏县 2 2" xfId="65"/>
    <cellStyle name="Input [yellow] 4" xfId="66"/>
    <cellStyle name="Accent2 - 60%" xfId="67"/>
    <cellStyle name="日期" xfId="68"/>
    <cellStyle name="60% - 强调文字颜色 6 3 2" xfId="69"/>
    <cellStyle name="差_Book1 2" xfId="70"/>
    <cellStyle name="Accent4 5" xfId="71"/>
    <cellStyle name="60% - 强调文字颜色 4 2 2 2" xfId="72"/>
    <cellStyle name="60% - 强调文字颜色 2 3" xfId="73"/>
    <cellStyle name="_ET_STYLE_NoName_00__Sheet3" xfId="74"/>
    <cellStyle name="Accent6 3" xfId="75"/>
    <cellStyle name="Accent5 - 60% 2 2" xfId="76"/>
    <cellStyle name="Accent3 4 2" xfId="77"/>
    <cellStyle name="百分比 7" xfId="78"/>
    <cellStyle name="常规 6 5" xfId="79"/>
    <cellStyle name="常规 4 2 2 3" xfId="80"/>
    <cellStyle name="60% - 强调文字颜色 2 2 2" xfId="81"/>
    <cellStyle name="标题 1 5 2" xfId="82"/>
    <cellStyle name="Accent1 - 60% 2 2" xfId="83"/>
    <cellStyle name="百分比 4" xfId="84"/>
    <cellStyle name="百分比 5" xfId="85"/>
    <cellStyle name="差 7" xfId="86"/>
    <cellStyle name="0,0_x000d__x000a_NA_x000d__x000a_" xfId="87"/>
    <cellStyle name="60% - 强调文字颜色 2 2 2 2" xfId="88"/>
    <cellStyle name="Accent6 2" xfId="89"/>
    <cellStyle name="Accent4 2 2" xfId="90"/>
    <cellStyle name="百分比 6" xfId="91"/>
    <cellStyle name="Accent6 5" xfId="92"/>
    <cellStyle name="40% - 强调文字颜色 4 2" xfId="93"/>
    <cellStyle name="常规 2 2 2 5" xfId="94"/>
    <cellStyle name="PSHeading 4" xfId="95"/>
    <cellStyle name="60% - 强调文字颜色 4 2 3" xfId="96"/>
    <cellStyle name="20% - 强调文字颜色 3 3" xfId="97"/>
    <cellStyle name="常规 2 2 2 4" xfId="98"/>
    <cellStyle name="编号 3 2" xfId="99"/>
    <cellStyle name="Accent6 - 20% 2 2" xfId="100"/>
    <cellStyle name="Accent2 - 40% 2" xfId="101"/>
    <cellStyle name="PSChar" xfId="102"/>
    <cellStyle name="好_2008年地州对账表(国库资金）" xfId="103"/>
    <cellStyle name="Accent2 - 40% 3" xfId="104"/>
    <cellStyle name="60% - 强调文字颜色 5 2 2 2" xfId="105"/>
    <cellStyle name="标题 1 4 2" xfId="106"/>
    <cellStyle name="Accent6 6" xfId="107"/>
    <cellStyle name="_弱电系统设备配置报价清单" xfId="108"/>
    <cellStyle name="标题 1 4 3" xfId="109"/>
    <cellStyle name="Accent6 7" xfId="110"/>
    <cellStyle name="常规 2 12 2" xfId="111"/>
    <cellStyle name="Accent2 - 20% 3" xfId="112"/>
    <cellStyle name="_Book1_2 3" xfId="113"/>
    <cellStyle name="_ET_STYLE_NoName_00__Book1" xfId="114"/>
    <cellStyle name="_ET_STYLE_NoName_00_" xfId="115"/>
    <cellStyle name="_Book1_1" xfId="116"/>
    <cellStyle name="_20100326高清市院遂宁检察院1080P配置清单26日改" xfId="117"/>
    <cellStyle name="Accent2 - 20% 2 2" xfId="118"/>
    <cellStyle name="百分比 2 2 4" xfId="119"/>
    <cellStyle name="_Book1_2 2 2" xfId="120"/>
    <cellStyle name="百分比 2 2 5" xfId="121"/>
    <cellStyle name="百分比 2 10 2" xfId="122"/>
    <cellStyle name="_Book1_2 2 3" xfId="123"/>
    <cellStyle name="百分比 2 2 4 2" xfId="124"/>
    <cellStyle name="_Book1_2 2 2 2" xfId="125"/>
    <cellStyle name="_Book1_3 2" xfId="126"/>
    <cellStyle name="常规 2 7 2" xfId="127"/>
    <cellStyle name="_Book1" xfId="128"/>
    <cellStyle name="常规 3 2 3" xfId="129"/>
    <cellStyle name="Accent2 - 20%" xfId="130"/>
    <cellStyle name="_Book1_2" xfId="131"/>
    <cellStyle name="百分比 2 3 4" xfId="132"/>
    <cellStyle name="_Book1_2 3 2" xfId="133"/>
    <cellStyle name="_Book1_2 4" xfId="134"/>
    <cellStyle name="超级链接 2" xfId="135"/>
    <cellStyle name="Accent1 4 2" xfId="136"/>
    <cellStyle name="_Book1_3" xfId="137"/>
    <cellStyle name="Accent5 - 60% 3" xfId="138"/>
    <cellStyle name="_ET_STYLE_NoName_00__Book1_1" xfId="139"/>
    <cellStyle name="_ET_STYLE_NoName_00__Book1_1 2" xfId="140"/>
    <cellStyle name="_ET_STYLE_NoName_00__Book1_1 2 2" xfId="141"/>
    <cellStyle name="_ET_STYLE_NoName_00__Book1_1 2 3" xfId="142"/>
    <cellStyle name="标题 2 2 2 2" xfId="143"/>
    <cellStyle name="Percent [2]" xfId="144"/>
    <cellStyle name="百分比 2 7 2" xfId="145"/>
    <cellStyle name="_ET_STYLE_NoName_00__Book1_1 3" xfId="146"/>
    <cellStyle name="超级链接" xfId="147"/>
    <cellStyle name="Accent1 4" xfId="148"/>
    <cellStyle name="_ET_STYLE_NoName_00__Book1_1 3 2" xfId="149"/>
    <cellStyle name="_ET_STYLE_NoName_00__Book1_1 4" xfId="150"/>
    <cellStyle name="Accent5 4" xfId="151"/>
    <cellStyle name="_关闭破产企业已移交地方管理中小学校退休教师情况明细表(1)" xfId="152"/>
    <cellStyle name="0,0_x005f_x000d__x005f_x000a_NA_x005f_x000d__x005f_x000a_" xfId="153"/>
    <cellStyle name="20% - 强调文字颜色 1 2" xfId="154"/>
    <cellStyle name="20% - 强调文字颜色 1 2 2" xfId="155"/>
    <cellStyle name="强调文字颜色 2 2 2 2" xfId="156"/>
    <cellStyle name="20% - 强调文字颜色 1 3" xfId="157"/>
    <cellStyle name="Accent1 - 20% 2" xfId="158"/>
    <cellStyle name="20% - 强调文字颜色 2 2" xfId="159"/>
    <cellStyle name="20% - 强调文字颜色 2 2 2" xfId="160"/>
    <cellStyle name="60% - 强调文字颜色 3 2 2 2" xfId="161"/>
    <cellStyle name="20% - 强调文字颜色 2 3" xfId="162"/>
    <cellStyle name="常规 3 2 5" xfId="163"/>
    <cellStyle name="20% - 强调文字颜色 3 2" xfId="164"/>
    <cellStyle name="20% - 强调文字颜色 3 2 2" xfId="165"/>
    <cellStyle name="Mon閠aire_!!!GO" xfId="166"/>
    <cellStyle name="常规 3 3 5" xfId="167"/>
    <cellStyle name="20% - 强调文字颜色 4 2" xfId="168"/>
    <cellStyle name="常规 3 3 5 2" xfId="169"/>
    <cellStyle name="20% - 强调文字颜色 4 2 2" xfId="170"/>
    <cellStyle name="Accent6 - 60% 2 2" xfId="171"/>
    <cellStyle name="常规 3 3 6" xfId="172"/>
    <cellStyle name="20% - 强调文字颜色 4 3" xfId="173"/>
    <cellStyle name="20% - 强调文字颜色 5 2" xfId="174"/>
    <cellStyle name="20% - 强调文字颜色 5 2 2" xfId="175"/>
    <cellStyle name="20% - 强调文字颜色 5 3" xfId="176"/>
    <cellStyle name="20% - 强调文字颜色 6 2" xfId="177"/>
    <cellStyle name="20% - 强调文字颜色 6 2 2" xfId="178"/>
    <cellStyle name="Accent6 - 20% 3" xfId="179"/>
    <cellStyle name="20% - 强调文字颜色 6 3" xfId="180"/>
    <cellStyle name="40% - 强调文字颜色 1 2" xfId="181"/>
    <cellStyle name="40% - 强调文字颜色 1 2 2" xfId="182"/>
    <cellStyle name="Accent1" xfId="183"/>
    <cellStyle name="常规 9 2" xfId="184"/>
    <cellStyle name="40% - 强调文字颜色 1 3" xfId="185"/>
    <cellStyle name="40% - 强调文字颜色 2 2" xfId="186"/>
    <cellStyle name="40% - 强调文字颜色 2 2 2" xfId="187"/>
    <cellStyle name="40% - 强调文字颜色 2 3" xfId="188"/>
    <cellStyle name="40% - 强调文字颜色 3 2" xfId="189"/>
    <cellStyle name="40% - 强调文字颜色 3 2 2" xfId="190"/>
    <cellStyle name="40% - 强调文字颜色 3 3" xfId="191"/>
    <cellStyle name="40% - 强调文字颜色 4 2 2" xfId="192"/>
    <cellStyle name="Accent6 - 20% 2" xfId="193"/>
    <cellStyle name="40% - 强调文字颜色 4 3" xfId="194"/>
    <cellStyle name="好 2 3" xfId="195"/>
    <cellStyle name="40% - 强调文字颜色 5 2" xfId="196"/>
    <cellStyle name="60% - 强调文字颜色 4 3" xfId="197"/>
    <cellStyle name="40% - 强调文字颜色 5 2 2" xfId="198"/>
    <cellStyle name="好 2 4" xfId="199"/>
    <cellStyle name="40% - 强调文字颜色 5 3" xfId="200"/>
    <cellStyle name="标题 2 2 4" xfId="201"/>
    <cellStyle name="适中 2 2" xfId="202"/>
    <cellStyle name="百分比 2 9" xfId="203"/>
    <cellStyle name="好 3 3" xfId="204"/>
    <cellStyle name="40% - 强调文字颜色 6 2" xfId="205"/>
    <cellStyle name="适中 2 2 2" xfId="206"/>
    <cellStyle name="百分比 2 9 2" xfId="207"/>
    <cellStyle name="Accent2 5" xfId="208"/>
    <cellStyle name="40% - 强调文字颜色 6 2 2" xfId="209"/>
    <cellStyle name="好 3 4" xfId="210"/>
    <cellStyle name="40% - 强调文字颜色 6 3" xfId="211"/>
    <cellStyle name="输出 3 4" xfId="212"/>
    <cellStyle name="Accent6 2 2" xfId="213"/>
    <cellStyle name="60% - 强调文字颜色 1 2" xfId="214"/>
    <cellStyle name="60% - 强调文字颜色 1 2 2" xfId="215"/>
    <cellStyle name="好 7" xfId="216"/>
    <cellStyle name="标题 3 2 4" xfId="217"/>
    <cellStyle name="60% - 强调文字颜色 1 2 2 2" xfId="218"/>
    <cellStyle name="百分比 2 3 4 2" xfId="219"/>
    <cellStyle name="60% - 强调文字颜色 1 2 3" xfId="220"/>
    <cellStyle name="60% - 强调文字颜色 1 3" xfId="221"/>
    <cellStyle name="60% - 强调文字颜色 1 3 2" xfId="222"/>
    <cellStyle name="输出 4 4" xfId="223"/>
    <cellStyle name="常规 5" xfId="224"/>
    <cellStyle name="Accent6 3 2" xfId="225"/>
    <cellStyle name="60% - 强调文字颜色 2 2" xfId="226"/>
    <cellStyle name="Accent6 - 60%" xfId="227"/>
    <cellStyle name="60% - 强调文字颜色 2 2 3" xfId="228"/>
    <cellStyle name="注释 2" xfId="229"/>
    <cellStyle name="60% - 强调文字颜色 2 3 2" xfId="230"/>
    <cellStyle name="Accent6 4 2" xfId="231"/>
    <cellStyle name="60% - 强调文字颜色 3 2" xfId="232"/>
    <cellStyle name="60% - 强调文字颜色 3 2 2" xfId="233"/>
    <cellStyle name="60% - 强调文字颜色 3 2 3" xfId="234"/>
    <cellStyle name="Accent5 - 40% 2" xfId="235"/>
    <cellStyle name="60% - 强调文字颜色 3 3" xfId="236"/>
    <cellStyle name="Accent5 - 40% 2 2" xfId="237"/>
    <cellStyle name="60% - 强调文字颜色 3 3 2" xfId="238"/>
    <cellStyle name="Accent6 5 2" xfId="239"/>
    <cellStyle name="60% - 强调文字颜色 4 2" xfId="240"/>
    <cellStyle name="60% - 强调文字颜色 4 2 2" xfId="241"/>
    <cellStyle name="常规 20" xfId="242"/>
    <cellStyle name="常规 15" xfId="243"/>
    <cellStyle name="60% - 强调文字颜色 4 3 2" xfId="244"/>
    <cellStyle name="标题 1 4 2 2" xfId="245"/>
    <cellStyle name="60% - 强调文字颜色 5 2" xfId="246"/>
    <cellStyle name="60% - 强调文字颜色 5 2 2" xfId="247"/>
    <cellStyle name="百分比 2 10" xfId="248"/>
    <cellStyle name="60% - 强调文字颜色 5 2 3" xfId="249"/>
    <cellStyle name="60% - 强调文字颜色 5 3" xfId="250"/>
    <cellStyle name="RowLevel_0" xfId="251"/>
    <cellStyle name="60% - 强调文字颜色 5 3 2" xfId="252"/>
    <cellStyle name="60% - 强调文字颜色 6 2" xfId="253"/>
    <cellStyle name="强调文字颜色 5 2 3" xfId="254"/>
    <cellStyle name="Header2" xfId="255"/>
    <cellStyle name="60% - 强调文字颜色 6 2 2" xfId="256"/>
    <cellStyle name="Header2 2" xfId="257"/>
    <cellStyle name="60% - 强调文字颜色 6 2 2 2" xfId="258"/>
    <cellStyle name="60% - 强调文字颜色 6 2 3" xfId="259"/>
    <cellStyle name="60% - 强调文字颜色 6 3" xfId="260"/>
    <cellStyle name="6mal" xfId="261"/>
    <cellStyle name="Accent4 9" xfId="262"/>
    <cellStyle name="强调文字颜色 2 2 2" xfId="263"/>
    <cellStyle name="Accent1 - 20%" xfId="264"/>
    <cellStyle name="Accent5 - 20%" xfId="265"/>
    <cellStyle name="Accent1 - 20% 2 2" xfId="266"/>
    <cellStyle name="Accent1 - 20% 3" xfId="267"/>
    <cellStyle name="标题 6 2 2" xfId="268"/>
    <cellStyle name="Accent6 9" xfId="269"/>
    <cellStyle name="Accent1 - 40%" xfId="270"/>
    <cellStyle name="Accent1 - 40% 2" xfId="271"/>
    <cellStyle name="Accent1 - 40% 2 2" xfId="272"/>
    <cellStyle name="PSHeading 3 2" xfId="273"/>
    <cellStyle name="Accent1 - 40% 3" xfId="274"/>
    <cellStyle name="Accent1 - 60%" xfId="275"/>
    <cellStyle name="标题 1 5" xfId="276"/>
    <cellStyle name="Accent1 - 60% 2" xfId="277"/>
    <cellStyle name="标题 1 6" xfId="278"/>
    <cellStyle name="Accent1 - 60% 3" xfId="279"/>
    <cellStyle name="Accent1 2" xfId="280"/>
    <cellStyle name="Date 3" xfId="281"/>
    <cellStyle name="Accent1 2 2" xfId="282"/>
    <cellStyle name="Currency [0]_!!!GO" xfId="283"/>
    <cellStyle name="Accent1 3" xfId="284"/>
    <cellStyle name="Accent1 3 2" xfId="285"/>
    <cellStyle name="Accent1 5 2" xfId="286"/>
    <cellStyle name="sstot" xfId="287"/>
    <cellStyle name="常规 2 2 3 2" xfId="288"/>
    <cellStyle name="Accent1 6" xfId="289"/>
    <cellStyle name="常规 2 2 3 3" xfId="290"/>
    <cellStyle name="Accent1 7" xfId="291"/>
    <cellStyle name="常规 2 2 3 4" xfId="292"/>
    <cellStyle name="差_1110洱源 2" xfId="293"/>
    <cellStyle name="Accent1 8" xfId="294"/>
    <cellStyle name="差_1110洱源 3" xfId="295"/>
    <cellStyle name="Accent1 9" xfId="296"/>
    <cellStyle name="强调文字颜色 5 2 2 2" xfId="297"/>
    <cellStyle name="Header1 2" xfId="298"/>
    <cellStyle name="Accent2" xfId="299"/>
    <cellStyle name="输入 2 4" xfId="300"/>
    <cellStyle name="Accent2 - 40% 2 2" xfId="301"/>
    <cellStyle name="Accent2 - 60% 2" xfId="302"/>
    <cellStyle name="Accent5 - 40% 3" xfId="303"/>
    <cellStyle name="Accent2 - 60% 2 2" xfId="304"/>
    <cellStyle name="Accent2 - 60% 3" xfId="305"/>
    <cellStyle name="Accent2 2" xfId="306"/>
    <cellStyle name="t" xfId="307"/>
    <cellStyle name="Accent2 2 2" xfId="308"/>
    <cellStyle name="Accent2 3" xfId="309"/>
    <cellStyle name="Accent2 3 2" xfId="310"/>
    <cellStyle name="Accent2 4" xfId="311"/>
    <cellStyle name="Accent2 4 2" xfId="312"/>
    <cellStyle name="百分比 2 9 2 2" xfId="313"/>
    <cellStyle name="Accent2 5 2" xfId="314"/>
    <cellStyle name="常规 2 2 11" xfId="315"/>
    <cellStyle name="百分比 2 9 3" xfId="316"/>
    <cellStyle name="Date" xfId="317"/>
    <cellStyle name="常规 2 2 4 2" xfId="318"/>
    <cellStyle name="Accent2 6" xfId="319"/>
    <cellStyle name="Accent2 7" xfId="320"/>
    <cellStyle name="Accent2 8" xfId="321"/>
    <cellStyle name="Accent2 9" xfId="322"/>
    <cellStyle name="Accent3" xfId="323"/>
    <cellStyle name="Milliers_!!!GO" xfId="324"/>
    <cellStyle name="Accent5 2" xfId="325"/>
    <cellStyle name="Accent3 - 20%" xfId="326"/>
    <cellStyle name="标题 1 3" xfId="327"/>
    <cellStyle name="常规 2 2 7" xfId="328"/>
    <cellStyle name="百分比 4 3" xfId="329"/>
    <cellStyle name="Accent5 2 2" xfId="330"/>
    <cellStyle name="Accent3 - 20% 2" xfId="331"/>
    <cellStyle name="标题 1 3 2" xfId="332"/>
    <cellStyle name="汇总 3" xfId="333"/>
    <cellStyle name="Accent5 6" xfId="334"/>
    <cellStyle name="Accent3 - 20% 2 2" xfId="335"/>
    <cellStyle name="标题 1 4" xfId="336"/>
    <cellStyle name="Accent3 - 20% 3" xfId="337"/>
    <cellStyle name="Mon閠aire [0]_!!!GO" xfId="338"/>
    <cellStyle name="Accent4 3 2" xfId="339"/>
    <cellStyle name="Accent3 - 40%" xfId="340"/>
    <cellStyle name="Accent3 - 40% 2" xfId="341"/>
    <cellStyle name="Accent3 - 40% 2 2" xfId="342"/>
    <cellStyle name="Accent4 - 60%" xfId="343"/>
    <cellStyle name="捠壿 [0.00]_Region Orders (2)" xfId="344"/>
    <cellStyle name="常规 15 2 2" xfId="345"/>
    <cellStyle name="百分比 2 6 2" xfId="346"/>
    <cellStyle name="Accent3 - 40% 3" xfId="347"/>
    <cellStyle name="Accent4 5 2" xfId="348"/>
    <cellStyle name="Accent3 - 60%" xfId="349"/>
    <cellStyle name="好_M01-1 3" xfId="350"/>
    <cellStyle name="Accent3 - 60% 2" xfId="351"/>
    <cellStyle name="编号" xfId="352"/>
    <cellStyle name="Accent3 - 60% 2 2" xfId="353"/>
    <cellStyle name="Accent3 - 60% 3" xfId="354"/>
    <cellStyle name="Accent3 2" xfId="355"/>
    <cellStyle name="comma zerodec" xfId="356"/>
    <cellStyle name="Accent3 2 2" xfId="357"/>
    <cellStyle name="Accent3 3" xfId="358"/>
    <cellStyle name="Accent3 3 2" xfId="359"/>
    <cellStyle name="Accent3 4" xfId="360"/>
    <cellStyle name="Accent3 5" xfId="361"/>
    <cellStyle name="Accent3 5 2" xfId="362"/>
    <cellStyle name="Moneda_96 Risk" xfId="363"/>
    <cellStyle name="常规 2 2 5 2" xfId="364"/>
    <cellStyle name="Accent3 6" xfId="365"/>
    <cellStyle name="Accent3 7" xfId="366"/>
    <cellStyle name="Accent3 8" xfId="367"/>
    <cellStyle name="百分比 2" xfId="368"/>
    <cellStyle name="Accent3 9" xfId="369"/>
    <cellStyle name="Accent4" xfId="370"/>
    <cellStyle name="百分比 2 2 2" xfId="371"/>
    <cellStyle name="Accent4 - 20%" xfId="372"/>
    <cellStyle name="百分比 2 2 2 2" xfId="373"/>
    <cellStyle name="Accent4 - 20% 2" xfId="374"/>
    <cellStyle name="百分比 2 2 2 2 2" xfId="375"/>
    <cellStyle name="Accent4 - 20% 2 2" xfId="376"/>
    <cellStyle name="强调 2 2" xfId="377"/>
    <cellStyle name="百分比 2 2 2 3" xfId="378"/>
    <cellStyle name="Accent4 - 20% 3" xfId="379"/>
    <cellStyle name="百分比 2 4 2" xfId="380"/>
    <cellStyle name="Accent4 - 40%" xfId="381"/>
    <cellStyle name="百分比 2 4 2 2" xfId="382"/>
    <cellStyle name="Accent6 - 40%" xfId="383"/>
    <cellStyle name="Accent4 - 40% 2" xfId="384"/>
    <cellStyle name="商品名称 4" xfId="385"/>
    <cellStyle name="Accent6 - 40% 2" xfId="386"/>
    <cellStyle name="Accent4 - 40% 2 2" xfId="387"/>
    <cellStyle name="Accent4 - 40% 3" xfId="388"/>
    <cellStyle name="Accent4 - 60% 2" xfId="389"/>
    <cellStyle name="Accent4 - 60% 2 2" xfId="390"/>
    <cellStyle name="Accent4 - 60% 3" xfId="391"/>
    <cellStyle name="PSSpacer" xfId="392"/>
    <cellStyle name="Accent6" xfId="393"/>
    <cellStyle name="Accent4 2" xfId="394"/>
    <cellStyle name="New Times Roman" xfId="395"/>
    <cellStyle name="Accent4 3" xfId="396"/>
    <cellStyle name="Accent4 4" xfId="397"/>
    <cellStyle name="Accent4 4 2" xfId="398"/>
    <cellStyle name="PSHeading 5" xfId="399"/>
    <cellStyle name="标题 1 2 2" xfId="400"/>
    <cellStyle name="常规 2 2 6 2" xfId="401"/>
    <cellStyle name="Accent4 6" xfId="402"/>
    <cellStyle name="百分比 4 2 2" xfId="403"/>
    <cellStyle name="标题 1 2 3" xfId="404"/>
    <cellStyle name="Accent4 7" xfId="405"/>
    <cellStyle name="标题 1 2 4" xfId="406"/>
    <cellStyle name="Accent4 8" xfId="407"/>
    <cellStyle name="Accent5" xfId="408"/>
    <cellStyle name="Accent5 - 20% 2" xfId="409"/>
    <cellStyle name="Accent5 - 20% 2 2" xfId="410"/>
    <cellStyle name="Input [yellow] 2 2 2" xfId="411"/>
    <cellStyle name="Accent5 - 20% 3" xfId="412"/>
    <cellStyle name="Accent5 - 40%" xfId="413"/>
    <cellStyle name="标题 2 3 3" xfId="414"/>
    <cellStyle name="Accent5 - 60%" xfId="415"/>
    <cellStyle name="Accent5 - 60% 2" xfId="416"/>
    <cellStyle name="Category" xfId="417"/>
    <cellStyle name="Accent5 3" xfId="418"/>
    <cellStyle name="标题 2 3" xfId="419"/>
    <cellStyle name="Category 2" xfId="420"/>
    <cellStyle name="Accent5 3 2" xfId="421"/>
    <cellStyle name="标题 3 3" xfId="422"/>
    <cellStyle name="Comma [0]_!!!GO" xfId="423"/>
    <cellStyle name="Accent5 4 2" xfId="424"/>
    <cellStyle name="汇总 2" xfId="425"/>
    <cellStyle name="Accent5 5" xfId="426"/>
    <cellStyle name="汇总 2 2" xfId="427"/>
    <cellStyle name="Accent5 5 2" xfId="428"/>
    <cellStyle name="标题 1 3 3" xfId="429"/>
    <cellStyle name="汇总 4" xfId="430"/>
    <cellStyle name="Accent5 7" xfId="431"/>
    <cellStyle name="标题 1 3 4" xfId="432"/>
    <cellStyle name="百分比 2 3 2 2 2" xfId="433"/>
    <cellStyle name="汇总 5" xfId="434"/>
    <cellStyle name="Accent5 8" xfId="435"/>
    <cellStyle name="Accent6 - 20%" xfId="436"/>
    <cellStyle name="Accent6 - 40% 2 2" xfId="437"/>
    <cellStyle name="ColLevel_0" xfId="438"/>
    <cellStyle name="Accent6 - 40% 3" xfId="439"/>
    <cellStyle name="Accent6 - 60% 2" xfId="440"/>
    <cellStyle name="Accent6 - 60% 3" xfId="441"/>
    <cellStyle name="标题 1 4 4" xfId="442"/>
    <cellStyle name="Accent6 8" xfId="443"/>
    <cellStyle name="百分比 2 4 3" xfId="444"/>
    <cellStyle name="Comma_!!!GO" xfId="445"/>
    <cellStyle name="分级显示列_1_Book1" xfId="446"/>
    <cellStyle name="标题 3 3 2" xfId="447"/>
    <cellStyle name="Currency_!!!GO" xfId="448"/>
    <cellStyle name="标题 2 3 4" xfId="449"/>
    <cellStyle name="Currency1" xfId="450"/>
    <cellStyle name="Date 2" xfId="451"/>
    <cellStyle name="Date 2 2" xfId="452"/>
    <cellStyle name="Dollar (zero dec)" xfId="453"/>
    <cellStyle name="标题 2 2" xfId="454"/>
    <cellStyle name="常规 2 3 6" xfId="455"/>
    <cellStyle name="百分比 5 2" xfId="456"/>
    <cellStyle name="Grey" xfId="457"/>
    <cellStyle name="强调文字颜色 5 2 2" xfId="458"/>
    <cellStyle name="Header1" xfId="459"/>
    <cellStyle name="Header2 2 2" xfId="460"/>
    <cellStyle name="Header2 3" xfId="461"/>
    <cellStyle name="千位分隔 2 4" xfId="462"/>
    <cellStyle name="Input [yellow]" xfId="463"/>
    <cellStyle name="千位分隔 2 4 2" xfId="464"/>
    <cellStyle name="Input [yellow] 2" xfId="465"/>
    <cellStyle name="Input [yellow] 2 2" xfId="466"/>
    <cellStyle name="Input [yellow] 2 3" xfId="467"/>
    <cellStyle name="Input [yellow] 3" xfId="468"/>
    <cellStyle name="Input [yellow] 3 2" xfId="469"/>
    <cellStyle name="Input Cells" xfId="470"/>
    <cellStyle name="Linked Cells" xfId="471"/>
    <cellStyle name="Millares [0]_96 Risk" xfId="472"/>
    <cellStyle name="常规 2 2 2 2" xfId="473"/>
    <cellStyle name="Millares_96 Risk" xfId="474"/>
    <cellStyle name="千位分隔 2 3 2" xfId="475"/>
    <cellStyle name="Milliers [0]_!!!GO" xfId="476"/>
    <cellStyle name="Moneda [0]_96 Risk" xfId="477"/>
    <cellStyle name="数量 3" xfId="478"/>
    <cellStyle name="标题 1 2 2 2" xfId="479"/>
    <cellStyle name="Month" xfId="480"/>
    <cellStyle name="Month 2" xfId="481"/>
    <cellStyle name="百分比 10" xfId="482"/>
    <cellStyle name="PSHeading 2" xfId="483"/>
    <cellStyle name="no dec" xfId="484"/>
    <cellStyle name="PSHeading 2 2" xfId="485"/>
    <cellStyle name="no dec 2" xfId="486"/>
    <cellStyle name="PSHeading 2 2 2" xfId="487"/>
    <cellStyle name="no dec 2 2" xfId="488"/>
    <cellStyle name="百分比 3 3 2" xfId="489"/>
    <cellStyle name="PSHeading 2 3" xfId="490"/>
    <cellStyle name="no dec 3" xfId="491"/>
    <cellStyle name="Normal - Style1" xfId="492"/>
    <cellStyle name="百分比 2 5 2" xfId="493"/>
    <cellStyle name="Normal_!!!GO" xfId="494"/>
    <cellStyle name="PSInt" xfId="495"/>
    <cellStyle name="per.style" xfId="496"/>
    <cellStyle name="常规 2 3 4" xfId="497"/>
    <cellStyle name="t_HVAC Equipment (3)" xfId="498"/>
    <cellStyle name="Percent [2] 2" xfId="499"/>
    <cellStyle name="Percent_!!!GO" xfId="500"/>
    <cellStyle name="百分比 8" xfId="501"/>
    <cellStyle name="Pourcentage_pldt" xfId="502"/>
    <cellStyle name="PSChar 2" xfId="503"/>
    <cellStyle name="编号 2 2" xfId="504"/>
    <cellStyle name="PSHeading 3 3" xfId="505"/>
    <cellStyle name="PSDate" xfId="506"/>
    <cellStyle name="编号 2 2 2" xfId="507"/>
    <cellStyle name="PSDate 2" xfId="508"/>
    <cellStyle name="PSDec" xfId="509"/>
    <cellStyle name="编号 4" xfId="510"/>
    <cellStyle name="常规 10" xfId="511"/>
    <cellStyle name="PSDec 2" xfId="512"/>
    <cellStyle name="PSHeading" xfId="513"/>
    <cellStyle name="PSHeading 2 2 3" xfId="514"/>
    <cellStyle name="PSHeading 2 4" xfId="515"/>
    <cellStyle name="PSHeading 3" xfId="516"/>
    <cellStyle name="PSInt 2" xfId="517"/>
    <cellStyle name="PSSpacer 2" xfId="518"/>
    <cellStyle name="sstot 2" xfId="519"/>
    <cellStyle name="Standard_AREAS" xfId="520"/>
    <cellStyle name="t 2" xfId="521"/>
    <cellStyle name="常规 2 3 4 2" xfId="522"/>
    <cellStyle name="t_HVAC Equipment (3) 2" xfId="523"/>
    <cellStyle name="百分比 2 11" xfId="524"/>
    <cellStyle name="千位分隔 2 2" xfId="525"/>
    <cellStyle name="百分比 2 3 5" xfId="526"/>
    <cellStyle name="百分比 2 11 2" xfId="527"/>
    <cellStyle name="百分比 7 2" xfId="528"/>
    <cellStyle name="百分比 2 12" xfId="529"/>
    <cellStyle name="标题 10" xfId="530"/>
    <cellStyle name="百分比 2 2" xfId="531"/>
    <cellStyle name="百分比 2 2 3" xfId="532"/>
    <cellStyle name="百分比 2 2 3 2" xfId="533"/>
    <cellStyle name="百分比 2 3" xfId="534"/>
    <cellStyle name="常规_Sheet3" xfId="535"/>
    <cellStyle name="百分比 2 3 2" xfId="536"/>
    <cellStyle name="百分比 2 3 2 2" xfId="537"/>
    <cellStyle name="百分比 2 3 2 3" xfId="538"/>
    <cellStyle name="百分比 2 3 3" xfId="539"/>
    <cellStyle name="百分比 2 3 3 2" xfId="540"/>
    <cellStyle name="百分比 2 4" xfId="541"/>
    <cellStyle name="百分比 2 4 3 2" xfId="542"/>
    <cellStyle name="百分比 2 4 4" xfId="543"/>
    <cellStyle name="百分比 2 5" xfId="544"/>
    <cellStyle name="常规 15 2" xfId="545"/>
    <cellStyle name="百分比 2 6" xfId="546"/>
    <cellStyle name="标题 2 2 2" xfId="547"/>
    <cellStyle name="常规 15 3" xfId="548"/>
    <cellStyle name="百分比 2 7" xfId="549"/>
    <cellStyle name="标题 2 2 3" xfId="550"/>
    <cellStyle name="百分比 2 8" xfId="551"/>
    <cellStyle name="百分比 3" xfId="552"/>
    <cellStyle name="百分比 3 2" xfId="553"/>
    <cellStyle name="百分比 3 2 2" xfId="554"/>
    <cellStyle name="百分比 3 3" xfId="555"/>
    <cellStyle name="编号 2" xfId="556"/>
    <cellStyle name="百分比 3 4" xfId="557"/>
    <cellStyle name="标题 1 2" xfId="558"/>
    <cellStyle name="常规 2 2 6" xfId="559"/>
    <cellStyle name="百分比 4 2" xfId="560"/>
    <cellStyle name="标题 3 2" xfId="561"/>
    <cellStyle name="百分比 6 2" xfId="562"/>
    <cellStyle name="百分比 8 2" xfId="563"/>
    <cellStyle name="百分比 9" xfId="564"/>
    <cellStyle name="百分比 9 2" xfId="565"/>
    <cellStyle name="捠壿_Region Orders (2)" xfId="566"/>
    <cellStyle name="编号 2 3" xfId="567"/>
    <cellStyle name="编号 3" xfId="568"/>
    <cellStyle name="标题 1 3 2 2" xfId="569"/>
    <cellStyle name="标题 1 5 3" xfId="570"/>
    <cellStyle name="标题 2 4 2" xfId="571"/>
    <cellStyle name="标题 1 7" xfId="572"/>
    <cellStyle name="标题 2 3 2" xfId="573"/>
    <cellStyle name="标题 2 3 2 2" xfId="574"/>
    <cellStyle name="标题 2 4" xfId="575"/>
    <cellStyle name="标题 2 4 2 2" xfId="576"/>
    <cellStyle name="好 5 2" xfId="577"/>
    <cellStyle name="标题 3 2 2 2" xfId="578"/>
    <cellStyle name="标题 2 4 3" xfId="579"/>
    <cellStyle name="标题 2 4 4" xfId="580"/>
    <cellStyle name="标题 2 5" xfId="581"/>
    <cellStyle name="标题 2 7" xfId="582"/>
    <cellStyle name="标题 2 5 2" xfId="583"/>
    <cellStyle name="标题 2 5 3" xfId="584"/>
    <cellStyle name="标题 2 6" xfId="585"/>
    <cellStyle name="好 5" xfId="586"/>
    <cellStyle name="标题 3 2 2" xfId="587"/>
    <cellStyle name="好 6" xfId="588"/>
    <cellStyle name="标题 3 2 3" xfId="589"/>
    <cellStyle name="标题 3 3 2 2" xfId="590"/>
    <cellStyle name="标题 3 3 3" xfId="591"/>
    <cellStyle name="标题 3 3 4" xfId="592"/>
    <cellStyle name="标题 3 4" xfId="593"/>
    <cellStyle name="标题 3 4 2" xfId="594"/>
    <cellStyle name="标题 3 4 2 2" xfId="595"/>
    <cellStyle name="标题 3 4 3" xfId="596"/>
    <cellStyle name="标题 3 4 4" xfId="597"/>
    <cellStyle name="标题 3 5" xfId="598"/>
    <cellStyle name="标题 3 5 2" xfId="599"/>
    <cellStyle name="标题 3 5 3" xfId="600"/>
    <cellStyle name="标题 3 6" xfId="601"/>
    <cellStyle name="数量 2 2 2" xfId="602"/>
    <cellStyle name="标题 3 7" xfId="603"/>
    <cellStyle name="千位分隔 3" xfId="604"/>
    <cellStyle name="标题 4 2" xfId="605"/>
    <cellStyle name="千位分隔 3 2" xfId="606"/>
    <cellStyle name="标题 4 2 2" xfId="607"/>
    <cellStyle name="千位分隔 3 2 2" xfId="608"/>
    <cellStyle name="标题 4 2 2 2" xfId="609"/>
    <cellStyle name="千位分隔 3 3" xfId="610"/>
    <cellStyle name="标题 4 2 3" xfId="611"/>
    <cellStyle name="标题 4 2 4" xfId="612"/>
    <cellStyle name="千位分隔 4" xfId="613"/>
    <cellStyle name="标题 4 3" xfId="614"/>
    <cellStyle name="千位分隔 4 2" xfId="615"/>
    <cellStyle name="标题 4 3 2" xfId="616"/>
    <cellStyle name="标题 4 3 2 2" xfId="617"/>
    <cellStyle name="标题 4 3 3" xfId="618"/>
    <cellStyle name="标题 4 3 4" xfId="619"/>
    <cellStyle name="千位分隔 5" xfId="620"/>
    <cellStyle name="标题 4 4" xfId="621"/>
    <cellStyle name="千位分隔 5 2" xfId="622"/>
    <cellStyle name="标题 4 4 2" xfId="623"/>
    <cellStyle name="标题 4 4 2 2" xfId="624"/>
    <cellStyle name="标题 4 4 3" xfId="625"/>
    <cellStyle name="标题 4 4 4" xfId="626"/>
    <cellStyle name="千位分隔 6" xfId="627"/>
    <cellStyle name="标题 4 5" xfId="628"/>
    <cellStyle name="千位分隔 6 2" xfId="629"/>
    <cellStyle name="标题 4 5 2" xfId="630"/>
    <cellStyle name="标题 4 5 3" xfId="631"/>
    <cellStyle name="千位分隔 7" xfId="632"/>
    <cellStyle name="标题 4 6" xfId="633"/>
    <cellStyle name="千位分隔 8" xfId="634"/>
    <cellStyle name="标题 4 7" xfId="635"/>
    <cellStyle name="标题 5" xfId="636"/>
    <cellStyle name="标题 5 2" xfId="637"/>
    <cellStyle name="标题 5 2 2" xfId="638"/>
    <cellStyle name="标题 5 3" xfId="639"/>
    <cellStyle name="标题 5 4" xfId="640"/>
    <cellStyle name="标题 6" xfId="641"/>
    <cellStyle name="标题 6 2" xfId="642"/>
    <cellStyle name="标题 6 3" xfId="643"/>
    <cellStyle name="标题 6 4" xfId="644"/>
    <cellStyle name="标题 7" xfId="645"/>
    <cellStyle name="标题 7 2" xfId="646"/>
    <cellStyle name="标题 7 2 2" xfId="647"/>
    <cellStyle name="标题 7 3" xfId="648"/>
    <cellStyle name="标题 7 4" xfId="649"/>
    <cellStyle name="标题 8" xfId="650"/>
    <cellStyle name="常规 2 7" xfId="651"/>
    <cellStyle name="标题 8 2" xfId="652"/>
    <cellStyle name="输入 2" xfId="653"/>
    <cellStyle name="常规 2 8" xfId="654"/>
    <cellStyle name="标题 8 3" xfId="655"/>
    <cellStyle name="标题 9" xfId="656"/>
    <cellStyle name="标题1" xfId="657"/>
    <cellStyle name="标题1 2" xfId="658"/>
    <cellStyle name="标题1 2 2" xfId="659"/>
    <cellStyle name="标题1 2 2 2" xfId="660"/>
    <cellStyle name="差 5 2" xfId="661"/>
    <cellStyle name="标题1 2 3" xfId="662"/>
    <cellStyle name="标题1 3" xfId="663"/>
    <cellStyle name="标题1 3 2" xfId="664"/>
    <cellStyle name="标题1 4" xfId="665"/>
    <cellStyle name="表标题" xfId="666"/>
    <cellStyle name="表标题 2" xfId="667"/>
    <cellStyle name="部门" xfId="668"/>
    <cellStyle name="部门 2" xfId="669"/>
    <cellStyle name="部门 2 2" xfId="670"/>
    <cellStyle name="部门 2 2 2" xfId="671"/>
    <cellStyle name="部门 2 3" xfId="672"/>
    <cellStyle name="部门 3" xfId="673"/>
    <cellStyle name="部门 3 2" xfId="674"/>
    <cellStyle name="解释性文本 5" xfId="675"/>
    <cellStyle name="差 2" xfId="676"/>
    <cellStyle name="解释性文本 5 2" xfId="677"/>
    <cellStyle name="差 2 2" xfId="678"/>
    <cellStyle name="差 2 2 2" xfId="679"/>
    <cellStyle name="解释性文本 5 3" xfId="680"/>
    <cellStyle name="差 2 3" xfId="681"/>
    <cellStyle name="差 2 4" xfId="682"/>
    <cellStyle name="解释性文本 6" xfId="683"/>
    <cellStyle name="差 3" xfId="684"/>
    <cellStyle name="差 3 2" xfId="685"/>
    <cellStyle name="差 3 2 2" xfId="686"/>
    <cellStyle name="差 3 3" xfId="687"/>
    <cellStyle name="差 3 4" xfId="688"/>
    <cellStyle name="解释性文本 7" xfId="689"/>
    <cellStyle name="差 4" xfId="690"/>
    <cellStyle name="差 4 2" xfId="691"/>
    <cellStyle name="差 4 2 2" xfId="692"/>
    <cellStyle name="差 4 3" xfId="693"/>
    <cellStyle name="差 4 4" xfId="694"/>
    <cellStyle name="差 5" xfId="695"/>
    <cellStyle name="差 5 3" xfId="696"/>
    <cellStyle name="差_0502通海县 2 2" xfId="697"/>
    <cellStyle name="差 6" xfId="698"/>
    <cellStyle name="差 8" xfId="699"/>
    <cellStyle name="差_0502通海县" xfId="700"/>
    <cellStyle name="差_0502通海县 2" xfId="701"/>
    <cellStyle name="差_0502通海县 3" xfId="702"/>
    <cellStyle name="差_0605石屏" xfId="703"/>
    <cellStyle name="差_0605石屏 2" xfId="704"/>
    <cellStyle name="差_0605石屏 2 2" xfId="705"/>
    <cellStyle name="差_0605石屏 3" xfId="706"/>
    <cellStyle name="差_0605石屏县" xfId="707"/>
    <cellStyle name="差_0605石屏县 2" xfId="708"/>
    <cellStyle name="差_0605石屏县 2 2" xfId="709"/>
    <cellStyle name="差_0605石屏县 3" xfId="710"/>
    <cellStyle name="差_1110洱源" xfId="711"/>
    <cellStyle name="差_1110洱源 2 2" xfId="712"/>
    <cellStyle name="差_11大理" xfId="713"/>
    <cellStyle name="差_11大理 2" xfId="714"/>
    <cellStyle name="差_11大理 2 2" xfId="715"/>
    <cellStyle name="差_11大理 3" xfId="716"/>
    <cellStyle name="差_2007年地州资金往来对账表" xfId="717"/>
    <cellStyle name="差_2007年地州资金往来对账表 2" xfId="718"/>
    <cellStyle name="差_2007年地州资金往来对账表 2 2" xfId="719"/>
    <cellStyle name="差_2007年地州资金往来对账表 3" xfId="720"/>
    <cellStyle name="常规 28" xfId="721"/>
    <cellStyle name="差_2008年地州对账表(国库资金）" xfId="722"/>
    <cellStyle name="差_2008年地州对账表(国库资金） 2" xfId="723"/>
    <cellStyle name="适中 3" xfId="724"/>
    <cellStyle name="差_2008年地州对账表(国库资金） 2 2" xfId="725"/>
    <cellStyle name="差_2008年地州对账表(国库资金） 3" xfId="726"/>
    <cellStyle name="差_Book1" xfId="727"/>
    <cellStyle name="差_M01-1" xfId="728"/>
    <cellStyle name="昗弨_Pacific Region P&amp;L" xfId="729"/>
    <cellStyle name="差_M01-1 2" xfId="730"/>
    <cellStyle name="差_M01-1 2 2" xfId="731"/>
    <cellStyle name="差_M01-1 3" xfId="732"/>
    <cellStyle name="常规 10 2" xfId="733"/>
    <cellStyle name="常规 10 2 2" xfId="734"/>
    <cellStyle name="常规 10 2 2 2" xfId="735"/>
    <cellStyle name="汇总 6 2" xfId="736"/>
    <cellStyle name="常规 10 2 3" xfId="737"/>
    <cellStyle name="常规 10 2_报预算局：2016年云南省及省本级1-7月社保基金预算执行情况表（0823）" xfId="738"/>
    <cellStyle name="常规 10 3" xfId="739"/>
    <cellStyle name="常规 10 41" xfId="740"/>
    <cellStyle name="常规 10 41 2" xfId="741"/>
    <cellStyle name="常规 11" xfId="742"/>
    <cellStyle name="常规 11 2" xfId="743"/>
    <cellStyle name="常规 11 2 2" xfId="744"/>
    <cellStyle name="常规 11 3" xfId="745"/>
    <cellStyle name="常规 11 3 2" xfId="746"/>
    <cellStyle name="链接单元格 3 2 2" xfId="747"/>
    <cellStyle name="常规 11 4" xfId="748"/>
    <cellStyle name="好 4 2" xfId="749"/>
    <cellStyle name="常规 12" xfId="750"/>
    <cellStyle name="好 4 2 2" xfId="751"/>
    <cellStyle name="常规 12 2" xfId="752"/>
    <cellStyle name="好 4 3" xfId="753"/>
    <cellStyle name="常规 13" xfId="754"/>
    <cellStyle name="常规 13 2" xfId="755"/>
    <cellStyle name="好 4 4" xfId="756"/>
    <cellStyle name="常规 14" xfId="757"/>
    <cellStyle name="常规 14 2" xfId="758"/>
    <cellStyle name="检查单元格 2 2 2" xfId="759"/>
    <cellStyle name="常规 21" xfId="760"/>
    <cellStyle name="常规 16" xfId="761"/>
    <cellStyle name="常规 16 2" xfId="762"/>
    <cellStyle name="注释 4 2" xfId="763"/>
    <cellStyle name="常规 22" xfId="764"/>
    <cellStyle name="常规 17" xfId="765"/>
    <cellStyle name="注释 4 2 2" xfId="766"/>
    <cellStyle name="常规 17 2" xfId="767"/>
    <cellStyle name="常规 17 2 2" xfId="768"/>
    <cellStyle name="常规 17 3" xfId="769"/>
    <cellStyle name="注释 4 3" xfId="770"/>
    <cellStyle name="常规 23" xfId="771"/>
    <cellStyle name="常规 18" xfId="772"/>
    <cellStyle name="常规 5 42" xfId="773"/>
    <cellStyle name="常规 18 2" xfId="774"/>
    <cellStyle name="常规 5 42 2" xfId="775"/>
    <cellStyle name="常规 18 2 2" xfId="776"/>
    <cellStyle name="常规 18 3" xfId="777"/>
    <cellStyle name="注释 4 4" xfId="778"/>
    <cellStyle name="常规 24" xfId="779"/>
    <cellStyle name="常规 19" xfId="780"/>
    <cellStyle name="常规 19 10" xfId="781"/>
    <cellStyle name="常规 19 2" xfId="782"/>
    <cellStyle name="常规 19 2 2" xfId="783"/>
    <cellStyle name="常规 19 3" xfId="784"/>
    <cellStyle name="常规 2" xfId="785"/>
    <cellStyle name="强调文字颜色 3 3" xfId="786"/>
    <cellStyle name="常规 2 10" xfId="787"/>
    <cellStyle name="强调文字颜色 3 3 2" xfId="788"/>
    <cellStyle name="常规 2 10 2" xfId="789"/>
    <cellStyle name="常规 2 11" xfId="790"/>
    <cellStyle name="常规 2 11 2" xfId="791"/>
    <cellStyle name="常规 2 12" xfId="792"/>
    <cellStyle name="常规 2 13" xfId="793"/>
    <cellStyle name="常规 2 13 2" xfId="794"/>
    <cellStyle name="常规 2 14" xfId="795"/>
    <cellStyle name="常规 2 14 2" xfId="796"/>
    <cellStyle name="常规 2 15" xfId="797"/>
    <cellStyle name="常规 2 16" xfId="798"/>
    <cellStyle name="常规 2 2" xfId="799"/>
    <cellStyle name="常规 2 2 11 2" xfId="800"/>
    <cellStyle name="常规 2 2 2" xfId="801"/>
    <cellStyle name="常规 2 2 2 2 2" xfId="802"/>
    <cellStyle name="常规 2 2 2 2 2 2" xfId="803"/>
    <cellStyle name="常规 2 2 2 2 3" xfId="804"/>
    <cellStyle name="常规 2 2 2 3" xfId="805"/>
    <cellStyle name="常规 2 2 2 3 2" xfId="806"/>
    <cellStyle name="强调文字颜色 1 2" xfId="807"/>
    <cellStyle name="常规 2 2 2 4 2" xfId="808"/>
    <cellStyle name="常规 2 2 3" xfId="809"/>
    <cellStyle name="常规 2 2 3 2 2" xfId="810"/>
    <cellStyle name="常规 2 2 3 3 2" xfId="811"/>
    <cellStyle name="常规 2 2 4" xfId="812"/>
    <cellStyle name="常规 2 2 5" xfId="813"/>
    <cellStyle name="常规 2 3" xfId="814"/>
    <cellStyle name="常规 2 3 2" xfId="815"/>
    <cellStyle name="常规 2 3 2 2" xfId="816"/>
    <cellStyle name="常规 2 3 2 2 2" xfId="817"/>
    <cellStyle name="常规 2 3 2 2 2 2" xfId="818"/>
    <cellStyle name="常规 2 3 2 2 3" xfId="819"/>
    <cellStyle name="常规 2 3 2 3" xfId="820"/>
    <cellStyle name="常规 2 3 2 3 2" xfId="821"/>
    <cellStyle name="常规 2 3 2 4" xfId="822"/>
    <cellStyle name="常规 2 3 2 4 2" xfId="823"/>
    <cellStyle name="常规 2 3 2 5" xfId="824"/>
    <cellStyle name="常规 2 3 3" xfId="825"/>
    <cellStyle name="常规 2 3 3 2" xfId="826"/>
    <cellStyle name="常规 2 3 3 2 2" xfId="827"/>
    <cellStyle name="常规 2 3 3 3" xfId="828"/>
    <cellStyle name="常规 2 3 3 3 2" xfId="829"/>
    <cellStyle name="常规 2 3 3 4" xfId="830"/>
    <cellStyle name="常规 2 3 5" xfId="831"/>
    <cellStyle name="常规 2 3 5 2" xfId="832"/>
    <cellStyle name="常规 2 4" xfId="833"/>
    <cellStyle name="常规 2 4 2" xfId="834"/>
    <cellStyle name="常规 2 4 2 2" xfId="835"/>
    <cellStyle name="常规 2 4 2 2 2" xfId="836"/>
    <cellStyle name="输出 2 2 2" xfId="837"/>
    <cellStyle name="常规 2 4 2 3" xfId="838"/>
    <cellStyle name="常规 2 4 2 3 2" xfId="839"/>
    <cellStyle name="常规 2 4 2 4" xfId="840"/>
    <cellStyle name="常规 2 4 3" xfId="841"/>
    <cellStyle name="常规 2 4 3 2" xfId="842"/>
    <cellStyle name="常规 2 4 4" xfId="843"/>
    <cellStyle name="常规 2 4 4 2" xfId="844"/>
    <cellStyle name="常规 2 4 5" xfId="845"/>
    <cellStyle name="常规 2 5" xfId="846"/>
    <cellStyle name="常规 2 5 2" xfId="847"/>
    <cellStyle name="检查单元格 6" xfId="848"/>
    <cellStyle name="常规 2 5 2 2" xfId="849"/>
    <cellStyle name="常规 2 5 2 2 2" xfId="850"/>
    <cellStyle name="输出 3 2 2" xfId="851"/>
    <cellStyle name="检查单元格 7" xfId="852"/>
    <cellStyle name="常规 2 5 2 3" xfId="853"/>
    <cellStyle name="常规 2 5 3" xfId="854"/>
    <cellStyle name="常规 2 5 3 2" xfId="855"/>
    <cellStyle name="常规 2 5 4" xfId="856"/>
    <cellStyle name="常规 2 5 4 2" xfId="857"/>
    <cellStyle name="常规 2 5 5" xfId="858"/>
    <cellStyle name="常规 2 6" xfId="859"/>
    <cellStyle name="常规 2 6 2" xfId="860"/>
    <cellStyle name="常规 2 6 2 2" xfId="861"/>
    <cellStyle name="常规 2 6 2 2 2" xfId="862"/>
    <cellStyle name="常规 2 6 3" xfId="863"/>
    <cellStyle name="常规 2 6 3 2" xfId="864"/>
    <cellStyle name="常规 2 6 4" xfId="865"/>
    <cellStyle name="常规 2 6 4 2" xfId="866"/>
    <cellStyle name="常规 2 7 3" xfId="867"/>
    <cellStyle name="常规 2 7 3 2" xfId="868"/>
    <cellStyle name="输入 2 2" xfId="869"/>
    <cellStyle name="常规 2 8 2" xfId="870"/>
    <cellStyle name="输入 3" xfId="871"/>
    <cellStyle name="常规 2 9" xfId="872"/>
    <cellStyle name="输入 3 2" xfId="873"/>
    <cellStyle name="常规 2 9 2" xfId="874"/>
    <cellStyle name="输入 3 2 2" xfId="875"/>
    <cellStyle name="常规 2 9 2 2" xfId="876"/>
    <cellStyle name="输入 3 3" xfId="877"/>
    <cellStyle name="常规 2 9 3" xfId="878"/>
    <cellStyle name="常规 2 9 3 2" xfId="879"/>
    <cellStyle name="输入 3 4" xfId="880"/>
    <cellStyle name="好_2008年地州对账表(国库资金） 2" xfId="881"/>
    <cellStyle name="常规 2 9 4" xfId="882"/>
    <cellStyle name="常规 30" xfId="883"/>
    <cellStyle name="常规 25" xfId="884"/>
    <cellStyle name="常规 25 2" xfId="885"/>
    <cellStyle name="常规 26" xfId="886"/>
    <cellStyle name="常规 27" xfId="887"/>
    <cellStyle name="常规 29" xfId="888"/>
    <cellStyle name="输出 4 2" xfId="889"/>
    <cellStyle name="常规 3" xfId="890"/>
    <cellStyle name="输出 4 2 2" xfId="891"/>
    <cellStyle name="常规 3 2" xfId="892"/>
    <cellStyle name="常规 3 2 2" xfId="893"/>
    <cellStyle name="常规 3 2 2 2" xfId="894"/>
    <cellStyle name="常规 3 2 4" xfId="895"/>
    <cellStyle name="常规 3 2 4 2" xfId="896"/>
    <cellStyle name="常规 3 3" xfId="897"/>
    <cellStyle name="常规 3 3 2" xfId="898"/>
    <cellStyle name="常规 3 3 2 2" xfId="899"/>
    <cellStyle name="常规 3 3 2 2 2" xfId="900"/>
    <cellStyle name="常规 3 3 2 3" xfId="901"/>
    <cellStyle name="常规 3 3 3" xfId="902"/>
    <cellStyle name="常规 3 3 3 2" xfId="903"/>
    <cellStyle name="常规 3 3 4" xfId="904"/>
    <cellStyle name="常规 3 3 4 2" xfId="905"/>
    <cellStyle name="常规 3 4" xfId="906"/>
    <cellStyle name="常规 3 4 2" xfId="907"/>
    <cellStyle name="常规 3 4 2 2" xfId="908"/>
    <cellStyle name="常规 3 5" xfId="909"/>
    <cellStyle name="常规 3 5 2" xfId="910"/>
    <cellStyle name="常规 3 6" xfId="911"/>
    <cellStyle name="常规 3 6 2" xfId="912"/>
    <cellStyle name="常规 3 7" xfId="913"/>
    <cellStyle name="常规 3 8" xfId="914"/>
    <cellStyle name="常规 3_Book1" xfId="915"/>
    <cellStyle name="输出 4 3" xfId="916"/>
    <cellStyle name="常规 4" xfId="917"/>
    <cellStyle name="常规 4 2" xfId="918"/>
    <cellStyle name="常规 4 4" xfId="919"/>
    <cellStyle name="常规 4 2 2" xfId="920"/>
    <cellStyle name="常规 6 4" xfId="921"/>
    <cellStyle name="常规 4 2 2 2" xfId="922"/>
    <cellStyle name="常规 6 4 2" xfId="923"/>
    <cellStyle name="常规 4 2 2 2 2" xfId="924"/>
    <cellStyle name="常规 4 5" xfId="925"/>
    <cellStyle name="常规 4 2 3" xfId="926"/>
    <cellStyle name="常规 7 4" xfId="927"/>
    <cellStyle name="常规 4 2 3 2" xfId="928"/>
    <cellStyle name="常规 4 6" xfId="929"/>
    <cellStyle name="常规 4 2 4" xfId="930"/>
    <cellStyle name="常规 8 4" xfId="931"/>
    <cellStyle name="常规 444" xfId="932"/>
    <cellStyle name="常规 439" xfId="933"/>
    <cellStyle name="常规 4 6 2" xfId="934"/>
    <cellStyle name="常规 4 2 4 2" xfId="935"/>
    <cellStyle name="常规 4 7" xfId="936"/>
    <cellStyle name="常规 4 2 5" xfId="937"/>
    <cellStyle name="常规 4 3" xfId="938"/>
    <cellStyle name="常规 5 4" xfId="939"/>
    <cellStyle name="常规 4 3 2" xfId="940"/>
    <cellStyle name="常规 5 4 2" xfId="941"/>
    <cellStyle name="常规 4 3 2 2" xfId="942"/>
    <cellStyle name="常规 4 3 2 2 2" xfId="943"/>
    <cellStyle name="常规 4 3 2 3" xfId="944"/>
    <cellStyle name="常规 5 5" xfId="945"/>
    <cellStyle name="常规 4 3 3" xfId="946"/>
    <cellStyle name="常规 4 3 3 2" xfId="947"/>
    <cellStyle name="常规 4 3 4" xfId="948"/>
    <cellStyle name="常规 4 3 4 2" xfId="949"/>
    <cellStyle name="常规 4 3 5" xfId="950"/>
    <cellStyle name="链接单元格 3" xfId="951"/>
    <cellStyle name="常规 433" xfId="952"/>
    <cellStyle name="常规 428" xfId="953"/>
    <cellStyle name="链接单元格 4" xfId="954"/>
    <cellStyle name="常规 434" xfId="955"/>
    <cellStyle name="常规 429" xfId="956"/>
    <cellStyle name="常规 430" xfId="957"/>
    <cellStyle name="常规 431" xfId="958"/>
    <cellStyle name="链接单元格 2" xfId="959"/>
    <cellStyle name="常规 432" xfId="960"/>
    <cellStyle name="链接单元格 5" xfId="961"/>
    <cellStyle name="常规 440" xfId="962"/>
    <cellStyle name="常规 435" xfId="963"/>
    <cellStyle name="链接单元格 6" xfId="964"/>
    <cellStyle name="常规 441" xfId="965"/>
    <cellStyle name="常规 436" xfId="966"/>
    <cellStyle name="链接单元格 7" xfId="967"/>
    <cellStyle name="常规 8 2" xfId="968"/>
    <cellStyle name="常规 442" xfId="969"/>
    <cellStyle name="常规 8 3" xfId="970"/>
    <cellStyle name="常规 443" xfId="971"/>
    <cellStyle name="常规 448" xfId="972"/>
    <cellStyle name="常规 449" xfId="973"/>
    <cellStyle name="常规 450" xfId="974"/>
    <cellStyle name="常规 451" xfId="975"/>
    <cellStyle name="常规 452" xfId="976"/>
    <cellStyle name="常规 5 2" xfId="977"/>
    <cellStyle name="常规 5 2 2" xfId="978"/>
    <cellStyle name="常规 5 2 2 2" xfId="979"/>
    <cellStyle name="常规 5 2 3" xfId="980"/>
    <cellStyle name="常规 5 2 3 2" xfId="981"/>
    <cellStyle name="常规 5 2 4" xfId="982"/>
    <cellStyle name="常规 5 3" xfId="983"/>
    <cellStyle name="常规 5 3 2" xfId="984"/>
    <cellStyle name="常规 6" xfId="985"/>
    <cellStyle name="常规 6 2" xfId="986"/>
    <cellStyle name="常规 6 2 2" xfId="987"/>
    <cellStyle name="常规 6 3" xfId="988"/>
    <cellStyle name="常规 6 3 2" xfId="989"/>
    <cellStyle name="常规 6 3 2 2" xfId="990"/>
    <cellStyle name="常规 6 3 3" xfId="991"/>
    <cellStyle name="常规 7" xfId="992"/>
    <cellStyle name="常规 7 2" xfId="993"/>
    <cellStyle name="常规 7 2 2" xfId="994"/>
    <cellStyle name="常规 7 3" xfId="995"/>
    <cellStyle name="常规 7 3 2" xfId="996"/>
    <cellStyle name="常规 8" xfId="997"/>
    <cellStyle name="常规 9" xfId="998"/>
    <cellStyle name="注释 7" xfId="999"/>
    <cellStyle name="常规 9 2 2" xfId="1000"/>
    <cellStyle name="常规 9 2 2 2" xfId="1001"/>
    <cellStyle name="注释 8" xfId="1002"/>
    <cellStyle name="常规 9 2 3" xfId="1003"/>
    <cellStyle name="常规 9 3" xfId="1004"/>
    <cellStyle name="常规 9 3 2" xfId="1005"/>
    <cellStyle name="常规 9 4" xfId="1006"/>
    <cellStyle name="常规 9 5" xfId="1007"/>
    <cellStyle name="常规 94" xfId="1008"/>
    <cellStyle name="常规 95" xfId="1009"/>
    <cellStyle name="常规_2004年基金预算(二稿)" xfId="1010"/>
    <cellStyle name="常规_2007年云南省向人大报送政府收支预算表格式编制过程表" xfId="1011"/>
    <cellStyle name="常规_2007年云南省向人大报送政府收支预算表格式编制过程表 2" xfId="1012"/>
    <cellStyle name="计算 2 3" xfId="1013"/>
    <cellStyle name="常规_2007年云南省向人大报送政府收支预算表格式编制过程表 2 2" xfId="1014"/>
    <cellStyle name="数量 4" xfId="1015"/>
    <cellStyle name="常规_2007年云南省向人大报送政府收支预算表格式编制过程表 2 2 2" xfId="1016"/>
    <cellStyle name="计算 2 4" xfId="1017"/>
    <cellStyle name="常规_2007年云南省向人大报送政府收支预算表格式编制过程表 2 3" xfId="1018"/>
    <cellStyle name="常规_2007年云南省向人大报送政府收支预算表格式编制过程表 2 4 2" xfId="1019"/>
    <cellStyle name="计算 3 3" xfId="1020"/>
    <cellStyle name="常规_2007年云南省向人大报送政府收支预算表格式编制过程表 3 2" xfId="1021"/>
    <cellStyle name="常规_exceltmp1" xfId="1022"/>
    <cellStyle name="计算 4" xfId="1023"/>
    <cellStyle name="常规_exceltmp1 2" xfId="1024"/>
    <cellStyle name="超级链接 2 2" xfId="1025"/>
    <cellStyle name="超级链接 3" xfId="1026"/>
    <cellStyle name="超链接 2" xfId="1027"/>
    <cellStyle name="超链接 2 2" xfId="1028"/>
    <cellStyle name="超链接 2 2 2" xfId="1029"/>
    <cellStyle name="超链接 3" xfId="1030"/>
    <cellStyle name="超链接 3 2" xfId="1031"/>
    <cellStyle name="超链接 4" xfId="1032"/>
    <cellStyle name="超链接 4 2" xfId="1033"/>
    <cellStyle name="分级显示行_1_Book1" xfId="1034"/>
    <cellStyle name="好 2" xfId="1035"/>
    <cellStyle name="好 2 2" xfId="1036"/>
    <cellStyle name="好 2 2 2" xfId="1037"/>
    <cellStyle name="好 3" xfId="1038"/>
    <cellStyle name="好 3 2" xfId="1039"/>
    <cellStyle name="好 4" xfId="1040"/>
    <cellStyle name="好 5 3" xfId="1041"/>
    <cellStyle name="好 8" xfId="1042"/>
    <cellStyle name="好_0502通海县" xfId="1043"/>
    <cellStyle name="好_0502通海县 2" xfId="1044"/>
    <cellStyle name="好_0502通海县 2 2" xfId="1045"/>
    <cellStyle name="好_0502通海县 3" xfId="1046"/>
    <cellStyle name="好_0605石屏" xfId="1047"/>
    <cellStyle name="好_0605石屏 2" xfId="1048"/>
    <cellStyle name="好_0605石屏 2 2" xfId="1049"/>
    <cellStyle name="好_0605石屏 3" xfId="1050"/>
    <cellStyle name="好_0605石屏县" xfId="1051"/>
    <cellStyle name="好_0605石屏县 2" xfId="1052"/>
    <cellStyle name="好_0605石屏县 3" xfId="1053"/>
    <cellStyle name="好_1110洱源" xfId="1054"/>
    <cellStyle name="解释性文本 4 3" xfId="1055"/>
    <cellStyle name="好_1110洱源 2" xfId="1056"/>
    <cellStyle name="好_1110洱源 2 2" xfId="1057"/>
    <cellStyle name="解释性文本 4 4" xfId="1058"/>
    <cellStyle name="好_1110洱源 3" xfId="1059"/>
    <cellStyle name="好_11大理" xfId="1060"/>
    <cellStyle name="好_11大理 2" xfId="1061"/>
    <cellStyle name="好_11大理 2 2" xfId="1062"/>
    <cellStyle name="好_11大理 3" xfId="1063"/>
    <cellStyle name="好_2007年地州资金往来对账表" xfId="1064"/>
    <cellStyle name="好_2007年地州资金往来对账表 2" xfId="1065"/>
    <cellStyle name="好_2007年地州资金往来对账表 2 2" xfId="1066"/>
    <cellStyle name="好_2007年地州资金往来对账表 3" xfId="1067"/>
    <cellStyle name="商品名称 2 3" xfId="1068"/>
    <cellStyle name="好_2008年地州对账表(国库资金） 2 2" xfId="1069"/>
    <cellStyle name="好_2008年地州对账表(国库资金） 3" xfId="1070"/>
    <cellStyle name="好_Book1" xfId="1071"/>
    <cellStyle name="好_Book1 2" xfId="1072"/>
    <cellStyle name="好_M01-1" xfId="1073"/>
    <cellStyle name="好_M01-1 2" xfId="1074"/>
    <cellStyle name="好_M01-1 2 2" xfId="1075"/>
    <cellStyle name="后继超级链接" xfId="1076"/>
    <cellStyle name="后继超级链接 2" xfId="1077"/>
    <cellStyle name="后继超级链接 2 2" xfId="1078"/>
    <cellStyle name="后继超级链接 3" xfId="1079"/>
    <cellStyle name="汇总 2 2 2" xfId="1080"/>
    <cellStyle name="汇总 8" xfId="1081"/>
    <cellStyle name="汇总 2 2 2 2" xfId="1082"/>
    <cellStyle name="警告文本 2 2 2" xfId="1083"/>
    <cellStyle name="汇总 2 2 3" xfId="1084"/>
    <cellStyle name="汇总 2 3" xfId="1085"/>
    <cellStyle name="汇总 2 3 2" xfId="1086"/>
    <cellStyle name="汇总 2 4" xfId="1087"/>
    <cellStyle name="汇总 2 4 2" xfId="1088"/>
    <cellStyle name="汇总 2 5" xfId="1089"/>
    <cellStyle name="汇总 3 2" xfId="1090"/>
    <cellStyle name="汇总 3 2 2" xfId="1091"/>
    <cellStyle name="汇总 3 2 2 2" xfId="1092"/>
    <cellStyle name="警告文本 3 2 2" xfId="1093"/>
    <cellStyle name="汇总 3 2 3" xfId="1094"/>
    <cellStyle name="汇总 3 3" xfId="1095"/>
    <cellStyle name="汇总 3 3 2" xfId="1096"/>
    <cellStyle name="汇总 3 4" xfId="1097"/>
    <cellStyle name="汇总 3 4 2" xfId="1098"/>
    <cellStyle name="汇总 3 5" xfId="1099"/>
    <cellStyle name="汇总 4 2" xfId="1100"/>
    <cellStyle name="汇总 4 2 2" xfId="1101"/>
    <cellStyle name="汇总 4 2 2 2" xfId="1102"/>
    <cellStyle name="警告文本 4 2 2" xfId="1103"/>
    <cellStyle name="汇总 4 2 3" xfId="1104"/>
    <cellStyle name="汇总 4 3" xfId="1105"/>
    <cellStyle name="汇总 4 3 2" xfId="1106"/>
    <cellStyle name="汇总 4 4" xfId="1107"/>
    <cellStyle name="汇总 4 4 2" xfId="1108"/>
    <cellStyle name="汇总 4 5" xfId="1109"/>
    <cellStyle name="汇总 5 2" xfId="1110"/>
    <cellStyle name="汇总 5 2 2" xfId="1111"/>
    <cellStyle name="汇总 5 3" xfId="1112"/>
    <cellStyle name="汇总 5 3 2" xfId="1113"/>
    <cellStyle name="千分位_97-917" xfId="1114"/>
    <cellStyle name="汇总 5 4" xfId="1115"/>
    <cellStyle name="汇总 7" xfId="1116"/>
    <cellStyle name="汇总 7 2" xfId="1117"/>
    <cellStyle name="汇总 8 2" xfId="1118"/>
    <cellStyle name="计算 2" xfId="1119"/>
    <cellStyle name="计算 2 2" xfId="1120"/>
    <cellStyle name="计算 2 2 2" xfId="1121"/>
    <cellStyle name="计算 3" xfId="1122"/>
    <cellStyle name="计算 3 2" xfId="1123"/>
    <cellStyle name="计算 3 2 2" xfId="1124"/>
    <cellStyle name="计算 3 4" xfId="1125"/>
    <cellStyle name="计算 4 2" xfId="1126"/>
    <cellStyle name="计算 4 2 2" xfId="1127"/>
    <cellStyle name="计算 4 3" xfId="1128"/>
    <cellStyle name="计算 4 4" xfId="1129"/>
    <cellStyle name="计算 5" xfId="1130"/>
    <cellStyle name="计算 5 2" xfId="1131"/>
    <cellStyle name="计算 5 3" xfId="1132"/>
    <cellStyle name="计算 6" xfId="1133"/>
    <cellStyle name="计算 7" xfId="1134"/>
    <cellStyle name="计算 8" xfId="1135"/>
    <cellStyle name="检查单元格 2" xfId="1136"/>
    <cellStyle name="检查单元格 2 2" xfId="1137"/>
    <cellStyle name="检查单元格 2 3" xfId="1138"/>
    <cellStyle name="检查单元格 2 4" xfId="1139"/>
    <cellStyle name="检查单元格 3" xfId="1140"/>
    <cellStyle name="检查单元格 3 2" xfId="1141"/>
    <cellStyle name="检查单元格 3 2 2" xfId="1142"/>
    <cellStyle name="检查单元格 3 3" xfId="1143"/>
    <cellStyle name="检查单元格 3 4" xfId="1144"/>
    <cellStyle name="检查单元格 4" xfId="1145"/>
    <cellStyle name="检查单元格 4 2" xfId="1146"/>
    <cellStyle name="检查单元格 4 2 2" xfId="1147"/>
    <cellStyle name="检查单元格 4 3" xfId="1148"/>
    <cellStyle name="检查单元格 4 4" xfId="1149"/>
    <cellStyle name="检查单元格 5" xfId="1150"/>
    <cellStyle name="检查单元格 5 2" xfId="1151"/>
    <cellStyle name="检查单元格 5 3" xfId="1152"/>
    <cellStyle name="检查单元格 8" xfId="1153"/>
    <cellStyle name="解释性文本 2" xfId="1154"/>
    <cellStyle name="解释性文本 2 2" xfId="1155"/>
    <cellStyle name="解释性文本 2 2 2" xfId="1156"/>
    <cellStyle name="解释性文本 2 3" xfId="1157"/>
    <cellStyle name="解释性文本 2 4" xfId="1158"/>
    <cellStyle name="解释性文本 3" xfId="1159"/>
    <cellStyle name="解释性文本 3 2" xfId="1160"/>
    <cellStyle name="解释性文本 3 2 2" xfId="1161"/>
    <cellStyle name="解释性文本 3 3" xfId="1162"/>
    <cellStyle name="解释性文本 3 4" xfId="1163"/>
    <cellStyle name="解释性文本 4" xfId="1164"/>
    <cellStyle name="解释性文本 4 2" xfId="1165"/>
    <cellStyle name="解释性文本 4 2 2" xfId="1166"/>
    <cellStyle name="借出原因" xfId="1167"/>
    <cellStyle name="借出原因 2" xfId="1168"/>
    <cellStyle name="借出原因 2 2" xfId="1169"/>
    <cellStyle name="借出原因 2 2 2" xfId="1170"/>
    <cellStyle name="借出原因 2 3" xfId="1171"/>
    <cellStyle name="借出原因 3" xfId="1172"/>
    <cellStyle name="借出原因 3 2" xfId="1173"/>
    <cellStyle name="借出原因 4" xfId="1174"/>
    <cellStyle name="警告文本 2" xfId="1175"/>
    <cellStyle name="警告文本 2 2" xfId="1176"/>
    <cellStyle name="警告文本 2 3" xfId="1177"/>
    <cellStyle name="警告文本 2 4" xfId="1178"/>
    <cellStyle name="警告文本 3" xfId="1179"/>
    <cellStyle name="警告文本 3 2" xfId="1180"/>
    <cellStyle name="警告文本 3 3" xfId="1181"/>
    <cellStyle name="警告文本 3 4" xfId="1182"/>
    <cellStyle name="警告文本 4" xfId="1183"/>
    <cellStyle name="警告文本 4 2" xfId="1184"/>
    <cellStyle name="警告文本 4 3" xfId="1185"/>
    <cellStyle name="警告文本 4 4" xfId="1186"/>
    <cellStyle name="警告文本 5" xfId="1187"/>
    <cellStyle name="警告文本 5 2" xfId="1188"/>
    <cellStyle name="警告文本 5 3" xfId="1189"/>
    <cellStyle name="警告文本 6" xfId="1190"/>
    <cellStyle name="警告文本 7" xfId="1191"/>
    <cellStyle name="链接单元格 2 2" xfId="1192"/>
    <cellStyle name="链接单元格 2 2 2" xfId="1193"/>
    <cellStyle name="链接单元格 2 3" xfId="1194"/>
    <cellStyle name="链接单元格 2 4" xfId="1195"/>
    <cellStyle name="链接单元格 3 2" xfId="1196"/>
    <cellStyle name="链接单元格 3 3" xfId="1197"/>
    <cellStyle name="链接单元格 3 4" xfId="1198"/>
    <cellStyle name="链接单元格 4 2" xfId="1199"/>
    <cellStyle name="链接单元格 4 2 2" xfId="1200"/>
    <cellStyle name="链接单元格 4 3" xfId="1201"/>
    <cellStyle name="链接单元格 4 4" xfId="1202"/>
    <cellStyle name="链接单元格 5 2" xfId="1203"/>
    <cellStyle name="链接单元格 5 3" xfId="1204"/>
    <cellStyle name="普通_97-917" xfId="1205"/>
    <cellStyle name="输入 8" xfId="1206"/>
    <cellStyle name="千分位[0]_laroux" xfId="1207"/>
    <cellStyle name="千位[0]_ 方正PC" xfId="1208"/>
    <cellStyle name="常规_表样--2016年1至7月云南省及省本级地方财政收支执行情况（国资预算）全省数据与国库一致send预算局826" xfId="1209"/>
    <cellStyle name="千位_ 方正PC" xfId="1210"/>
    <cellStyle name="千位分隔 11" xfId="1211"/>
    <cellStyle name="千位分隔 11 2" xfId="1212"/>
    <cellStyle name="千位分隔 2" xfId="1213"/>
    <cellStyle name="千位分隔 2 2 2" xfId="1214"/>
    <cellStyle name="千位分隔 2 3" xfId="1215"/>
    <cellStyle name="千位分隔 4 6" xfId="1216"/>
    <cellStyle name="千位分隔 4 6 2" xfId="1217"/>
    <cellStyle name="千位分隔 7 2" xfId="1218"/>
    <cellStyle name="千位分隔 8 2" xfId="1219"/>
    <cellStyle name="千位分隔 9" xfId="1220"/>
    <cellStyle name="强调 1" xfId="1221"/>
    <cellStyle name="强调 1 2" xfId="1222"/>
    <cellStyle name="强调 2" xfId="1223"/>
    <cellStyle name="强调 3" xfId="1224"/>
    <cellStyle name="强调 3 2" xfId="1225"/>
    <cellStyle name="强调文字颜色 1 2 2" xfId="1226"/>
    <cellStyle name="强调文字颜色 1 2 2 2" xfId="1227"/>
    <cellStyle name="强调文字颜色 1 2 3" xfId="1228"/>
    <cellStyle name="强调文字颜色 1 3" xfId="1229"/>
    <cellStyle name="强调文字颜色 1 3 2" xfId="1230"/>
    <cellStyle name="强调文字颜色 2 2" xfId="1231"/>
    <cellStyle name="强调文字颜色 2 2 3" xfId="1232"/>
    <cellStyle name="强调文字颜色 2 3" xfId="1233"/>
    <cellStyle name="强调文字颜色 3 2" xfId="1234"/>
    <cellStyle name="强调文字颜色 3 2 2" xfId="1235"/>
    <cellStyle name="强调文字颜色 3 2 2 2" xfId="1236"/>
    <cellStyle name="强调文字颜色 3 2 3" xfId="1237"/>
    <cellStyle name="强调文字颜色 4 2" xfId="1238"/>
    <cellStyle name="强调文字颜色 4 2 2" xfId="1239"/>
    <cellStyle name="强调文字颜色 4 2 2 2" xfId="1240"/>
    <cellStyle name="强调文字颜色 4 2 3" xfId="1241"/>
    <cellStyle name="强调文字颜色 4 3" xfId="1242"/>
    <cellStyle name="强调文字颜色 4 3 2" xfId="1243"/>
    <cellStyle name="强调文字颜色 5 2" xfId="1244"/>
    <cellStyle name="强调文字颜色 5 3" xfId="1245"/>
    <cellStyle name="强调文字颜色 5 3 2" xfId="1246"/>
    <cellStyle name="强调文字颜色 6 2" xfId="1247"/>
    <cellStyle name="强调文字颜色 6 2 2" xfId="1248"/>
    <cellStyle name="强调文字颜色 6 2 2 2" xfId="1249"/>
    <cellStyle name="强调文字颜色 6 2 3" xfId="1250"/>
    <cellStyle name="强调文字颜色 6 3" xfId="1251"/>
    <cellStyle name="强调文字颜色 6 3 2" xfId="1252"/>
    <cellStyle name="日期 2" xfId="1253"/>
    <cellStyle name="日期 2 2" xfId="1254"/>
    <cellStyle name="日期 2 2 2" xfId="1255"/>
    <cellStyle name="日期 2 3" xfId="1256"/>
    <cellStyle name="日期 3" xfId="1257"/>
    <cellStyle name="日期 3 2" xfId="1258"/>
    <cellStyle name="日期 4" xfId="1259"/>
    <cellStyle name="商品名称" xfId="1260"/>
    <cellStyle name="商品名称 2" xfId="1261"/>
    <cellStyle name="商品名称 2 2" xfId="1262"/>
    <cellStyle name="商品名称 2 2 2" xfId="1263"/>
    <cellStyle name="商品名称 3" xfId="1264"/>
    <cellStyle name="商品名称 3 2" xfId="1265"/>
    <cellStyle name="适中 2" xfId="1266"/>
    <cellStyle name="适中 2 3" xfId="1267"/>
    <cellStyle name="适中 2 4" xfId="1268"/>
    <cellStyle name="适中 3 2" xfId="1269"/>
    <cellStyle name="适中 3 2 2" xfId="1270"/>
    <cellStyle name="适中 3 3" xfId="1271"/>
    <cellStyle name="适中 3 4" xfId="1272"/>
    <cellStyle name="适中 4" xfId="1273"/>
    <cellStyle name="适中 4 2" xfId="1274"/>
    <cellStyle name="适中 4 2 2" xfId="1275"/>
    <cellStyle name="适中 4 3" xfId="1276"/>
    <cellStyle name="适中 4 4" xfId="1277"/>
    <cellStyle name="适中 5" xfId="1278"/>
    <cellStyle name="适中 5 2" xfId="1279"/>
    <cellStyle name="适中 5 3" xfId="1280"/>
    <cellStyle name="适中 6" xfId="1281"/>
    <cellStyle name="适中 7" xfId="1282"/>
    <cellStyle name="适中 8" xfId="1283"/>
    <cellStyle name="输出 2" xfId="1284"/>
    <cellStyle name="输出 2 2" xfId="1285"/>
    <cellStyle name="输出 2 3" xfId="1286"/>
    <cellStyle name="输出 2 4" xfId="1287"/>
    <cellStyle name="输出 3" xfId="1288"/>
    <cellStyle name="输出 3 2" xfId="1289"/>
    <cellStyle name="输出 3 3" xfId="1290"/>
    <cellStyle name="输出 4" xfId="1291"/>
    <cellStyle name="输出 5" xfId="1292"/>
    <cellStyle name="输出 5 2" xfId="1293"/>
    <cellStyle name="输出 5 3" xfId="1294"/>
    <cellStyle name="输出 6" xfId="1295"/>
    <cellStyle name="输出 7" xfId="1296"/>
    <cellStyle name="输出 8" xfId="1297"/>
    <cellStyle name="输入 2 2 2" xfId="1298"/>
    <cellStyle name="输入 2 3" xfId="1299"/>
    <cellStyle name="输入 4" xfId="1300"/>
    <cellStyle name="输入 4 2" xfId="1301"/>
    <cellStyle name="输入 4 2 2" xfId="1302"/>
    <cellStyle name="输入 4 3" xfId="1303"/>
    <cellStyle name="输入 4 4" xfId="1304"/>
    <cellStyle name="输入 5" xfId="1305"/>
    <cellStyle name="输入 5 2" xfId="1306"/>
    <cellStyle name="输入 5 3" xfId="1307"/>
    <cellStyle name="输入 6" xfId="1308"/>
    <cellStyle name="输入 7" xfId="1309"/>
    <cellStyle name="数量" xfId="1310"/>
    <cellStyle name="数量 2" xfId="1311"/>
    <cellStyle name="数量 2 2" xfId="1312"/>
    <cellStyle name="数量 2 3" xfId="1313"/>
    <cellStyle name="数量 3 2" xfId="1314"/>
    <cellStyle name="未定义" xfId="1315"/>
    <cellStyle name="样式 1" xfId="1316"/>
    <cellStyle name="寘嬫愗傝 [0.00]_Region Orders (2)" xfId="1317"/>
    <cellStyle name="寘嬫愗傝_Region Orders (2)" xfId="1318"/>
    <cellStyle name="注释 2 2" xfId="1319"/>
    <cellStyle name="注释 2 2 2" xfId="1320"/>
    <cellStyle name="注释 2 3" xfId="1321"/>
    <cellStyle name="注释 2 4" xfId="1322"/>
    <cellStyle name="注释 3" xfId="1323"/>
    <cellStyle name="注释 3 2" xfId="1324"/>
    <cellStyle name="注释 3 2 2" xfId="1325"/>
    <cellStyle name="注释 3 3" xfId="1326"/>
    <cellStyle name="注释 3 4" xfId="1327"/>
    <cellStyle name="注释 4" xfId="1328"/>
    <cellStyle name="注释 5" xfId="1329"/>
    <cellStyle name="注释 5 2" xfId="1330"/>
    <cellStyle name="注释 5 3" xfId="1331"/>
    <cellStyle name="注释 6" xfId="1332"/>
    <cellStyle name="Normal" xfId="1333"/>
    <cellStyle name="常规_2007年省与各地结算单" xfId="1334"/>
  </cellStyles>
  <dxfs count="5">
    <dxf>
      <font>
        <color indexed="9"/>
      </font>
    </dxf>
    <dxf>
      <font>
        <b val="1"/>
        <i val="0"/>
      </font>
    </dxf>
    <dxf>
      <font>
        <color indexed="10"/>
      </font>
    </dxf>
    <dxf>
      <font>
        <b val="0"/>
        <color indexed="9"/>
      </font>
    </dxf>
    <dxf>
      <font>
        <b val="0"/>
        <i val="0"/>
        <color indexed="10"/>
      </font>
    </dxf>
  </dxfs>
  <tableStyles count="0" defaultTableStyle="TableStyleMedium2"/>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1" Type="http://schemas.openxmlformats.org/officeDocument/2006/relationships/styles" Target="styles.xml"/><Relationship Id="rId40" Type="http://schemas.openxmlformats.org/officeDocument/2006/relationships/sharedStrings" Target="sharedStrings.xml"/><Relationship Id="rId4" Type="http://schemas.openxmlformats.org/officeDocument/2006/relationships/worksheet" Target="worksheets/sheet4.xml"/><Relationship Id="rId39" Type="http://schemas.openxmlformats.org/officeDocument/2006/relationships/theme" Target="theme/theme1.xml"/><Relationship Id="rId38" Type="http://schemas.openxmlformats.org/officeDocument/2006/relationships/externalLink" Target="externalLinks/externalLink3.xml"/><Relationship Id="rId37" Type="http://schemas.openxmlformats.org/officeDocument/2006/relationships/externalLink" Target="externalLinks/externalLink2.xml"/><Relationship Id="rId36" Type="http://schemas.openxmlformats.org/officeDocument/2006/relationships/externalLink" Target="externalLinks/externalLink1.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2"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24&#24180;&#19994;&#21153;\2025&#24180;&#39044;&#31639;\2024.12.31&#28548;&#27743;&#24066;2024&#24180;&#22320;&#26041;&#36130;&#25919;&#39044;&#31639;&#25191;&#34892;&#24773;&#20917;2025&#24180;&#22320;&#26041;&#36130;&#25919;&#39044;&#31639;&#65288;&#33609;&#26696;&#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 val="Main"/>
      <sheetName val="Sheet1"/>
      <sheetName val="eqpmad2"/>
      <sheetName val="基本支出经济分类透视"/>
      <sheetName val="公检法司编制"/>
      <sheetName val="行政编制"/>
      <sheetName val="XL4Poppy"/>
      <sheetName val="Op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封面"/>
      <sheetName val="目录"/>
      <sheetName val="空白页"/>
      <sheetName val="校验表"/>
      <sheetName val="01-1"/>
      <sheetName val="01-2"/>
      <sheetName val="02"/>
      <sheetName val="03-1"/>
      <sheetName val="03-2"/>
      <sheetName val="04"/>
      <sheetName val="05"/>
      <sheetName val="06"/>
      <sheetName val="07"/>
      <sheetName val="08"/>
      <sheetName val="09"/>
      <sheetName val="10"/>
      <sheetName val="11"/>
      <sheetName val="12"/>
      <sheetName val="13"/>
      <sheetName val="14"/>
      <sheetName val="15"/>
      <sheetName val="16"/>
      <sheetName val="17"/>
      <sheetName val="18"/>
      <sheetName val="19"/>
      <sheetName val="20-1"/>
      <sheetName val="20-2"/>
      <sheetName val="21"/>
      <sheetName val="22-1"/>
      <sheetName val="2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s>
    <sheetDataSet>
      <sheetData sheetId="0">
        <row r="9">
          <cell r="B9">
            <v>45658</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E56"/>
  <sheetViews>
    <sheetView showGridLines="0" tabSelected="1" view="pageBreakPreview" zoomScaleNormal="90" topLeftCell="B1" workbookViewId="0">
      <pane ySplit="4" topLeftCell="A30" activePane="bottomLeft" state="frozen"/>
      <selection/>
      <selection pane="bottomLeft" activeCell="H34" sqref="H34"/>
    </sheetView>
  </sheetViews>
  <sheetFormatPr defaultColWidth="9" defaultRowHeight="14.25" outlineLevelCol="4"/>
  <cols>
    <col min="1" max="1" width="17.6333333333333" style="238" customWidth="1"/>
    <col min="2" max="2" width="50.75" style="238" customWidth="1"/>
    <col min="3" max="4" width="20.6333333333333" style="238" customWidth="1"/>
    <col min="5" max="5" width="20.6333333333333" style="242" customWidth="1"/>
    <col min="6" max="16384" width="9" style="362"/>
  </cols>
  <sheetData>
    <row r="1" ht="22.5" spans="2:2">
      <c r="B1" s="422"/>
    </row>
    <row r="2" ht="45" customHeight="1" spans="1:5">
      <c r="A2" s="366"/>
      <c r="B2" s="366" t="s">
        <v>0</v>
      </c>
      <c r="C2" s="366"/>
      <c r="D2" s="366"/>
      <c r="E2" s="366"/>
    </row>
    <row r="3" ht="18.95" customHeight="1" spans="2:5">
      <c r="B3" s="423"/>
      <c r="C3" s="424"/>
      <c r="E3" s="245" t="s">
        <v>1</v>
      </c>
    </row>
    <row r="4" s="420" customFormat="1" ht="45" customHeight="1" spans="1:5">
      <c r="A4" s="246" t="s">
        <v>2</v>
      </c>
      <c r="B4" s="425" t="s">
        <v>3</v>
      </c>
      <c r="C4" s="248" t="s">
        <v>4</v>
      </c>
      <c r="D4" s="248" t="s">
        <v>5</v>
      </c>
      <c r="E4" s="425" t="s">
        <v>6</v>
      </c>
    </row>
    <row r="5" ht="37.5" customHeight="1" spans="1:5">
      <c r="A5" s="401" t="s">
        <v>7</v>
      </c>
      <c r="B5" s="402" t="s">
        <v>8</v>
      </c>
      <c r="C5" s="308">
        <f>SUM(C6:C20)</f>
        <v>37401</v>
      </c>
      <c r="D5" s="308">
        <f>SUM(D6:D20)</f>
        <v>52500</v>
      </c>
      <c r="E5" s="347">
        <f>IF(C5&lt;&gt;0,D5/C5-1,"")</f>
        <v>0.404</v>
      </c>
    </row>
    <row r="6" ht="37.5" customHeight="1" spans="1:5">
      <c r="A6" s="317" t="s">
        <v>9</v>
      </c>
      <c r="B6" s="395" t="s">
        <v>10</v>
      </c>
      <c r="C6" s="426">
        <v>9092</v>
      </c>
      <c r="D6" s="312">
        <v>10000</v>
      </c>
      <c r="E6" s="349">
        <f t="shared" ref="E6:E43" si="0">IF(C6&lt;&gt;0,D6/C6-1,"")</f>
        <v>0.1</v>
      </c>
    </row>
    <row r="7" ht="37.5" customHeight="1" spans="1:5">
      <c r="A7" s="317" t="s">
        <v>11</v>
      </c>
      <c r="B7" s="395" t="s">
        <v>12</v>
      </c>
      <c r="C7" s="426">
        <v>1222</v>
      </c>
      <c r="D7" s="312">
        <v>1280</v>
      </c>
      <c r="E7" s="349">
        <f t="shared" si="0"/>
        <v>0.047</v>
      </c>
    </row>
    <row r="8" ht="37.5" customHeight="1" spans="1:5">
      <c r="A8" s="317" t="s">
        <v>13</v>
      </c>
      <c r="B8" s="395" t="s">
        <v>14</v>
      </c>
      <c r="C8" s="426">
        <v>334</v>
      </c>
      <c r="D8" s="312">
        <v>480</v>
      </c>
      <c r="E8" s="349">
        <f t="shared" si="0"/>
        <v>0.437</v>
      </c>
    </row>
    <row r="9" ht="37.5" customHeight="1" spans="1:5">
      <c r="A9" s="317" t="s">
        <v>15</v>
      </c>
      <c r="B9" s="395" t="s">
        <v>16</v>
      </c>
      <c r="C9" s="426">
        <v>211</v>
      </c>
      <c r="D9" s="312">
        <v>200</v>
      </c>
      <c r="E9" s="349">
        <f t="shared" si="0"/>
        <v>-0.052</v>
      </c>
    </row>
    <row r="10" ht="37.5" customHeight="1" spans="1:5">
      <c r="A10" s="317" t="s">
        <v>17</v>
      </c>
      <c r="B10" s="395" t="s">
        <v>18</v>
      </c>
      <c r="C10" s="426">
        <v>897</v>
      </c>
      <c r="D10" s="312">
        <v>1000</v>
      </c>
      <c r="E10" s="349">
        <f t="shared" si="0"/>
        <v>0.115</v>
      </c>
    </row>
    <row r="11" ht="37.5" customHeight="1" spans="1:5">
      <c r="A11" s="317" t="s">
        <v>19</v>
      </c>
      <c r="B11" s="395" t="s">
        <v>20</v>
      </c>
      <c r="C11" s="426">
        <v>2477</v>
      </c>
      <c r="D11" s="312">
        <v>2650</v>
      </c>
      <c r="E11" s="349">
        <f t="shared" si="0"/>
        <v>0.07</v>
      </c>
    </row>
    <row r="12" ht="37.5" customHeight="1" spans="1:5">
      <c r="A12" s="317" t="s">
        <v>21</v>
      </c>
      <c r="B12" s="395" t="s">
        <v>22</v>
      </c>
      <c r="C12" s="426">
        <v>457</v>
      </c>
      <c r="D12" s="312">
        <v>500</v>
      </c>
      <c r="E12" s="349">
        <f t="shared" si="0"/>
        <v>0.094</v>
      </c>
    </row>
    <row r="13" ht="37.5" customHeight="1" spans="1:5">
      <c r="A13" s="317" t="s">
        <v>23</v>
      </c>
      <c r="B13" s="395" t="s">
        <v>24</v>
      </c>
      <c r="C13" s="426">
        <v>2123</v>
      </c>
      <c r="D13" s="312">
        <v>2300</v>
      </c>
      <c r="E13" s="349">
        <f t="shared" si="0"/>
        <v>0.083</v>
      </c>
    </row>
    <row r="14" ht="37.5" customHeight="1" spans="1:5">
      <c r="A14" s="317" t="s">
        <v>25</v>
      </c>
      <c r="B14" s="395" t="s">
        <v>26</v>
      </c>
      <c r="C14" s="426">
        <v>4148</v>
      </c>
      <c r="D14" s="312">
        <v>18000</v>
      </c>
      <c r="E14" s="349">
        <f t="shared" si="0"/>
        <v>3.339</v>
      </c>
    </row>
    <row r="15" ht="37.5" customHeight="1" spans="1:5">
      <c r="A15" s="317" t="s">
        <v>27</v>
      </c>
      <c r="B15" s="395" t="s">
        <v>28</v>
      </c>
      <c r="C15" s="426">
        <v>927</v>
      </c>
      <c r="D15" s="312">
        <v>1000</v>
      </c>
      <c r="E15" s="349">
        <f t="shared" si="0"/>
        <v>0.079</v>
      </c>
    </row>
    <row r="16" ht="37.5" customHeight="1" spans="1:5">
      <c r="A16" s="317" t="s">
        <v>29</v>
      </c>
      <c r="B16" s="395" t="s">
        <v>30</v>
      </c>
      <c r="C16" s="426">
        <v>646</v>
      </c>
      <c r="D16" s="312">
        <v>530</v>
      </c>
      <c r="E16" s="349">
        <f t="shared" si="0"/>
        <v>-0.18</v>
      </c>
    </row>
    <row r="17" ht="37.5" customHeight="1" spans="1:5">
      <c r="A17" s="317" t="s">
        <v>31</v>
      </c>
      <c r="B17" s="395" t="s">
        <v>32</v>
      </c>
      <c r="C17" s="426">
        <v>8313</v>
      </c>
      <c r="D17" s="312">
        <v>7500</v>
      </c>
      <c r="E17" s="349">
        <f t="shared" si="0"/>
        <v>-0.098</v>
      </c>
    </row>
    <row r="18" ht="37.5" customHeight="1" spans="1:5">
      <c r="A18" s="317" t="s">
        <v>33</v>
      </c>
      <c r="B18" s="395" t="s">
        <v>34</v>
      </c>
      <c r="C18" s="426">
        <v>6512</v>
      </c>
      <c r="D18" s="312">
        <v>6800</v>
      </c>
      <c r="E18" s="349">
        <f t="shared" si="0"/>
        <v>0.044</v>
      </c>
    </row>
    <row r="19" ht="37.5" customHeight="1" spans="1:5">
      <c r="A19" s="317" t="s">
        <v>35</v>
      </c>
      <c r="B19" s="395" t="s">
        <v>36</v>
      </c>
      <c r="C19" s="426">
        <v>42</v>
      </c>
      <c r="D19" s="312">
        <v>60</v>
      </c>
      <c r="E19" s="349">
        <f t="shared" si="0"/>
        <v>0.429</v>
      </c>
    </row>
    <row r="20" ht="37.5" customHeight="1" spans="1:5">
      <c r="A20" s="431" t="s">
        <v>37</v>
      </c>
      <c r="B20" s="395" t="s">
        <v>38</v>
      </c>
      <c r="C20" s="311"/>
      <c r="D20" s="311">
        <v>200</v>
      </c>
      <c r="E20" s="349">
        <v>1</v>
      </c>
    </row>
    <row r="21" ht="37.5" customHeight="1" spans="1:5">
      <c r="A21" s="317"/>
      <c r="B21" s="395" t="s">
        <v>39</v>
      </c>
      <c r="C21" s="311"/>
      <c r="D21" s="311"/>
      <c r="E21" s="347" t="str">
        <f t="shared" si="0"/>
        <v/>
      </c>
    </row>
    <row r="22" ht="37.5" customHeight="1" spans="1:5">
      <c r="A22" s="315" t="s">
        <v>40</v>
      </c>
      <c r="B22" s="402" t="s">
        <v>41</v>
      </c>
      <c r="C22" s="308">
        <f>SUM(C23:C30)</f>
        <v>40827</v>
      </c>
      <c r="D22" s="308">
        <f>SUM(D23:D30)</f>
        <v>26511</v>
      </c>
      <c r="E22" s="347">
        <f t="shared" si="0"/>
        <v>-0.351</v>
      </c>
    </row>
    <row r="23" ht="37.5" customHeight="1" spans="1:5">
      <c r="A23" s="427" t="s">
        <v>42</v>
      </c>
      <c r="B23" s="395" t="s">
        <v>43</v>
      </c>
      <c r="C23" s="426">
        <v>1119</v>
      </c>
      <c r="D23" s="312">
        <v>1240</v>
      </c>
      <c r="E23" s="349">
        <f t="shared" si="0"/>
        <v>0.108</v>
      </c>
    </row>
    <row r="24" ht="37.5" customHeight="1" spans="1:5">
      <c r="A24" s="317" t="s">
        <v>44</v>
      </c>
      <c r="B24" s="395" t="s">
        <v>45</v>
      </c>
      <c r="C24" s="426">
        <v>2451</v>
      </c>
      <c r="D24" s="312">
        <v>3714</v>
      </c>
      <c r="E24" s="349">
        <f t="shared" si="0"/>
        <v>0.515</v>
      </c>
    </row>
    <row r="25" ht="37.5" customHeight="1" spans="1:5">
      <c r="A25" s="317" t="s">
        <v>46</v>
      </c>
      <c r="B25" s="395" t="s">
        <v>47</v>
      </c>
      <c r="C25" s="426">
        <v>4728</v>
      </c>
      <c r="D25" s="312">
        <v>2980</v>
      </c>
      <c r="E25" s="349">
        <f t="shared" si="0"/>
        <v>-0.37</v>
      </c>
    </row>
    <row r="26" ht="37.5" customHeight="1" spans="1:5">
      <c r="A26" s="317" t="s">
        <v>48</v>
      </c>
      <c r="B26" s="395" t="s">
        <v>49</v>
      </c>
      <c r="C26" s="426"/>
      <c r="D26" s="312"/>
      <c r="E26" s="349" t="str">
        <f t="shared" si="0"/>
        <v/>
      </c>
    </row>
    <row r="27" ht="37.5" customHeight="1" spans="1:5">
      <c r="A27" s="317" t="s">
        <v>50</v>
      </c>
      <c r="B27" s="395" t="s">
        <v>51</v>
      </c>
      <c r="C27" s="426">
        <v>22213</v>
      </c>
      <c r="D27" s="312">
        <v>17998</v>
      </c>
      <c r="E27" s="349">
        <f t="shared" si="0"/>
        <v>-0.19</v>
      </c>
    </row>
    <row r="28" ht="37.5" customHeight="1" spans="1:5">
      <c r="A28" s="317" t="s">
        <v>52</v>
      </c>
      <c r="B28" s="395" t="s">
        <v>53</v>
      </c>
      <c r="C28" s="426"/>
      <c r="D28" s="312"/>
      <c r="E28" s="349" t="str">
        <f t="shared" si="0"/>
        <v/>
      </c>
    </row>
    <row r="29" ht="37.5" customHeight="1" spans="1:5">
      <c r="A29" s="317" t="s">
        <v>54</v>
      </c>
      <c r="B29" s="395" t="s">
        <v>55</v>
      </c>
      <c r="C29" s="426">
        <v>10312</v>
      </c>
      <c r="D29" s="312">
        <v>574</v>
      </c>
      <c r="E29" s="349">
        <f t="shared" si="0"/>
        <v>-0.944</v>
      </c>
    </row>
    <row r="30" ht="37.5" customHeight="1" spans="1:5">
      <c r="A30" s="317" t="s">
        <v>56</v>
      </c>
      <c r="B30" s="395" t="s">
        <v>57</v>
      </c>
      <c r="C30" s="426">
        <v>4</v>
      </c>
      <c r="D30" s="312">
        <v>5</v>
      </c>
      <c r="E30" s="349">
        <f t="shared" si="0"/>
        <v>0.25</v>
      </c>
    </row>
    <row r="31" ht="37.5" customHeight="1" spans="1:5">
      <c r="A31" s="317"/>
      <c r="B31" s="273"/>
      <c r="C31" s="311"/>
      <c r="D31" s="311"/>
      <c r="E31" s="347" t="str">
        <f t="shared" si="0"/>
        <v/>
      </c>
    </row>
    <row r="32" s="244" customFormat="1" ht="37.5" customHeight="1" spans="1:5">
      <c r="A32" s="428"/>
      <c r="B32" s="399" t="s">
        <v>58</v>
      </c>
      <c r="C32" s="308">
        <f>+C5+C22</f>
        <v>78228</v>
      </c>
      <c r="D32" s="308">
        <f>+D5+D22</f>
        <v>79011</v>
      </c>
      <c r="E32" s="347">
        <f t="shared" si="0"/>
        <v>0.01</v>
      </c>
    </row>
    <row r="33" ht="37.5" customHeight="1" spans="1:5">
      <c r="A33" s="315">
        <v>105</v>
      </c>
      <c r="B33" s="271" t="s">
        <v>59</v>
      </c>
      <c r="C33" s="308"/>
      <c r="D33" s="308"/>
      <c r="E33" s="347" t="str">
        <f t="shared" si="0"/>
        <v/>
      </c>
    </row>
    <row r="34" ht="37.5" customHeight="1" spans="1:5">
      <c r="A34" s="401">
        <v>110</v>
      </c>
      <c r="B34" s="402" t="s">
        <v>60</v>
      </c>
      <c r="C34" s="308">
        <f>SUM(C35:C42)</f>
        <v>237893</v>
      </c>
      <c r="D34" s="308">
        <f>SUM(D35:D41)</f>
        <v>188321</v>
      </c>
      <c r="E34" s="347">
        <f t="shared" si="0"/>
        <v>-0.208</v>
      </c>
    </row>
    <row r="35" ht="37.5" customHeight="1" spans="1:5">
      <c r="A35" s="317">
        <v>11001</v>
      </c>
      <c r="B35" s="273" t="s">
        <v>61</v>
      </c>
      <c r="C35" s="311">
        <v>4383</v>
      </c>
      <c r="D35" s="311">
        <v>5214</v>
      </c>
      <c r="E35" s="349">
        <f t="shared" si="0"/>
        <v>0.19</v>
      </c>
    </row>
    <row r="36" ht="37.5" customHeight="1" spans="1:5">
      <c r="A36" s="317"/>
      <c r="B36" s="273" t="s">
        <v>62</v>
      </c>
      <c r="C36" s="311">
        <f>122188+73827</f>
        <v>196015</v>
      </c>
      <c r="D36" s="311">
        <f>55850+70337</f>
        <v>126187</v>
      </c>
      <c r="E36" s="349">
        <f t="shared" si="0"/>
        <v>-0.356</v>
      </c>
    </row>
    <row r="37" ht="37.5" customHeight="1" spans="1:5">
      <c r="A37" s="317">
        <v>11008</v>
      </c>
      <c r="B37" s="273" t="s">
        <v>63</v>
      </c>
      <c r="C37" s="311">
        <v>6177</v>
      </c>
      <c r="D37" s="311">
        <v>4947</v>
      </c>
      <c r="E37" s="349">
        <f t="shared" si="0"/>
        <v>-0.199</v>
      </c>
    </row>
    <row r="38" ht="37.5" customHeight="1" spans="1:5">
      <c r="A38" s="317">
        <v>11009</v>
      </c>
      <c r="B38" s="273" t="s">
        <v>64</v>
      </c>
      <c r="C38" s="311">
        <v>13300</v>
      </c>
      <c r="D38" s="311">
        <v>38533</v>
      </c>
      <c r="E38" s="349">
        <f t="shared" si="0"/>
        <v>1.897</v>
      </c>
    </row>
    <row r="39" customFormat="1" ht="37.5" customHeight="1" spans="1:5">
      <c r="A39" s="317"/>
      <c r="B39" s="273" t="s">
        <v>65</v>
      </c>
      <c r="C39" s="311"/>
      <c r="D39" s="311"/>
      <c r="E39" s="349" t="str">
        <f t="shared" si="0"/>
        <v/>
      </c>
    </row>
    <row r="40" s="421" customFormat="1" ht="37.5" customHeight="1" spans="1:5">
      <c r="A40" s="403">
        <v>11013</v>
      </c>
      <c r="B40" s="274" t="s">
        <v>66</v>
      </c>
      <c r="C40" s="311">
        <v>378</v>
      </c>
      <c r="D40" s="311"/>
      <c r="E40" s="349">
        <f t="shared" si="0"/>
        <v>-1</v>
      </c>
    </row>
    <row r="41" s="421" customFormat="1" ht="37.5" customHeight="1" spans="1:5">
      <c r="A41" s="403">
        <v>11015</v>
      </c>
      <c r="B41" s="395" t="s">
        <v>67</v>
      </c>
      <c r="C41" s="311">
        <v>16300</v>
      </c>
      <c r="D41" s="311">
        <v>13440</v>
      </c>
      <c r="E41" s="349">
        <f t="shared" si="0"/>
        <v>-0.175</v>
      </c>
    </row>
    <row r="42" s="421" customFormat="1" ht="37.5" customHeight="1" spans="1:5">
      <c r="A42" s="403"/>
      <c r="B42" s="404" t="s">
        <v>68</v>
      </c>
      <c r="C42" s="308">
        <v>1340</v>
      </c>
      <c r="D42" s="311"/>
      <c r="E42" s="347">
        <f t="shared" si="0"/>
        <v>-1</v>
      </c>
    </row>
    <row r="43" ht="37.5" customHeight="1" spans="1:5">
      <c r="A43" s="429"/>
      <c r="B43" s="430" t="s">
        <v>69</v>
      </c>
      <c r="C43" s="308">
        <f>+C32+C33+C34</f>
        <v>316121</v>
      </c>
      <c r="D43" s="308">
        <f>+D32+D33+D34</f>
        <v>267332</v>
      </c>
      <c r="E43" s="347">
        <f t="shared" si="0"/>
        <v>-0.154</v>
      </c>
    </row>
    <row r="44" spans="3:4">
      <c r="C44" s="314"/>
      <c r="D44" s="314"/>
    </row>
    <row r="45" spans="4:4">
      <c r="D45" s="314"/>
    </row>
    <row r="46" spans="3:4">
      <c r="C46" s="314"/>
      <c r="D46" s="314"/>
    </row>
    <row r="47" spans="4:4">
      <c r="D47" s="314"/>
    </row>
    <row r="48" spans="3:4">
      <c r="C48" s="314"/>
      <c r="D48" s="314"/>
    </row>
    <row r="49" spans="3:4">
      <c r="C49" s="314"/>
      <c r="D49" s="314"/>
    </row>
    <row r="50" spans="4:4">
      <c r="D50" s="314"/>
    </row>
    <row r="51" spans="3:4">
      <c r="C51" s="314"/>
      <c r="D51" s="314"/>
    </row>
    <row r="52" spans="3:4">
      <c r="C52" s="314"/>
      <c r="D52" s="314"/>
    </row>
    <row r="53" spans="3:4">
      <c r="C53" s="314"/>
      <c r="D53" s="314"/>
    </row>
    <row r="54" spans="3:4">
      <c r="C54" s="314"/>
      <c r="D54" s="314"/>
    </row>
    <row r="55" spans="4:4">
      <c r="D55" s="314"/>
    </row>
    <row r="56" spans="3:4">
      <c r="C56" s="314"/>
      <c r="D56" s="314"/>
    </row>
  </sheetData>
  <mergeCells count="1">
    <mergeCell ref="B2:E2"/>
  </mergeCells>
  <conditionalFormatting sqref="E3">
    <cfRule type="cellIs" dxfId="0" priority="65" stopIfTrue="1" operator="lessThanOrEqual">
      <formula>-1</formula>
    </cfRule>
  </conditionalFormatting>
  <conditionalFormatting sqref="C5:D5">
    <cfRule type="expression" dxfId="1" priority="60" stopIfTrue="1">
      <formula>"len($A:$A)=3"</formula>
    </cfRule>
  </conditionalFormatting>
  <conditionalFormatting sqref="A33:B33">
    <cfRule type="expression" dxfId="1" priority="71" stopIfTrue="1">
      <formula>"len($A:$A)=3"</formula>
    </cfRule>
  </conditionalFormatting>
  <conditionalFormatting sqref="C33">
    <cfRule type="expression" dxfId="1" priority="56" stopIfTrue="1">
      <formula>"len($A:$A)=3"</formula>
    </cfRule>
  </conditionalFormatting>
  <conditionalFormatting sqref="D33">
    <cfRule type="expression" dxfId="1" priority="45" stopIfTrue="1">
      <formula>"len($A:$A)=3"</formula>
    </cfRule>
  </conditionalFormatting>
  <conditionalFormatting sqref="B40">
    <cfRule type="expression" dxfId="1" priority="6" stopIfTrue="1">
      <formula>"len($A:$A)=3"</formula>
    </cfRule>
    <cfRule type="expression" dxfId="1" priority="5" stopIfTrue="1">
      <formula>"len($A:$A)=3"</formula>
    </cfRule>
    <cfRule type="expression" dxfId="1" priority="4" stopIfTrue="1">
      <formula>"len($A:$A)=3"</formula>
    </cfRule>
  </conditionalFormatting>
  <conditionalFormatting sqref="C40">
    <cfRule type="expression" dxfId="1" priority="8" stopIfTrue="1">
      <formula>"len($A:$A)=3"</formula>
    </cfRule>
    <cfRule type="expression" dxfId="1" priority="7" stopIfTrue="1">
      <formula>"len($A:$A)=3"</formula>
    </cfRule>
  </conditionalFormatting>
  <conditionalFormatting sqref="B43">
    <cfRule type="expression" dxfId="1" priority="34" stopIfTrue="1">
      <formula>"len($A:$A)=3"</formula>
    </cfRule>
    <cfRule type="expression" dxfId="1" priority="35" stopIfTrue="1">
      <formula>"len($A:$A)=3"</formula>
    </cfRule>
  </conditionalFormatting>
  <conditionalFormatting sqref="B6:B21">
    <cfRule type="expression" dxfId="1" priority="14" stopIfTrue="1">
      <formula>"len($A:$A)=3"</formula>
    </cfRule>
    <cfRule type="expression" dxfId="1" priority="13" stopIfTrue="1">
      <formula>"len($A:$A)=3"</formula>
    </cfRule>
    <cfRule type="expression" dxfId="1" priority="12" stopIfTrue="1">
      <formula>"len($A:$A)=3"</formula>
    </cfRule>
  </conditionalFormatting>
  <conditionalFormatting sqref="B23:B30">
    <cfRule type="expression" dxfId="1" priority="11" stopIfTrue="1">
      <formula>"len($A:$A)=3"</formula>
    </cfRule>
    <cfRule type="expression" dxfId="1" priority="10" stopIfTrue="1">
      <formula>"len($A:$A)=3"</formula>
    </cfRule>
    <cfRule type="expression" dxfId="1" priority="9" stopIfTrue="1">
      <formula>"len($A:$A)=3"</formula>
    </cfRule>
  </conditionalFormatting>
  <conditionalFormatting sqref="B34:B36">
    <cfRule type="expression" dxfId="1" priority="40" stopIfTrue="1">
      <formula>"len($A:$A)=3"</formula>
    </cfRule>
  </conditionalFormatting>
  <conditionalFormatting sqref="B41:B42">
    <cfRule type="expression" dxfId="1" priority="1" stopIfTrue="1">
      <formula>"len($A:$A)=3"</formula>
    </cfRule>
    <cfRule type="expression" dxfId="1" priority="2" stopIfTrue="1">
      <formula>"len($A:$A)=3"</formula>
    </cfRule>
    <cfRule type="expression" dxfId="1" priority="3" stopIfTrue="1">
      <formula>"len($A:$A)=3"</formula>
    </cfRule>
  </conditionalFormatting>
  <conditionalFormatting sqref="C6:C19">
    <cfRule type="expression" dxfId="1" priority="25" stopIfTrue="1">
      <formula>"len($A:$A)=3"</formula>
    </cfRule>
    <cfRule type="expression" dxfId="1" priority="24" stopIfTrue="1">
      <formula>"len($A:$A)=3"</formula>
    </cfRule>
    <cfRule type="expression" dxfId="1" priority="23" stopIfTrue="1">
      <formula>"len($A:$A)=3"</formula>
    </cfRule>
  </conditionalFormatting>
  <conditionalFormatting sqref="C23:C30">
    <cfRule type="expression" dxfId="1" priority="15" stopIfTrue="1">
      <formula>"len($A:$A)=3"</formula>
    </cfRule>
    <cfRule type="expression" dxfId="1" priority="16" stopIfTrue="1">
      <formula>"len($A:$A)=3"</formula>
    </cfRule>
    <cfRule type="expression" dxfId="1" priority="17" stopIfTrue="1">
      <formula>"len($A:$A)=3"</formula>
    </cfRule>
  </conditionalFormatting>
  <conditionalFormatting sqref="C35:C36">
    <cfRule type="expression" dxfId="1" priority="54" stopIfTrue="1">
      <formula>"len($A:$A)=3"</formula>
    </cfRule>
  </conditionalFormatting>
  <conditionalFormatting sqref="C37:C39">
    <cfRule type="expression" dxfId="1" priority="52" stopIfTrue="1">
      <formula>"len($A:$A)=3"</formula>
    </cfRule>
  </conditionalFormatting>
  <conditionalFormatting sqref="D6:D19">
    <cfRule type="expression" dxfId="1" priority="27" stopIfTrue="1">
      <formula>"len($A:$A)=3"</formula>
    </cfRule>
    <cfRule type="expression" dxfId="1" priority="26" stopIfTrue="1">
      <formula>"len($A:$A)=3"</formula>
    </cfRule>
  </conditionalFormatting>
  <conditionalFormatting sqref="D23:D30">
    <cfRule type="expression" dxfId="1" priority="21" stopIfTrue="1">
      <formula>"len($A:$A)=3"</formula>
    </cfRule>
    <cfRule type="expression" dxfId="1" priority="22" stopIfTrue="1">
      <formula>"len($A:$A)=3"</formula>
    </cfRule>
  </conditionalFormatting>
  <conditionalFormatting sqref="D35:D36">
    <cfRule type="expression" dxfId="1" priority="43" stopIfTrue="1">
      <formula>"len($A:$A)=3"</formula>
    </cfRule>
  </conditionalFormatting>
  <conditionalFormatting sqref="D37:D39">
    <cfRule type="expression" dxfId="1" priority="41" stopIfTrue="1">
      <formula>"len($A:$A)=3"</formula>
    </cfRule>
  </conditionalFormatting>
  <conditionalFormatting sqref="D40:D42">
    <cfRule type="expression" dxfId="1" priority="51" stopIfTrue="1">
      <formula>"len($A:$A)=3"</formula>
    </cfRule>
  </conditionalFormatting>
  <conditionalFormatting sqref="D41:D42">
    <cfRule type="expression" dxfId="1" priority="48" stopIfTrue="1">
      <formula>"len($A:$A)=3"</formula>
    </cfRule>
  </conditionalFormatting>
  <conditionalFormatting sqref="A5:B5 A6:A21 A22:B22 A23:A30 A31:B31">
    <cfRule type="expression" dxfId="1" priority="76" stopIfTrue="1">
      <formula>"len($A:$A)=3"</formula>
    </cfRule>
  </conditionalFormatting>
  <conditionalFormatting sqref="B5 B33 B43">
    <cfRule type="expression" dxfId="1" priority="85" stopIfTrue="1">
      <formula>"len($A:$A)=3"</formula>
    </cfRule>
  </conditionalFormatting>
  <conditionalFormatting sqref="C5:D5 C20:C21 C22:D22 C31">
    <cfRule type="expression" dxfId="1" priority="57" stopIfTrue="1">
      <formula>"len($A:$A)=3"</formula>
    </cfRule>
  </conditionalFormatting>
  <conditionalFormatting sqref="D20:D21 D31">
    <cfRule type="expression" dxfId="1" priority="46" stopIfTrue="1">
      <formula>"len($A:$A)=3"</formula>
    </cfRule>
  </conditionalFormatting>
  <conditionalFormatting sqref="C33:C34 D34 C35:D36">
    <cfRule type="expression" dxfId="1" priority="61" stopIfTrue="1">
      <formula>"len($A:$A)=3"</formula>
    </cfRule>
  </conditionalFormatting>
  <conditionalFormatting sqref="D33 D35:D36">
    <cfRule type="expression" dxfId="1" priority="50" stopIfTrue="1">
      <formula>"len($A:$A)=3"</formula>
    </cfRule>
  </conditionalFormatting>
  <conditionalFormatting sqref="A34:B36 B43">
    <cfRule type="expression" dxfId="1" priority="39" stopIfTrue="1">
      <formula>"len($A:$A)=3"</formula>
    </cfRule>
  </conditionalFormatting>
  <conditionalFormatting sqref="C34:D36">
    <cfRule type="expression" dxfId="1" priority="55" stopIfTrue="1">
      <formula>"len($A:$A)=3"</formula>
    </cfRule>
  </conditionalFormatting>
  <conditionalFormatting sqref="A35:B36">
    <cfRule type="expression" dxfId="1" priority="38" stopIfTrue="1">
      <formula>"len($A:$A)=3"</formula>
    </cfRule>
  </conditionalFormatting>
  <conditionalFormatting sqref="A37:B39">
    <cfRule type="expression" dxfId="1" priority="36" stopIfTrue="1">
      <formula>"len($A:$A)=3"</formula>
    </cfRule>
  </conditionalFormatting>
  <conditionalFormatting sqref="A37:D37 B43">
    <cfRule type="expression" dxfId="1" priority="83" stopIfTrue="1">
      <formula>"len($A:$A)=3"</formula>
    </cfRule>
  </conditionalFormatting>
  <conditionalFormatting sqref="C41:C42 C43:D43">
    <cfRule type="expression" dxfId="1" priority="59" stopIfTrue="1">
      <formula>"len($A:$A)=3"</formula>
    </cfRule>
    <cfRule type="expression" dxfId="1" priority="62"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XFB356"/>
  <sheetViews>
    <sheetView showGridLines="0" view="pageBreakPreview" zoomScale="70" zoomScaleNormal="115" workbookViewId="0">
      <pane ySplit="3" topLeftCell="A4" activePane="bottomLeft" state="frozen"/>
      <selection/>
      <selection pane="bottomLeft" activeCell="H34" sqref="H34"/>
    </sheetView>
  </sheetViews>
  <sheetFormatPr defaultColWidth="9" defaultRowHeight="14.25"/>
  <cols>
    <col min="1" max="1" width="12.25" style="238" hidden="1" customWidth="1"/>
    <col min="2" max="2" width="50.75" style="238" customWidth="1"/>
    <col min="3" max="4" width="20.6333333333333" style="238" customWidth="1"/>
    <col min="5" max="5" width="20.6333333333333" style="242" customWidth="1"/>
    <col min="6" max="16384" width="9" style="238"/>
  </cols>
  <sheetData>
    <row r="1" s="301" customFormat="1" ht="45" customHeight="1" spans="1:16382">
      <c r="A1" s="302"/>
      <c r="B1" s="243" t="s">
        <v>1282</v>
      </c>
      <c r="C1" s="243"/>
      <c r="D1" s="243"/>
      <c r="E1" s="243"/>
      <c r="XFA1" s="238"/>
      <c r="XFB1" s="238"/>
    </row>
    <row r="2" s="239" customFormat="1" ht="20.1" customHeight="1" spans="2:5">
      <c r="B2" s="244"/>
      <c r="C2" s="244"/>
      <c r="D2" s="244"/>
      <c r="E2" s="245" t="s">
        <v>1</v>
      </c>
    </row>
    <row r="3" s="240" customFormat="1" ht="45" customHeight="1" spans="1:5">
      <c r="A3" s="246" t="s">
        <v>2</v>
      </c>
      <c r="B3" s="247" t="s">
        <v>3</v>
      </c>
      <c r="C3" s="248" t="s">
        <v>4</v>
      </c>
      <c r="D3" s="248" t="s">
        <v>5</v>
      </c>
      <c r="E3" s="248" t="s">
        <v>6</v>
      </c>
    </row>
    <row r="4" ht="38" customHeight="1" spans="1:5">
      <c r="A4" s="249">
        <v>205</v>
      </c>
      <c r="B4" s="250" t="s">
        <v>1283</v>
      </c>
      <c r="C4" s="288"/>
      <c r="D4" s="259"/>
      <c r="E4" s="289"/>
    </row>
    <row r="5" ht="38" customHeight="1" spans="1:5">
      <c r="A5" s="253">
        <v>20598</v>
      </c>
      <c r="B5" s="303" t="s">
        <v>1284</v>
      </c>
      <c r="C5" s="259"/>
      <c r="D5" s="259"/>
      <c r="E5" s="290" t="str">
        <f>IF(C5&lt;&gt;0,D5/C5-1,"")</f>
        <v/>
      </c>
    </row>
    <row r="6" ht="38" customHeight="1" spans="1:5">
      <c r="A6" s="253">
        <v>2059801</v>
      </c>
      <c r="B6" s="254" t="s">
        <v>1285</v>
      </c>
      <c r="C6" s="259"/>
      <c r="D6" s="259"/>
      <c r="E6" s="290" t="str">
        <f t="shared" ref="E6:E69" si="0">IF(C6&lt;&gt;0,D6/C6-1,"")</f>
        <v/>
      </c>
    </row>
    <row r="7" ht="38" customHeight="1" spans="1:5">
      <c r="A7" s="253">
        <v>2059802</v>
      </c>
      <c r="B7" s="254" t="s">
        <v>1286</v>
      </c>
      <c r="C7" s="259"/>
      <c r="D7" s="259"/>
      <c r="E7" s="289" t="str">
        <f t="shared" si="0"/>
        <v/>
      </c>
    </row>
    <row r="8" ht="38" customHeight="1" spans="1:5">
      <c r="A8" s="253">
        <v>2059803</v>
      </c>
      <c r="B8" s="254" t="s">
        <v>1287</v>
      </c>
      <c r="C8" s="259"/>
      <c r="D8" s="259"/>
      <c r="E8" s="289" t="str">
        <f t="shared" si="0"/>
        <v/>
      </c>
    </row>
    <row r="9" s="238" customFormat="1" ht="38" customHeight="1" spans="1:5">
      <c r="A9" s="253">
        <v>2059804</v>
      </c>
      <c r="B9" s="254" t="s">
        <v>1288</v>
      </c>
      <c r="C9" s="259"/>
      <c r="D9" s="259"/>
      <c r="E9" s="289" t="str">
        <f t="shared" si="0"/>
        <v/>
      </c>
    </row>
    <row r="10" ht="38" customHeight="1" spans="1:5">
      <c r="A10" s="253">
        <v>2059899</v>
      </c>
      <c r="B10" s="254" t="s">
        <v>1289</v>
      </c>
      <c r="C10" s="259"/>
      <c r="D10" s="259"/>
      <c r="E10" s="289" t="str">
        <f t="shared" si="0"/>
        <v/>
      </c>
    </row>
    <row r="11" ht="38" customHeight="1" spans="1:5">
      <c r="A11" s="249">
        <v>206</v>
      </c>
      <c r="B11" s="250" t="s">
        <v>1290</v>
      </c>
      <c r="C11" s="259"/>
      <c r="D11" s="259"/>
      <c r="E11" s="289" t="str">
        <f t="shared" si="0"/>
        <v/>
      </c>
    </row>
    <row r="12" s="238" customFormat="1" ht="38" customHeight="1" spans="1:5">
      <c r="A12" s="253">
        <v>20698</v>
      </c>
      <c r="B12" s="303" t="s">
        <v>1284</v>
      </c>
      <c r="C12" s="259"/>
      <c r="D12" s="259"/>
      <c r="E12" s="289" t="str">
        <f t="shared" si="0"/>
        <v/>
      </c>
    </row>
    <row r="13" ht="38" customHeight="1" spans="1:5">
      <c r="A13" s="253">
        <v>2069801</v>
      </c>
      <c r="B13" s="254" t="s">
        <v>1291</v>
      </c>
      <c r="C13" s="259"/>
      <c r="D13" s="259"/>
      <c r="E13" s="289" t="str">
        <f t="shared" si="0"/>
        <v/>
      </c>
    </row>
    <row r="14" s="238" customFormat="1" ht="38" customHeight="1" spans="1:5">
      <c r="A14" s="253">
        <v>2069802</v>
      </c>
      <c r="B14" s="254" t="s">
        <v>1292</v>
      </c>
      <c r="C14" s="259"/>
      <c r="D14" s="259"/>
      <c r="E14" s="289" t="str">
        <f t="shared" si="0"/>
        <v/>
      </c>
    </row>
    <row r="15" ht="38" customHeight="1" spans="1:5">
      <c r="A15" s="253">
        <v>2069803</v>
      </c>
      <c r="B15" s="254" t="s">
        <v>1293</v>
      </c>
      <c r="C15" s="259"/>
      <c r="D15" s="259"/>
      <c r="E15" s="289" t="str">
        <f t="shared" si="0"/>
        <v/>
      </c>
    </row>
    <row r="16" ht="38" customHeight="1" spans="1:5">
      <c r="A16" s="253">
        <v>2069804</v>
      </c>
      <c r="B16" s="254" t="s">
        <v>1294</v>
      </c>
      <c r="C16" s="259"/>
      <c r="D16" s="259"/>
      <c r="E16" s="289" t="str">
        <f t="shared" si="0"/>
        <v/>
      </c>
    </row>
    <row r="17" s="238" customFormat="1" ht="38" customHeight="1" spans="1:5">
      <c r="A17" s="253">
        <v>2069805</v>
      </c>
      <c r="B17" s="254" t="s">
        <v>1295</v>
      </c>
      <c r="C17" s="259"/>
      <c r="D17" s="259"/>
      <c r="E17" s="289" t="str">
        <f t="shared" si="0"/>
        <v/>
      </c>
    </row>
    <row r="18" s="238" customFormat="1" ht="38" customHeight="1" spans="1:5">
      <c r="A18" s="253">
        <v>2069899</v>
      </c>
      <c r="B18" s="254" t="s">
        <v>1296</v>
      </c>
      <c r="C18" s="259"/>
      <c r="D18" s="259"/>
      <c r="E18" s="289" t="str">
        <f t="shared" si="0"/>
        <v/>
      </c>
    </row>
    <row r="19" s="238" customFormat="1" ht="38" customHeight="1" spans="1:5">
      <c r="A19" s="255">
        <v>207</v>
      </c>
      <c r="B19" s="250" t="s">
        <v>1297</v>
      </c>
      <c r="C19" s="288"/>
      <c r="D19" s="288">
        <v>2</v>
      </c>
      <c r="E19" s="289">
        <v>1</v>
      </c>
    </row>
    <row r="20" ht="38" customHeight="1" spans="1:5">
      <c r="A20" s="256">
        <v>20707</v>
      </c>
      <c r="B20" s="303" t="s">
        <v>1298</v>
      </c>
      <c r="C20" s="259"/>
      <c r="D20" s="259">
        <v>2</v>
      </c>
      <c r="E20" s="290">
        <v>1</v>
      </c>
    </row>
    <row r="21" ht="38" customHeight="1" spans="1:5">
      <c r="A21" s="256">
        <v>2070701</v>
      </c>
      <c r="B21" s="254" t="s">
        <v>1299</v>
      </c>
      <c r="C21" s="259"/>
      <c r="D21" s="259">
        <v>2</v>
      </c>
      <c r="E21" s="290">
        <v>1</v>
      </c>
    </row>
    <row r="22" ht="38" customHeight="1" spans="1:5">
      <c r="A22" s="256">
        <v>2070702</v>
      </c>
      <c r="B22" s="254" t="s">
        <v>1300</v>
      </c>
      <c r="C22" s="259"/>
      <c r="D22" s="259"/>
      <c r="E22" s="290" t="str">
        <f t="shared" si="0"/>
        <v/>
      </c>
    </row>
    <row r="23" ht="38" customHeight="1" spans="1:5">
      <c r="A23" s="256">
        <v>2070703</v>
      </c>
      <c r="B23" s="254" t="s">
        <v>1301</v>
      </c>
      <c r="C23" s="259"/>
      <c r="D23" s="259"/>
      <c r="E23" s="289" t="str">
        <f t="shared" si="0"/>
        <v/>
      </c>
    </row>
    <row r="24" ht="38" customHeight="1" spans="1:5">
      <c r="A24" s="256">
        <v>2070704</v>
      </c>
      <c r="B24" s="254" t="s">
        <v>1302</v>
      </c>
      <c r="C24" s="259"/>
      <c r="D24" s="259"/>
      <c r="E24" s="289" t="str">
        <f t="shared" si="0"/>
        <v/>
      </c>
    </row>
    <row r="25" ht="38" customHeight="1" spans="1:5">
      <c r="A25" s="256">
        <v>2070799</v>
      </c>
      <c r="B25" s="254" t="s">
        <v>1303</v>
      </c>
      <c r="C25" s="259"/>
      <c r="D25" s="259"/>
      <c r="E25" s="289" t="str">
        <f t="shared" si="0"/>
        <v/>
      </c>
    </row>
    <row r="26" s="238" customFormat="1" ht="38" customHeight="1" spans="1:5">
      <c r="A26" s="256">
        <v>20709</v>
      </c>
      <c r="B26" s="303" t="s">
        <v>1304</v>
      </c>
      <c r="C26" s="259"/>
      <c r="D26" s="259"/>
      <c r="E26" s="289" t="str">
        <f t="shared" si="0"/>
        <v/>
      </c>
    </row>
    <row r="27" ht="38" customHeight="1" spans="1:5">
      <c r="A27" s="256">
        <v>2070901</v>
      </c>
      <c r="B27" s="254" t="s">
        <v>1305</v>
      </c>
      <c r="C27" s="259"/>
      <c r="D27" s="259"/>
      <c r="E27" s="289" t="str">
        <f t="shared" si="0"/>
        <v/>
      </c>
    </row>
    <row r="28" ht="38" customHeight="1" spans="1:5">
      <c r="A28" s="256">
        <v>2070902</v>
      </c>
      <c r="B28" s="254" t="s">
        <v>1306</v>
      </c>
      <c r="C28" s="259"/>
      <c r="D28" s="259"/>
      <c r="E28" s="289" t="str">
        <f t="shared" si="0"/>
        <v/>
      </c>
    </row>
    <row r="29" s="241" customFormat="1" ht="38" customHeight="1" spans="1:5">
      <c r="A29" s="256">
        <v>2070903</v>
      </c>
      <c r="B29" s="254" t="s">
        <v>1307</v>
      </c>
      <c r="C29" s="259"/>
      <c r="D29" s="259"/>
      <c r="E29" s="289" t="str">
        <f t="shared" si="0"/>
        <v/>
      </c>
    </row>
    <row r="30" s="238" customFormat="1" ht="38" customHeight="1" spans="1:5">
      <c r="A30" s="256">
        <v>2070904</v>
      </c>
      <c r="B30" s="254" t="s">
        <v>1308</v>
      </c>
      <c r="C30" s="259"/>
      <c r="D30" s="259"/>
      <c r="E30" s="289" t="str">
        <f t="shared" si="0"/>
        <v/>
      </c>
    </row>
    <row r="31" s="238" customFormat="1" ht="38" customHeight="1" spans="1:5">
      <c r="A31" s="256">
        <v>2070999</v>
      </c>
      <c r="B31" s="254" t="s">
        <v>1309</v>
      </c>
      <c r="C31" s="259"/>
      <c r="D31" s="259"/>
      <c r="E31" s="289" t="str">
        <f t="shared" si="0"/>
        <v/>
      </c>
    </row>
    <row r="32" ht="38" customHeight="1" spans="1:5">
      <c r="A32" s="256">
        <v>20710</v>
      </c>
      <c r="B32" s="303" t="s">
        <v>1310</v>
      </c>
      <c r="C32" s="259"/>
      <c r="D32" s="259"/>
      <c r="E32" s="289" t="str">
        <f t="shared" si="0"/>
        <v/>
      </c>
    </row>
    <row r="33" ht="38" customHeight="1" spans="1:5">
      <c r="A33" s="256">
        <v>2071001</v>
      </c>
      <c r="B33" s="254" t="s">
        <v>1311</v>
      </c>
      <c r="C33" s="259"/>
      <c r="D33" s="259"/>
      <c r="E33" s="289" t="str">
        <f t="shared" si="0"/>
        <v/>
      </c>
    </row>
    <row r="34" s="238" customFormat="1" ht="38" customHeight="1" spans="1:5">
      <c r="A34" s="256">
        <v>2071099</v>
      </c>
      <c r="B34" s="254" t="s">
        <v>1312</v>
      </c>
      <c r="C34" s="259"/>
      <c r="D34" s="259"/>
      <c r="E34" s="289" t="str">
        <f t="shared" si="0"/>
        <v/>
      </c>
    </row>
    <row r="35" s="238" customFormat="1" ht="38" customHeight="1" spans="1:5">
      <c r="A35" s="258">
        <v>20798</v>
      </c>
      <c r="B35" s="303" t="s">
        <v>1284</v>
      </c>
      <c r="C35" s="259"/>
      <c r="D35" s="259"/>
      <c r="E35" s="289" t="str">
        <f t="shared" si="0"/>
        <v/>
      </c>
    </row>
    <row r="36" s="238" customFormat="1" ht="38" customHeight="1" spans="1:5">
      <c r="A36" s="258">
        <v>2079801</v>
      </c>
      <c r="B36" s="254" t="s">
        <v>1313</v>
      </c>
      <c r="C36" s="259"/>
      <c r="D36" s="259"/>
      <c r="E36" s="289" t="str">
        <f t="shared" si="0"/>
        <v/>
      </c>
    </row>
    <row r="37" s="241" customFormat="1" ht="38" customHeight="1" spans="1:5">
      <c r="A37" s="258">
        <v>2079802</v>
      </c>
      <c r="B37" s="254" t="s">
        <v>1314</v>
      </c>
      <c r="C37" s="259"/>
      <c r="D37" s="259"/>
      <c r="E37" s="289" t="str">
        <f t="shared" si="0"/>
        <v/>
      </c>
    </row>
    <row r="38" s="238" customFormat="1" ht="38" customHeight="1" spans="1:5">
      <c r="A38" s="258">
        <v>2079803</v>
      </c>
      <c r="B38" s="254" t="s">
        <v>1315</v>
      </c>
      <c r="C38" s="259"/>
      <c r="D38" s="259"/>
      <c r="E38" s="289" t="str">
        <f t="shared" si="0"/>
        <v/>
      </c>
    </row>
    <row r="39" ht="38" customHeight="1" spans="1:5">
      <c r="A39" s="258">
        <v>2079804</v>
      </c>
      <c r="B39" s="254" t="s">
        <v>1316</v>
      </c>
      <c r="C39" s="259"/>
      <c r="D39" s="259"/>
      <c r="E39" s="289" t="str">
        <f t="shared" si="0"/>
        <v/>
      </c>
    </row>
    <row r="40" ht="38" customHeight="1" spans="1:5">
      <c r="A40" s="258">
        <v>2079805</v>
      </c>
      <c r="B40" s="254" t="s">
        <v>1317</v>
      </c>
      <c r="C40" s="259"/>
      <c r="D40" s="259"/>
      <c r="E40" s="289" t="str">
        <f t="shared" si="0"/>
        <v/>
      </c>
    </row>
    <row r="41" ht="38" customHeight="1" spans="1:5">
      <c r="A41" s="258">
        <v>2079899</v>
      </c>
      <c r="B41" s="254" t="s">
        <v>1318</v>
      </c>
      <c r="C41" s="259"/>
      <c r="D41" s="259"/>
      <c r="E41" s="289" t="str">
        <f t="shared" si="0"/>
        <v/>
      </c>
    </row>
    <row r="42" ht="38" customHeight="1" spans="1:5">
      <c r="A42" s="255">
        <v>208</v>
      </c>
      <c r="B42" s="250" t="s">
        <v>1319</v>
      </c>
      <c r="C42" s="259"/>
      <c r="D42" s="259"/>
      <c r="E42" s="289" t="str">
        <f t="shared" si="0"/>
        <v/>
      </c>
    </row>
    <row r="43" ht="38" customHeight="1" spans="1:5">
      <c r="A43" s="258">
        <v>20898</v>
      </c>
      <c r="B43" s="303" t="s">
        <v>1284</v>
      </c>
      <c r="C43" s="288"/>
      <c r="D43" s="259"/>
      <c r="E43" s="289" t="str">
        <f t="shared" si="0"/>
        <v/>
      </c>
    </row>
    <row r="44" ht="38" customHeight="1" spans="1:5">
      <c r="A44" s="258">
        <v>2089801</v>
      </c>
      <c r="B44" s="254" t="s">
        <v>1320</v>
      </c>
      <c r="C44" s="259"/>
      <c r="D44" s="259"/>
      <c r="E44" s="290" t="str">
        <f t="shared" si="0"/>
        <v/>
      </c>
    </row>
    <row r="45" ht="38" customHeight="1" spans="1:5">
      <c r="A45" s="258">
        <v>2089802</v>
      </c>
      <c r="B45" s="254" t="s">
        <v>1321</v>
      </c>
      <c r="C45" s="259"/>
      <c r="D45" s="259"/>
      <c r="E45" s="290" t="str">
        <f t="shared" si="0"/>
        <v/>
      </c>
    </row>
    <row r="46" ht="38" customHeight="1" spans="1:5">
      <c r="A46" s="258">
        <v>2089899</v>
      </c>
      <c r="B46" s="254" t="s">
        <v>1322</v>
      </c>
      <c r="C46" s="259"/>
      <c r="D46" s="259"/>
      <c r="E46" s="289" t="str">
        <f t="shared" si="0"/>
        <v/>
      </c>
    </row>
    <row r="47" ht="38" customHeight="1" spans="1:5">
      <c r="A47" s="257">
        <v>210</v>
      </c>
      <c r="B47" s="250" t="s">
        <v>1323</v>
      </c>
      <c r="C47" s="259"/>
      <c r="D47" s="259"/>
      <c r="E47" s="289" t="str">
        <f t="shared" si="0"/>
        <v/>
      </c>
    </row>
    <row r="48" ht="38" customHeight="1" spans="1:5">
      <c r="A48" s="258">
        <v>21098</v>
      </c>
      <c r="B48" s="303" t="s">
        <v>1284</v>
      </c>
      <c r="C48" s="259"/>
      <c r="D48" s="259"/>
      <c r="E48" s="289" t="str">
        <f t="shared" si="0"/>
        <v/>
      </c>
    </row>
    <row r="49" ht="38" customHeight="1" spans="1:5">
      <c r="A49" s="258">
        <v>2109801</v>
      </c>
      <c r="B49" s="254" t="s">
        <v>1324</v>
      </c>
      <c r="C49" s="259"/>
      <c r="D49" s="259"/>
      <c r="E49" s="289" t="str">
        <f t="shared" si="0"/>
        <v/>
      </c>
    </row>
    <row r="50" ht="38" customHeight="1" spans="1:5">
      <c r="A50" s="258">
        <v>2109802</v>
      </c>
      <c r="B50" s="254" t="s">
        <v>1325</v>
      </c>
      <c r="C50" s="259"/>
      <c r="D50" s="259"/>
      <c r="E50" s="289" t="str">
        <f t="shared" si="0"/>
        <v/>
      </c>
    </row>
    <row r="51" ht="38" customHeight="1" spans="1:5">
      <c r="A51" s="258">
        <v>2109803</v>
      </c>
      <c r="B51" s="254" t="s">
        <v>1326</v>
      </c>
      <c r="C51" s="259"/>
      <c r="D51" s="259"/>
      <c r="E51" s="289" t="str">
        <f t="shared" si="0"/>
        <v/>
      </c>
    </row>
    <row r="52" ht="38" customHeight="1" spans="1:5">
      <c r="A52" s="258">
        <v>2109804</v>
      </c>
      <c r="B52" s="254" t="s">
        <v>1327</v>
      </c>
      <c r="C52" s="259"/>
      <c r="D52" s="259"/>
      <c r="E52" s="289" t="str">
        <f t="shared" si="0"/>
        <v/>
      </c>
    </row>
    <row r="53" ht="38" customHeight="1" spans="1:5">
      <c r="A53" s="258">
        <v>2109899</v>
      </c>
      <c r="B53" s="254" t="s">
        <v>1328</v>
      </c>
      <c r="C53" s="259"/>
      <c r="D53" s="259"/>
      <c r="E53" s="289" t="str">
        <f t="shared" si="0"/>
        <v/>
      </c>
    </row>
    <row r="54" ht="38" customHeight="1" spans="1:5">
      <c r="A54" s="255">
        <v>211</v>
      </c>
      <c r="B54" s="250" t="s">
        <v>1329</v>
      </c>
      <c r="C54" s="259"/>
      <c r="D54" s="259"/>
      <c r="E54" s="289" t="str">
        <f t="shared" si="0"/>
        <v/>
      </c>
    </row>
    <row r="55" ht="38" customHeight="1" spans="1:5">
      <c r="A55" s="256">
        <v>21160</v>
      </c>
      <c r="B55" s="303" t="s">
        <v>1330</v>
      </c>
      <c r="C55" s="259"/>
      <c r="D55" s="259"/>
      <c r="E55" s="289" t="str">
        <f t="shared" si="0"/>
        <v/>
      </c>
    </row>
    <row r="56" ht="38" customHeight="1" spans="1:5">
      <c r="A56" s="258">
        <v>2116001</v>
      </c>
      <c r="B56" s="254" t="s">
        <v>1331</v>
      </c>
      <c r="C56" s="259"/>
      <c r="D56" s="259"/>
      <c r="E56" s="290" t="str">
        <f t="shared" si="0"/>
        <v/>
      </c>
    </row>
    <row r="57" ht="38" customHeight="1" spans="1:5">
      <c r="A57" s="258">
        <v>2116002</v>
      </c>
      <c r="B57" s="254" t="s">
        <v>1332</v>
      </c>
      <c r="C57" s="259"/>
      <c r="D57" s="259"/>
      <c r="E57" s="289" t="str">
        <f t="shared" si="0"/>
        <v/>
      </c>
    </row>
    <row r="58" ht="38" customHeight="1" spans="1:5">
      <c r="A58" s="258">
        <v>2116003</v>
      </c>
      <c r="B58" s="254" t="s">
        <v>1333</v>
      </c>
      <c r="C58" s="259"/>
      <c r="D58" s="259"/>
      <c r="E58" s="289" t="str">
        <f t="shared" si="0"/>
        <v/>
      </c>
    </row>
    <row r="59" ht="38" customHeight="1" spans="1:5">
      <c r="A59" s="258">
        <v>2116099</v>
      </c>
      <c r="B59" s="254" t="s">
        <v>1334</v>
      </c>
      <c r="C59" s="259"/>
      <c r="D59" s="259"/>
      <c r="E59" s="289" t="str">
        <f t="shared" si="0"/>
        <v/>
      </c>
    </row>
    <row r="60" ht="38" customHeight="1" spans="1:5">
      <c r="A60" s="258">
        <v>21161</v>
      </c>
      <c r="B60" s="303" t="s">
        <v>1335</v>
      </c>
      <c r="C60" s="259"/>
      <c r="D60" s="259"/>
      <c r="E60" s="289" t="str">
        <f t="shared" si="0"/>
        <v/>
      </c>
    </row>
    <row r="61" ht="38" customHeight="1" spans="1:5">
      <c r="A61" s="258">
        <v>2116101</v>
      </c>
      <c r="B61" s="254" t="s">
        <v>1336</v>
      </c>
      <c r="C61" s="259"/>
      <c r="D61" s="259"/>
      <c r="E61" s="289" t="str">
        <f t="shared" si="0"/>
        <v/>
      </c>
    </row>
    <row r="62" ht="38" customHeight="1" spans="1:5">
      <c r="A62" s="258">
        <v>2116102</v>
      </c>
      <c r="B62" s="254" t="s">
        <v>1337</v>
      </c>
      <c r="C62" s="259"/>
      <c r="D62" s="259"/>
      <c r="E62" s="289" t="str">
        <f t="shared" si="0"/>
        <v/>
      </c>
    </row>
    <row r="63" ht="38" customHeight="1" spans="1:5">
      <c r="A63" s="258">
        <v>2116103</v>
      </c>
      <c r="B63" s="254" t="s">
        <v>1338</v>
      </c>
      <c r="C63" s="259"/>
      <c r="D63" s="259"/>
      <c r="E63" s="289" t="str">
        <f t="shared" si="0"/>
        <v/>
      </c>
    </row>
    <row r="64" ht="38" customHeight="1" spans="1:5">
      <c r="A64" s="258">
        <v>2116104</v>
      </c>
      <c r="B64" s="254" t="s">
        <v>1339</v>
      </c>
      <c r="C64" s="259"/>
      <c r="D64" s="259"/>
      <c r="E64" s="289" t="str">
        <f t="shared" si="0"/>
        <v/>
      </c>
    </row>
    <row r="65" ht="38" customHeight="1" spans="1:5">
      <c r="A65" s="258">
        <v>21198</v>
      </c>
      <c r="B65" s="303" t="s">
        <v>1284</v>
      </c>
      <c r="C65" s="259"/>
      <c r="D65" s="259"/>
      <c r="E65" s="289" t="str">
        <f t="shared" si="0"/>
        <v/>
      </c>
    </row>
    <row r="66" ht="38" customHeight="1" spans="1:5">
      <c r="A66" s="258">
        <v>2119801</v>
      </c>
      <c r="B66" s="254" t="s">
        <v>1340</v>
      </c>
      <c r="C66" s="259"/>
      <c r="D66" s="259"/>
      <c r="E66" s="289" t="str">
        <f t="shared" si="0"/>
        <v/>
      </c>
    </row>
    <row r="67" ht="38" customHeight="1" spans="1:5">
      <c r="A67" s="258">
        <v>2119802</v>
      </c>
      <c r="B67" s="254" t="s">
        <v>1341</v>
      </c>
      <c r="C67" s="259"/>
      <c r="D67" s="259"/>
      <c r="E67" s="289" t="str">
        <f t="shared" si="0"/>
        <v/>
      </c>
    </row>
    <row r="68" ht="38" customHeight="1" spans="1:5">
      <c r="A68" s="258">
        <v>2119803</v>
      </c>
      <c r="B68" s="254" t="s">
        <v>1342</v>
      </c>
      <c r="C68" s="259"/>
      <c r="D68" s="259"/>
      <c r="E68" s="289" t="str">
        <f t="shared" si="0"/>
        <v/>
      </c>
    </row>
    <row r="69" ht="38" customHeight="1" spans="1:5">
      <c r="A69" s="258">
        <v>2119899</v>
      </c>
      <c r="B69" s="254" t="s">
        <v>1343</v>
      </c>
      <c r="C69" s="259"/>
      <c r="D69" s="259"/>
      <c r="E69" s="290" t="str">
        <f t="shared" si="0"/>
        <v/>
      </c>
    </row>
    <row r="70" ht="38" customHeight="1" spans="1:5">
      <c r="A70" s="255">
        <v>212</v>
      </c>
      <c r="B70" s="250" t="s">
        <v>1344</v>
      </c>
      <c r="C70" s="259">
        <v>311633</v>
      </c>
      <c r="D70" s="259">
        <v>106661</v>
      </c>
      <c r="E70" s="290">
        <f t="shared" ref="E70:E133" si="1">IF(C70&lt;&gt;0,D70/C70-1,"")</f>
        <v>-0.658</v>
      </c>
    </row>
    <row r="71" ht="38" customHeight="1" spans="1:5">
      <c r="A71" s="256">
        <v>21208</v>
      </c>
      <c r="B71" s="303" t="s">
        <v>1345</v>
      </c>
      <c r="C71" s="259">
        <v>89378</v>
      </c>
      <c r="D71" s="259">
        <v>90411</v>
      </c>
      <c r="E71" s="290">
        <f t="shared" si="1"/>
        <v>0.012</v>
      </c>
    </row>
    <row r="72" ht="38" customHeight="1" spans="1:5">
      <c r="A72" s="256">
        <v>2120801</v>
      </c>
      <c r="B72" s="254" t="s">
        <v>1346</v>
      </c>
      <c r="C72" s="259">
        <v>17152</v>
      </c>
      <c r="D72" s="259">
        <v>10000</v>
      </c>
      <c r="E72" s="290">
        <f t="shared" si="1"/>
        <v>-0.417</v>
      </c>
    </row>
    <row r="73" ht="38" customHeight="1" spans="1:5">
      <c r="A73" s="256">
        <v>2120802</v>
      </c>
      <c r="B73" s="254" t="s">
        <v>1347</v>
      </c>
      <c r="C73" s="259"/>
      <c r="D73" s="259">
        <v>2015</v>
      </c>
      <c r="E73" s="290">
        <v>1</v>
      </c>
    </row>
    <row r="74" ht="38" customHeight="1" spans="1:5">
      <c r="A74" s="256">
        <v>2120803</v>
      </c>
      <c r="B74" s="254" t="s">
        <v>1348</v>
      </c>
      <c r="C74" s="259"/>
      <c r="D74" s="259"/>
      <c r="E74" s="289" t="str">
        <f t="shared" si="1"/>
        <v/>
      </c>
    </row>
    <row r="75" ht="38" customHeight="1" spans="1:5">
      <c r="A75" s="256">
        <v>2120804</v>
      </c>
      <c r="B75" s="254" t="s">
        <v>1349</v>
      </c>
      <c r="C75" s="259"/>
      <c r="D75" s="259">
        <v>200</v>
      </c>
      <c r="E75" s="290">
        <v>1</v>
      </c>
    </row>
    <row r="76" ht="38" customHeight="1" spans="1:5">
      <c r="A76" s="256">
        <v>2120805</v>
      </c>
      <c r="B76" s="254" t="s">
        <v>1350</v>
      </c>
      <c r="C76" s="259"/>
      <c r="D76" s="259"/>
      <c r="E76" s="289" t="str">
        <f t="shared" si="1"/>
        <v/>
      </c>
    </row>
    <row r="77" ht="38" customHeight="1" spans="1:5">
      <c r="A77" s="256">
        <v>2120806</v>
      </c>
      <c r="B77" s="254" t="s">
        <v>1351</v>
      </c>
      <c r="C77" s="259"/>
      <c r="D77" s="259"/>
      <c r="E77" s="289" t="str">
        <f t="shared" si="1"/>
        <v/>
      </c>
    </row>
    <row r="78" ht="38" customHeight="1" spans="1:5">
      <c r="A78" s="256">
        <v>2120807</v>
      </c>
      <c r="B78" s="254" t="s">
        <v>1352</v>
      </c>
      <c r="C78" s="259"/>
      <c r="D78" s="259"/>
      <c r="E78" s="289" t="str">
        <f t="shared" si="1"/>
        <v/>
      </c>
    </row>
    <row r="79" s="238" customFormat="1" ht="38" customHeight="1" spans="1:5">
      <c r="A79" s="256">
        <v>2120809</v>
      </c>
      <c r="B79" s="254" t="s">
        <v>1353</v>
      </c>
      <c r="C79" s="259"/>
      <c r="D79" s="259"/>
      <c r="E79" s="289" t="str">
        <f t="shared" si="1"/>
        <v/>
      </c>
    </row>
    <row r="80" s="238" customFormat="1" ht="38" customHeight="1" spans="1:5">
      <c r="A80" s="256">
        <v>2120810</v>
      </c>
      <c r="B80" s="254" t="s">
        <v>1354</v>
      </c>
      <c r="C80" s="259"/>
      <c r="D80" s="259"/>
      <c r="E80" s="289" t="str">
        <f t="shared" si="1"/>
        <v/>
      </c>
    </row>
    <row r="81" s="238" customFormat="1" ht="38" customHeight="1" spans="1:5">
      <c r="A81" s="256">
        <v>2120811</v>
      </c>
      <c r="B81" s="254" t="s">
        <v>1355</v>
      </c>
      <c r="C81" s="259"/>
      <c r="D81" s="259"/>
      <c r="E81" s="289" t="str">
        <f t="shared" si="1"/>
        <v/>
      </c>
    </row>
    <row r="82" s="238" customFormat="1" ht="38" customHeight="1" spans="1:5">
      <c r="A82" s="256">
        <v>2120813</v>
      </c>
      <c r="B82" s="254" t="s">
        <v>1356</v>
      </c>
      <c r="C82" s="259"/>
      <c r="D82" s="259"/>
      <c r="E82" s="290" t="str">
        <f t="shared" si="1"/>
        <v/>
      </c>
    </row>
    <row r="83" s="238" customFormat="1" ht="38" customHeight="1" spans="1:5">
      <c r="A83" s="256">
        <v>2120814</v>
      </c>
      <c r="B83" s="254" t="s">
        <v>1357</v>
      </c>
      <c r="C83" s="259">
        <v>1916</v>
      </c>
      <c r="D83" s="259">
        <v>4248</v>
      </c>
      <c r="E83" s="290">
        <f t="shared" si="1"/>
        <v>1.217</v>
      </c>
    </row>
    <row r="84" s="238" customFormat="1" ht="38" customHeight="1" spans="1:5">
      <c r="A84" s="256">
        <v>2120815</v>
      </c>
      <c r="B84" s="254" t="s">
        <v>1358</v>
      </c>
      <c r="C84" s="259">
        <v>882</v>
      </c>
      <c r="D84" s="259">
        <v>1223</v>
      </c>
      <c r="E84" s="290">
        <f t="shared" si="1"/>
        <v>0.387</v>
      </c>
    </row>
    <row r="85" s="238" customFormat="1" ht="38" customHeight="1" spans="1:5">
      <c r="A85" s="256">
        <v>2120816</v>
      </c>
      <c r="B85" s="254" t="s">
        <v>1359</v>
      </c>
      <c r="C85" s="259">
        <v>3317</v>
      </c>
      <c r="D85" s="259">
        <v>365</v>
      </c>
      <c r="E85" s="290">
        <f t="shared" si="1"/>
        <v>-0.89</v>
      </c>
    </row>
    <row r="86" s="238" customFormat="1" ht="38" customHeight="1" spans="1:5">
      <c r="A86" s="256">
        <v>2120899</v>
      </c>
      <c r="B86" s="254" t="s">
        <v>1360</v>
      </c>
      <c r="C86" s="259">
        <v>66111</v>
      </c>
      <c r="D86" s="259">
        <v>72360</v>
      </c>
      <c r="E86" s="290">
        <f t="shared" si="1"/>
        <v>0.095</v>
      </c>
    </row>
    <row r="87" s="238" customFormat="1" ht="38" customHeight="1" spans="1:5">
      <c r="A87" s="256">
        <v>21210</v>
      </c>
      <c r="B87" s="303" t="s">
        <v>1361</v>
      </c>
      <c r="C87" s="259"/>
      <c r="D87" s="259"/>
      <c r="E87" s="289" t="str">
        <f t="shared" si="1"/>
        <v/>
      </c>
    </row>
    <row r="88" s="238" customFormat="1" ht="38" customHeight="1" spans="1:5">
      <c r="A88" s="256">
        <v>2121001</v>
      </c>
      <c r="B88" s="254" t="s">
        <v>1346</v>
      </c>
      <c r="C88" s="259"/>
      <c r="D88" s="259"/>
      <c r="E88" s="289" t="str">
        <f t="shared" si="1"/>
        <v/>
      </c>
    </row>
    <row r="89" s="238" customFormat="1" ht="38" customHeight="1" spans="1:5">
      <c r="A89" s="256">
        <v>2121002</v>
      </c>
      <c r="B89" s="254" t="s">
        <v>1347</v>
      </c>
      <c r="C89" s="259"/>
      <c r="D89" s="259"/>
      <c r="E89" s="289" t="str">
        <f t="shared" si="1"/>
        <v/>
      </c>
    </row>
    <row r="90" s="238" customFormat="1" ht="38" customHeight="1" spans="1:5">
      <c r="A90" s="256">
        <v>2121099</v>
      </c>
      <c r="B90" s="254" t="s">
        <v>1362</v>
      </c>
      <c r="C90" s="259"/>
      <c r="D90" s="259"/>
      <c r="E90" s="289" t="str">
        <f t="shared" si="1"/>
        <v/>
      </c>
    </row>
    <row r="91" s="238" customFormat="1" ht="38" customHeight="1" spans="1:5">
      <c r="A91" s="256">
        <v>21211</v>
      </c>
      <c r="B91" s="303" t="s">
        <v>1363</v>
      </c>
      <c r="C91" s="259"/>
      <c r="D91" s="259"/>
      <c r="E91" s="289" t="str">
        <f t="shared" si="1"/>
        <v/>
      </c>
    </row>
    <row r="92" s="238" customFormat="1" ht="38" customHeight="1" spans="1:5">
      <c r="A92" s="256">
        <v>21213</v>
      </c>
      <c r="B92" s="303" t="s">
        <v>1364</v>
      </c>
      <c r="C92" s="259"/>
      <c r="D92" s="259"/>
      <c r="E92" s="289" t="str">
        <f t="shared" si="1"/>
        <v/>
      </c>
    </row>
    <row r="93" s="238" customFormat="1" ht="38" customHeight="1" spans="1:5">
      <c r="A93" s="256">
        <v>2121301</v>
      </c>
      <c r="B93" s="254" t="s">
        <v>1365</v>
      </c>
      <c r="C93" s="259"/>
      <c r="D93" s="259"/>
      <c r="E93" s="289" t="str">
        <f t="shared" si="1"/>
        <v/>
      </c>
    </row>
    <row r="94" ht="38" customHeight="1" spans="1:5">
      <c r="A94" s="256">
        <v>2121302</v>
      </c>
      <c r="B94" s="254" t="s">
        <v>1366</v>
      </c>
      <c r="C94" s="259"/>
      <c r="D94" s="259"/>
      <c r="E94" s="289" t="str">
        <f t="shared" si="1"/>
        <v/>
      </c>
    </row>
    <row r="95" ht="38" customHeight="1" spans="1:5">
      <c r="A95" s="256">
        <v>2121303</v>
      </c>
      <c r="B95" s="254" t="s">
        <v>1367</v>
      </c>
      <c r="C95" s="259"/>
      <c r="D95" s="259"/>
      <c r="E95" s="289" t="str">
        <f t="shared" si="1"/>
        <v/>
      </c>
    </row>
    <row r="96" ht="38" customHeight="1" spans="1:5">
      <c r="A96" s="256">
        <v>2121304</v>
      </c>
      <c r="B96" s="254" t="s">
        <v>1368</v>
      </c>
      <c r="C96" s="259"/>
      <c r="D96" s="259"/>
      <c r="E96" s="289" t="str">
        <f t="shared" si="1"/>
        <v/>
      </c>
    </row>
    <row r="97" s="238" customFormat="1" ht="38" customHeight="1" spans="1:5">
      <c r="A97" s="256">
        <v>2121399</v>
      </c>
      <c r="B97" s="254" t="s">
        <v>1369</v>
      </c>
      <c r="C97" s="259"/>
      <c r="D97" s="259"/>
      <c r="E97" s="289" t="str">
        <f t="shared" si="1"/>
        <v/>
      </c>
    </row>
    <row r="98" s="238" customFormat="1" ht="38" customHeight="1" spans="1:5">
      <c r="A98" s="256">
        <v>21214</v>
      </c>
      <c r="B98" s="303" t="s">
        <v>1370</v>
      </c>
      <c r="C98" s="259">
        <v>2255</v>
      </c>
      <c r="D98" s="259"/>
      <c r="E98" s="290">
        <f t="shared" si="1"/>
        <v>-1</v>
      </c>
    </row>
    <row r="99" ht="38" customHeight="1" spans="1:5">
      <c r="A99" s="256">
        <v>2121401</v>
      </c>
      <c r="B99" s="254" t="s">
        <v>1371</v>
      </c>
      <c r="C99" s="259">
        <v>2255</v>
      </c>
      <c r="D99" s="259"/>
      <c r="E99" s="290">
        <f t="shared" si="1"/>
        <v>-1</v>
      </c>
    </row>
    <row r="100" s="238" customFormat="1" ht="38" customHeight="1" spans="1:5">
      <c r="A100" s="256">
        <v>2121402</v>
      </c>
      <c r="B100" s="254" t="s">
        <v>1372</v>
      </c>
      <c r="C100" s="259"/>
      <c r="D100" s="259"/>
      <c r="E100" s="289"/>
    </row>
    <row r="101" s="238" customFormat="1" ht="38" customHeight="1" spans="1:5">
      <c r="A101" s="256">
        <v>2121499</v>
      </c>
      <c r="B101" s="254" t="s">
        <v>1373</v>
      </c>
      <c r="C101" s="259"/>
      <c r="D101" s="259"/>
      <c r="E101" s="289"/>
    </row>
    <row r="102" s="238" customFormat="1" ht="38" customHeight="1" spans="1:5">
      <c r="A102" s="256">
        <v>21215</v>
      </c>
      <c r="B102" s="303" t="s">
        <v>1374</v>
      </c>
      <c r="C102" s="259"/>
      <c r="D102" s="259"/>
      <c r="E102" s="289"/>
    </row>
    <row r="103" s="238" customFormat="1" ht="38" customHeight="1" spans="1:5">
      <c r="A103" s="256">
        <v>2121501</v>
      </c>
      <c r="B103" s="254" t="s">
        <v>1346</v>
      </c>
      <c r="C103" s="259"/>
      <c r="D103" s="259"/>
      <c r="E103" s="290"/>
    </row>
    <row r="104" s="238" customFormat="1" ht="38" customHeight="1" spans="1:5">
      <c r="A104" s="256">
        <v>2121502</v>
      </c>
      <c r="B104" s="254" t="s">
        <v>1347</v>
      </c>
      <c r="C104" s="259"/>
      <c r="D104" s="259"/>
      <c r="E104" s="289" t="str">
        <f t="shared" si="1"/>
        <v/>
      </c>
    </row>
    <row r="105" ht="38" customHeight="1" spans="1:5">
      <c r="A105" s="256">
        <v>2121599</v>
      </c>
      <c r="B105" s="254" t="s">
        <v>1375</v>
      </c>
      <c r="C105" s="259"/>
      <c r="D105" s="259"/>
      <c r="E105" s="290" t="str">
        <f t="shared" si="1"/>
        <v/>
      </c>
    </row>
    <row r="106" s="238" customFormat="1" ht="38" customHeight="1" spans="1:5">
      <c r="A106" s="256">
        <v>21216</v>
      </c>
      <c r="B106" s="303" t="s">
        <v>1376</v>
      </c>
      <c r="C106" s="259">
        <v>220000</v>
      </c>
      <c r="D106" s="259"/>
      <c r="E106" s="290">
        <f t="shared" si="1"/>
        <v>-1</v>
      </c>
    </row>
    <row r="107" s="238" customFormat="1" ht="38" customHeight="1" spans="1:5">
      <c r="A107" s="256">
        <v>2121601</v>
      </c>
      <c r="B107" s="254" t="s">
        <v>1346</v>
      </c>
      <c r="C107" s="259"/>
      <c r="D107" s="259"/>
      <c r="E107" s="290" t="str">
        <f t="shared" si="1"/>
        <v/>
      </c>
    </row>
    <row r="108" s="238" customFormat="1" ht="38" customHeight="1" spans="1:5">
      <c r="A108" s="256">
        <v>2121602</v>
      </c>
      <c r="B108" s="254" t="s">
        <v>1347</v>
      </c>
      <c r="C108" s="259"/>
      <c r="D108" s="259"/>
      <c r="E108" s="290" t="str">
        <f t="shared" si="1"/>
        <v/>
      </c>
    </row>
    <row r="109" ht="38" customHeight="1" spans="1:5">
      <c r="A109" s="256">
        <v>2121699</v>
      </c>
      <c r="B109" s="254" t="s">
        <v>1377</v>
      </c>
      <c r="C109" s="259">
        <v>220000</v>
      </c>
      <c r="D109" s="259"/>
      <c r="E109" s="290">
        <f t="shared" si="1"/>
        <v>-1</v>
      </c>
    </row>
    <row r="110" s="238" customFormat="1" ht="38" customHeight="1" spans="1:5">
      <c r="A110" s="256">
        <v>21217</v>
      </c>
      <c r="B110" s="303" t="s">
        <v>1378</v>
      </c>
      <c r="C110" s="259"/>
      <c r="D110" s="259"/>
      <c r="E110" s="290" t="str">
        <f t="shared" si="1"/>
        <v/>
      </c>
    </row>
    <row r="111" s="238" customFormat="1" ht="38" customHeight="1" spans="1:5">
      <c r="A111" s="256">
        <v>2121701</v>
      </c>
      <c r="B111" s="254" t="s">
        <v>1365</v>
      </c>
      <c r="C111" s="259"/>
      <c r="D111" s="259"/>
      <c r="E111" s="289" t="str">
        <f t="shared" si="1"/>
        <v/>
      </c>
    </row>
    <row r="112" s="238" customFormat="1" ht="38" customHeight="1" spans="1:5">
      <c r="A112" s="256">
        <v>2121702</v>
      </c>
      <c r="B112" s="254" t="s">
        <v>1366</v>
      </c>
      <c r="C112" s="259"/>
      <c r="D112" s="259"/>
      <c r="E112" s="289" t="str">
        <f t="shared" si="1"/>
        <v/>
      </c>
    </row>
    <row r="113" ht="38" customHeight="1" spans="1:5">
      <c r="A113" s="256">
        <v>2121703</v>
      </c>
      <c r="B113" s="254" t="s">
        <v>1367</v>
      </c>
      <c r="C113" s="259"/>
      <c r="D113" s="259"/>
      <c r="E113" s="289" t="str">
        <f t="shared" si="1"/>
        <v/>
      </c>
    </row>
    <row r="114" s="238" customFormat="1" ht="38" customHeight="1" spans="1:5">
      <c r="A114" s="256">
        <v>2121704</v>
      </c>
      <c r="B114" s="254" t="s">
        <v>1368</v>
      </c>
      <c r="C114" s="259"/>
      <c r="D114" s="259"/>
      <c r="E114" s="289" t="str">
        <f t="shared" si="1"/>
        <v/>
      </c>
    </row>
    <row r="115" s="238" customFormat="1" ht="38" customHeight="1" spans="1:5">
      <c r="A115" s="256">
        <v>2121799</v>
      </c>
      <c r="B115" s="254" t="s">
        <v>1379</v>
      </c>
      <c r="C115" s="259"/>
      <c r="D115" s="259"/>
      <c r="E115" s="289" t="str">
        <f t="shared" si="1"/>
        <v/>
      </c>
    </row>
    <row r="116" ht="38" customHeight="1" spans="1:5">
      <c r="A116" s="256">
        <v>21218</v>
      </c>
      <c r="B116" s="303" t="s">
        <v>1380</v>
      </c>
      <c r="C116" s="259"/>
      <c r="D116" s="259"/>
      <c r="E116" s="289" t="str">
        <f t="shared" si="1"/>
        <v/>
      </c>
    </row>
    <row r="117" s="238" customFormat="1" ht="38" customHeight="1" spans="1:5">
      <c r="A117" s="256">
        <v>2121801</v>
      </c>
      <c r="B117" s="254" t="s">
        <v>1371</v>
      </c>
      <c r="C117" s="259"/>
      <c r="D117" s="259"/>
      <c r="E117" s="289" t="str">
        <f t="shared" si="1"/>
        <v/>
      </c>
    </row>
    <row r="118" ht="38" customHeight="1" spans="1:5">
      <c r="A118" s="256">
        <v>2121899</v>
      </c>
      <c r="B118" s="254" t="s">
        <v>1381</v>
      </c>
      <c r="C118" s="259"/>
      <c r="D118" s="259"/>
      <c r="E118" s="289" t="str">
        <f t="shared" si="1"/>
        <v/>
      </c>
    </row>
    <row r="119" s="238" customFormat="1" ht="38" customHeight="1" spans="1:5">
      <c r="A119" s="256">
        <v>21219</v>
      </c>
      <c r="B119" s="303" t="s">
        <v>1382</v>
      </c>
      <c r="C119" s="259"/>
      <c r="D119" s="259"/>
      <c r="E119" s="289" t="str">
        <f t="shared" si="1"/>
        <v/>
      </c>
    </row>
    <row r="120" s="238" customFormat="1" ht="38" customHeight="1" spans="1:5">
      <c r="A120" s="256">
        <v>2121901</v>
      </c>
      <c r="B120" s="254" t="s">
        <v>1346</v>
      </c>
      <c r="C120" s="259"/>
      <c r="D120" s="259"/>
      <c r="E120" s="289" t="str">
        <f t="shared" si="1"/>
        <v/>
      </c>
    </row>
    <row r="121" s="238" customFormat="1" ht="38" customHeight="1" spans="1:5">
      <c r="A121" s="256">
        <v>2121902</v>
      </c>
      <c r="B121" s="254" t="s">
        <v>1347</v>
      </c>
      <c r="C121" s="259"/>
      <c r="D121" s="259"/>
      <c r="E121" s="289" t="str">
        <f t="shared" si="1"/>
        <v/>
      </c>
    </row>
    <row r="122" s="238" customFormat="1" ht="38" customHeight="1" spans="1:5">
      <c r="A122" s="256">
        <v>2121903</v>
      </c>
      <c r="B122" s="254" t="s">
        <v>1348</v>
      </c>
      <c r="C122" s="259"/>
      <c r="D122" s="259"/>
      <c r="E122" s="290"/>
    </row>
    <row r="123" s="238" customFormat="1" ht="38" customHeight="1" spans="1:5">
      <c r="A123" s="256">
        <v>2121904</v>
      </c>
      <c r="B123" s="254" t="s">
        <v>1349</v>
      </c>
      <c r="C123" s="259"/>
      <c r="D123" s="259"/>
      <c r="E123" s="290"/>
    </row>
    <row r="124" s="238" customFormat="1" ht="38" customHeight="1" spans="1:5">
      <c r="A124" s="256">
        <v>2121905</v>
      </c>
      <c r="B124" s="254" t="s">
        <v>1352</v>
      </c>
      <c r="C124" s="259"/>
      <c r="D124" s="259"/>
      <c r="E124" s="290"/>
    </row>
    <row r="125" s="238" customFormat="1" ht="38" customHeight="1" spans="1:5">
      <c r="A125" s="256">
        <v>2121906</v>
      </c>
      <c r="B125" s="254" t="s">
        <v>1354</v>
      </c>
      <c r="C125" s="259"/>
      <c r="D125" s="259"/>
      <c r="E125" s="290"/>
    </row>
    <row r="126" s="238" customFormat="1" ht="38" customHeight="1" spans="1:5">
      <c r="A126" s="256">
        <v>2121907</v>
      </c>
      <c r="B126" s="254" t="s">
        <v>1355</v>
      </c>
      <c r="C126" s="259"/>
      <c r="D126" s="259"/>
      <c r="E126" s="289"/>
    </row>
    <row r="127" s="238" customFormat="1" ht="38" customHeight="1" spans="1:5">
      <c r="A127" s="256">
        <v>2121999</v>
      </c>
      <c r="B127" s="254" t="s">
        <v>1383</v>
      </c>
      <c r="C127" s="259"/>
      <c r="D127" s="259"/>
      <c r="E127" s="289"/>
    </row>
    <row r="128" s="238" customFormat="1" ht="38" customHeight="1" spans="1:5">
      <c r="A128" s="258">
        <v>21298</v>
      </c>
      <c r="B128" s="303" t="s">
        <v>1284</v>
      </c>
      <c r="C128" s="259"/>
      <c r="D128" s="259">
        <v>16250</v>
      </c>
      <c r="E128" s="290">
        <v>1</v>
      </c>
    </row>
    <row r="129" s="238" customFormat="1" ht="38" customHeight="1" spans="1:5">
      <c r="A129" s="258">
        <v>2129801</v>
      </c>
      <c r="B129" s="254" t="s">
        <v>1384</v>
      </c>
      <c r="C129" s="259"/>
      <c r="D129" s="259">
        <v>16250</v>
      </c>
      <c r="E129" s="290">
        <v>1</v>
      </c>
    </row>
    <row r="130" s="238" customFormat="1" ht="38" customHeight="1" spans="1:5">
      <c r="A130" s="258">
        <v>2129899</v>
      </c>
      <c r="B130" s="254" t="s">
        <v>1385</v>
      </c>
      <c r="C130" s="259"/>
      <c r="D130" s="259"/>
      <c r="E130" s="289" t="str">
        <f>IF(C130&lt;&gt;0,D130/C130-1,"")</f>
        <v/>
      </c>
    </row>
    <row r="131" s="238" customFormat="1" ht="38" customHeight="1" spans="1:5">
      <c r="A131" s="255">
        <v>213</v>
      </c>
      <c r="B131" s="250" t="s">
        <v>1386</v>
      </c>
      <c r="C131" s="259">
        <v>45</v>
      </c>
      <c r="D131" s="259">
        <v>1570</v>
      </c>
      <c r="E131" s="290">
        <f>IF(C131&lt;&gt;0,D131/C131-1,"")</f>
        <v>33.889</v>
      </c>
    </row>
    <row r="132" s="238" customFormat="1" ht="38" customHeight="1" spans="1:5">
      <c r="A132" s="256">
        <v>21366</v>
      </c>
      <c r="B132" s="303" t="s">
        <v>1387</v>
      </c>
      <c r="C132" s="259"/>
      <c r="D132" s="259">
        <v>18</v>
      </c>
      <c r="E132" s="290">
        <v>1</v>
      </c>
    </row>
    <row r="133" s="238" customFormat="1" ht="38" customHeight="1" spans="1:5">
      <c r="A133" s="256">
        <v>2136601</v>
      </c>
      <c r="B133" s="254" t="s">
        <v>1388</v>
      </c>
      <c r="C133" s="259"/>
      <c r="D133" s="288"/>
      <c r="E133" s="289" t="str">
        <f t="shared" ref="E133:E144" si="2">IF(C133&lt;&gt;0,D133/C133-1,"")</f>
        <v/>
      </c>
    </row>
    <row r="134" s="238" customFormat="1" ht="38" customHeight="1" spans="1:5">
      <c r="A134" s="256">
        <v>2136602</v>
      </c>
      <c r="B134" s="254" t="s">
        <v>1389</v>
      </c>
      <c r="C134" s="259"/>
      <c r="D134" s="259"/>
      <c r="E134" s="289" t="str">
        <f t="shared" si="2"/>
        <v/>
      </c>
    </row>
    <row r="135" ht="38" customHeight="1" spans="1:5">
      <c r="A135" s="256">
        <v>2136603</v>
      </c>
      <c r="B135" s="254" t="s">
        <v>1390</v>
      </c>
      <c r="C135" s="259"/>
      <c r="D135" s="259"/>
      <c r="E135" s="289" t="str">
        <f t="shared" si="2"/>
        <v/>
      </c>
    </row>
    <row r="136" s="238" customFormat="1" ht="38" customHeight="1" spans="1:5">
      <c r="A136" s="256">
        <v>2136699</v>
      </c>
      <c r="B136" s="254" t="s">
        <v>1391</v>
      </c>
      <c r="C136" s="259"/>
      <c r="D136" s="259">
        <v>18</v>
      </c>
      <c r="E136" s="290">
        <v>1</v>
      </c>
    </row>
    <row r="137" s="238" customFormat="1" ht="38" customHeight="1" spans="1:5">
      <c r="A137" s="256">
        <v>21367</v>
      </c>
      <c r="B137" s="303" t="s">
        <v>1392</v>
      </c>
      <c r="C137" s="259"/>
      <c r="D137" s="259"/>
      <c r="E137" s="289" t="str">
        <f t="shared" si="2"/>
        <v/>
      </c>
    </row>
    <row r="138" s="238" customFormat="1" ht="38" customHeight="1" spans="1:5">
      <c r="A138" s="256">
        <v>2136701</v>
      </c>
      <c r="B138" s="254" t="s">
        <v>1388</v>
      </c>
      <c r="C138" s="259"/>
      <c r="D138" s="259"/>
      <c r="E138" s="289" t="str">
        <f t="shared" si="2"/>
        <v/>
      </c>
    </row>
    <row r="139" ht="38" customHeight="1" spans="1:5">
      <c r="A139" s="256">
        <v>2136702</v>
      </c>
      <c r="B139" s="254" t="s">
        <v>1389</v>
      </c>
      <c r="C139" s="259"/>
      <c r="D139" s="259"/>
      <c r="E139" s="289" t="str">
        <f t="shared" si="2"/>
        <v/>
      </c>
    </row>
    <row r="140" ht="38" customHeight="1" spans="1:5">
      <c r="A140" s="256">
        <v>2136703</v>
      </c>
      <c r="B140" s="254" t="s">
        <v>1393</v>
      </c>
      <c r="C140" s="259"/>
      <c r="D140" s="259"/>
      <c r="E140" s="289" t="str">
        <f t="shared" si="2"/>
        <v/>
      </c>
    </row>
    <row r="141" s="238" customFormat="1" ht="38" customHeight="1" spans="1:5">
      <c r="A141" s="256">
        <v>2136799</v>
      </c>
      <c r="B141" s="254" t="s">
        <v>1394</v>
      </c>
      <c r="C141" s="259"/>
      <c r="D141" s="259"/>
      <c r="E141" s="289" t="str">
        <f t="shared" si="2"/>
        <v/>
      </c>
    </row>
    <row r="142" ht="38" customHeight="1" spans="1:5">
      <c r="A142" s="256">
        <v>21369</v>
      </c>
      <c r="B142" s="303" t="s">
        <v>1395</v>
      </c>
      <c r="C142" s="259"/>
      <c r="D142" s="259"/>
      <c r="E142" s="289" t="str">
        <f t="shared" si="2"/>
        <v/>
      </c>
    </row>
    <row r="143" ht="38" customHeight="1" spans="1:5">
      <c r="A143" s="256">
        <v>2136901</v>
      </c>
      <c r="B143" s="254" t="s">
        <v>1396</v>
      </c>
      <c r="C143" s="259"/>
      <c r="D143" s="259"/>
      <c r="E143" s="289" t="str">
        <f t="shared" si="2"/>
        <v/>
      </c>
    </row>
    <row r="144" s="238" customFormat="1" ht="38" customHeight="1" spans="1:5">
      <c r="A144" s="256">
        <v>2136902</v>
      </c>
      <c r="B144" s="254" t="s">
        <v>1397</v>
      </c>
      <c r="C144" s="259"/>
      <c r="D144" s="259"/>
      <c r="E144" s="289" t="str">
        <f t="shared" si="2"/>
        <v/>
      </c>
    </row>
    <row r="145" s="238" customFormat="1" ht="38" customHeight="1" spans="1:5">
      <c r="A145" s="256">
        <v>2136903</v>
      </c>
      <c r="B145" s="254" t="s">
        <v>1398</v>
      </c>
      <c r="C145" s="259"/>
      <c r="D145" s="259"/>
      <c r="E145" s="289" t="str">
        <f t="shared" ref="E145:E208" si="3">IF(C145&lt;&gt;0,D145/C145-1,"")</f>
        <v/>
      </c>
    </row>
    <row r="146" s="238" customFormat="1" ht="38" customHeight="1" spans="1:5">
      <c r="A146" s="256">
        <v>2136999</v>
      </c>
      <c r="B146" s="254" t="s">
        <v>1399</v>
      </c>
      <c r="C146" s="259"/>
      <c r="D146" s="259"/>
      <c r="E146" s="289" t="str">
        <f t="shared" si="3"/>
        <v/>
      </c>
    </row>
    <row r="147" s="238" customFormat="1" ht="38" customHeight="1" spans="1:5">
      <c r="A147" s="262">
        <v>21370</v>
      </c>
      <c r="B147" s="303" t="s">
        <v>1400</v>
      </c>
      <c r="C147" s="259"/>
      <c r="D147" s="259"/>
      <c r="E147" s="289" t="str">
        <f t="shared" si="3"/>
        <v/>
      </c>
    </row>
    <row r="148" s="238" customFormat="1" ht="38" customHeight="1" spans="1:5">
      <c r="A148" s="262">
        <v>2137001</v>
      </c>
      <c r="B148" s="254" t="s">
        <v>1388</v>
      </c>
      <c r="C148" s="259"/>
      <c r="D148" s="259"/>
      <c r="E148" s="289" t="str">
        <f t="shared" si="3"/>
        <v/>
      </c>
    </row>
    <row r="149" s="238" customFormat="1" ht="38" customHeight="1" spans="1:5">
      <c r="A149" s="262">
        <v>2137099</v>
      </c>
      <c r="B149" s="254" t="s">
        <v>1401</v>
      </c>
      <c r="C149" s="259"/>
      <c r="D149" s="259"/>
      <c r="E149" s="289" t="str">
        <f t="shared" si="3"/>
        <v/>
      </c>
    </row>
    <row r="150" s="238" customFormat="1" ht="38" customHeight="1" spans="1:5">
      <c r="A150" s="262">
        <v>21371</v>
      </c>
      <c r="B150" s="303" t="s">
        <v>1402</v>
      </c>
      <c r="C150" s="259"/>
      <c r="D150" s="259"/>
      <c r="E150" s="289" t="str">
        <f t="shared" si="3"/>
        <v/>
      </c>
    </row>
    <row r="151" s="238" customFormat="1" ht="38" customHeight="1" spans="1:5">
      <c r="A151" s="262">
        <v>2137101</v>
      </c>
      <c r="B151" s="254" t="s">
        <v>1396</v>
      </c>
      <c r="C151" s="259"/>
      <c r="D151" s="259"/>
      <c r="E151" s="289" t="str">
        <f t="shared" si="3"/>
        <v/>
      </c>
    </row>
    <row r="152" s="238" customFormat="1" ht="38" customHeight="1" spans="1:5">
      <c r="A152" s="262">
        <v>2137102</v>
      </c>
      <c r="B152" s="254" t="s">
        <v>1403</v>
      </c>
      <c r="C152" s="259"/>
      <c r="D152" s="259"/>
      <c r="E152" s="289" t="str">
        <f t="shared" si="3"/>
        <v/>
      </c>
    </row>
    <row r="153" s="238" customFormat="1" ht="38" customHeight="1" spans="1:5">
      <c r="A153" s="262">
        <v>2137103</v>
      </c>
      <c r="B153" s="254" t="s">
        <v>1398</v>
      </c>
      <c r="C153" s="259"/>
      <c r="D153" s="259"/>
      <c r="E153" s="289" t="str">
        <f t="shared" si="3"/>
        <v/>
      </c>
    </row>
    <row r="154" s="238" customFormat="1" ht="38" customHeight="1" spans="1:5">
      <c r="A154" s="262">
        <v>2137199</v>
      </c>
      <c r="B154" s="254" t="s">
        <v>1404</v>
      </c>
      <c r="C154" s="259"/>
      <c r="D154" s="259"/>
      <c r="E154" s="290" t="str">
        <f t="shared" si="3"/>
        <v/>
      </c>
    </row>
    <row r="155" s="238" customFormat="1" ht="38" customHeight="1" spans="1:5">
      <c r="A155" s="262">
        <v>21372</v>
      </c>
      <c r="B155" s="303" t="s">
        <v>1405</v>
      </c>
      <c r="C155" s="259">
        <v>45</v>
      </c>
      <c r="D155" s="259">
        <v>1552</v>
      </c>
      <c r="E155" s="290">
        <f t="shared" si="3"/>
        <v>33.489</v>
      </c>
    </row>
    <row r="156" s="238" customFormat="1" ht="38" customHeight="1" spans="1:5">
      <c r="A156" s="262">
        <v>2137201</v>
      </c>
      <c r="B156" s="254" t="s">
        <v>1406</v>
      </c>
      <c r="C156" s="259">
        <v>45</v>
      </c>
      <c r="D156" s="259">
        <v>1552</v>
      </c>
      <c r="E156" s="290">
        <f t="shared" si="3"/>
        <v>33.489</v>
      </c>
    </row>
    <row r="157" s="238" customFormat="1" ht="38" customHeight="1" spans="1:5">
      <c r="A157" s="262">
        <v>2137202</v>
      </c>
      <c r="B157" s="254" t="s">
        <v>1388</v>
      </c>
      <c r="C157" s="259"/>
      <c r="D157" s="259"/>
      <c r="E157" s="289" t="str">
        <f t="shared" si="3"/>
        <v/>
      </c>
    </row>
    <row r="158" s="238" customFormat="1" ht="38" customHeight="1" spans="1:5">
      <c r="A158" s="262">
        <v>2137299</v>
      </c>
      <c r="B158" s="254" t="s">
        <v>1407</v>
      </c>
      <c r="C158" s="259"/>
      <c r="D158" s="259"/>
      <c r="E158" s="289" t="str">
        <f t="shared" si="3"/>
        <v/>
      </c>
    </row>
    <row r="159" s="238" customFormat="1" ht="38" customHeight="1" spans="1:5">
      <c r="A159" s="262">
        <v>21373</v>
      </c>
      <c r="B159" s="303" t="s">
        <v>1408</v>
      </c>
      <c r="C159" s="259"/>
      <c r="D159" s="259"/>
      <c r="E159" s="289" t="str">
        <f t="shared" si="3"/>
        <v/>
      </c>
    </row>
    <row r="160" s="238" customFormat="1" ht="38" customHeight="1" spans="1:5">
      <c r="A160" s="262">
        <v>2137301</v>
      </c>
      <c r="B160" s="254" t="s">
        <v>1406</v>
      </c>
      <c r="C160" s="259"/>
      <c r="D160" s="259"/>
      <c r="E160" s="289" t="str">
        <f t="shared" si="3"/>
        <v/>
      </c>
    </row>
    <row r="161" ht="38" customHeight="1" spans="1:5">
      <c r="A161" s="262">
        <v>2137302</v>
      </c>
      <c r="B161" s="254" t="s">
        <v>1388</v>
      </c>
      <c r="C161" s="259"/>
      <c r="D161" s="259"/>
      <c r="E161" s="289" t="str">
        <f t="shared" si="3"/>
        <v/>
      </c>
    </row>
    <row r="162" ht="38" customHeight="1" spans="1:5">
      <c r="A162" s="262">
        <v>2137399</v>
      </c>
      <c r="B162" s="254" t="s">
        <v>1409</v>
      </c>
      <c r="C162" s="259"/>
      <c r="D162" s="259"/>
      <c r="E162" s="289" t="str">
        <f t="shared" si="3"/>
        <v/>
      </c>
    </row>
    <row r="163" s="238" customFormat="1" ht="38" customHeight="1" spans="1:5">
      <c r="A163" s="262">
        <v>21374</v>
      </c>
      <c r="B163" s="303" t="s">
        <v>1410</v>
      </c>
      <c r="C163" s="259"/>
      <c r="D163" s="259"/>
      <c r="E163" s="289" t="str">
        <f t="shared" si="3"/>
        <v/>
      </c>
    </row>
    <row r="164" ht="38" customHeight="1" spans="1:5">
      <c r="A164" s="262">
        <v>2137401</v>
      </c>
      <c r="B164" s="254" t="s">
        <v>1388</v>
      </c>
      <c r="C164" s="259"/>
      <c r="D164" s="259"/>
      <c r="E164" s="289" t="str">
        <f t="shared" si="3"/>
        <v/>
      </c>
    </row>
    <row r="165" ht="38" customHeight="1" spans="1:5">
      <c r="A165" s="262">
        <v>2137499</v>
      </c>
      <c r="B165" s="254" t="s">
        <v>1411</v>
      </c>
      <c r="C165" s="259"/>
      <c r="D165" s="259"/>
      <c r="E165" s="289" t="str">
        <f t="shared" si="3"/>
        <v/>
      </c>
    </row>
    <row r="166" s="238" customFormat="1" ht="38" customHeight="1" spans="1:5">
      <c r="A166" s="262">
        <v>21398</v>
      </c>
      <c r="B166" s="303" t="s">
        <v>1284</v>
      </c>
      <c r="C166" s="259"/>
      <c r="D166" s="259"/>
      <c r="E166" s="289" t="str">
        <f t="shared" si="3"/>
        <v/>
      </c>
    </row>
    <row r="167" s="238" customFormat="1" ht="38" customHeight="1" spans="1:5">
      <c r="A167" s="262">
        <v>2139801</v>
      </c>
      <c r="B167" s="254" t="s">
        <v>1412</v>
      </c>
      <c r="C167" s="259"/>
      <c r="D167" s="259"/>
      <c r="E167" s="289" t="str">
        <f t="shared" si="3"/>
        <v/>
      </c>
    </row>
    <row r="168" s="238" customFormat="1" ht="38" customHeight="1" spans="1:5">
      <c r="A168" s="262">
        <v>2139802</v>
      </c>
      <c r="B168" s="254" t="s">
        <v>1413</v>
      </c>
      <c r="C168" s="259"/>
      <c r="D168" s="259"/>
      <c r="E168" s="289" t="str">
        <f t="shared" si="3"/>
        <v/>
      </c>
    </row>
    <row r="169" s="238" customFormat="1" ht="38" customHeight="1" spans="1:5">
      <c r="A169" s="262">
        <v>2139899</v>
      </c>
      <c r="B169" s="254" t="s">
        <v>1414</v>
      </c>
      <c r="C169" s="259"/>
      <c r="D169" s="259"/>
      <c r="E169" s="289" t="str">
        <f t="shared" si="3"/>
        <v/>
      </c>
    </row>
    <row r="170" s="238" customFormat="1" ht="38" customHeight="1" spans="1:5">
      <c r="A170" s="255">
        <v>214</v>
      </c>
      <c r="B170" s="250" t="s">
        <v>1415</v>
      </c>
      <c r="C170" s="259"/>
      <c r="D170" s="259"/>
      <c r="E170" s="289" t="str">
        <f t="shared" si="3"/>
        <v/>
      </c>
    </row>
    <row r="171" s="238" customFormat="1" ht="38" customHeight="1" spans="1:5">
      <c r="A171" s="256">
        <v>21460</v>
      </c>
      <c r="B171" s="303" t="s">
        <v>1416</v>
      </c>
      <c r="C171" s="259"/>
      <c r="D171" s="259"/>
      <c r="E171" s="289" t="str">
        <f t="shared" si="3"/>
        <v/>
      </c>
    </row>
    <row r="172" s="238" customFormat="1" ht="38" customHeight="1" spans="1:5">
      <c r="A172" s="256">
        <v>2146001</v>
      </c>
      <c r="B172" s="254" t="s">
        <v>1417</v>
      </c>
      <c r="C172" s="259"/>
      <c r="D172" s="259"/>
      <c r="E172" s="289" t="str">
        <f t="shared" si="3"/>
        <v/>
      </c>
    </row>
    <row r="173" ht="38" customHeight="1" spans="1:5">
      <c r="A173" s="256">
        <v>2146002</v>
      </c>
      <c r="B173" s="254" t="s">
        <v>1418</v>
      </c>
      <c r="C173" s="259"/>
      <c r="D173" s="259"/>
      <c r="E173" s="289" t="str">
        <f t="shared" si="3"/>
        <v/>
      </c>
    </row>
    <row r="174" ht="38" customHeight="1" spans="1:5">
      <c r="A174" s="256">
        <v>2146003</v>
      </c>
      <c r="B174" s="254" t="s">
        <v>1419</v>
      </c>
      <c r="C174" s="259"/>
      <c r="D174" s="259"/>
      <c r="E174" s="289" t="str">
        <f t="shared" si="3"/>
        <v/>
      </c>
    </row>
    <row r="175" s="238" customFormat="1" ht="38" customHeight="1" spans="1:5">
      <c r="A175" s="256">
        <v>2146099</v>
      </c>
      <c r="B175" s="254" t="s">
        <v>1420</v>
      </c>
      <c r="C175" s="259"/>
      <c r="D175" s="259"/>
      <c r="E175" s="289" t="str">
        <f t="shared" si="3"/>
        <v/>
      </c>
    </row>
    <row r="176" s="238" customFormat="1" ht="38" customHeight="1" spans="1:5">
      <c r="A176" s="256">
        <v>21462</v>
      </c>
      <c r="B176" s="303" t="s">
        <v>1421</v>
      </c>
      <c r="C176" s="259"/>
      <c r="D176" s="259"/>
      <c r="E176" s="289" t="str">
        <f t="shared" si="3"/>
        <v/>
      </c>
    </row>
    <row r="177" s="238" customFormat="1" ht="38" customHeight="1" spans="1:5">
      <c r="A177" s="256">
        <v>2146201</v>
      </c>
      <c r="B177" s="254" t="s">
        <v>1419</v>
      </c>
      <c r="C177" s="259"/>
      <c r="D177" s="259"/>
      <c r="E177" s="290" t="str">
        <f t="shared" si="3"/>
        <v/>
      </c>
    </row>
    <row r="178" s="238" customFormat="1" ht="38" customHeight="1" spans="1:5">
      <c r="A178" s="256">
        <v>2146202</v>
      </c>
      <c r="B178" s="254" t="s">
        <v>1422</v>
      </c>
      <c r="C178" s="259"/>
      <c r="D178" s="259"/>
      <c r="E178" s="290" t="str">
        <f t="shared" si="3"/>
        <v/>
      </c>
    </row>
    <row r="179" s="238" customFormat="1" ht="38" customHeight="1" spans="1:5">
      <c r="A179" s="256">
        <v>2146203</v>
      </c>
      <c r="B179" s="254" t="s">
        <v>1423</v>
      </c>
      <c r="C179" s="259"/>
      <c r="D179" s="259"/>
      <c r="E179" s="289" t="str">
        <f t="shared" si="3"/>
        <v/>
      </c>
    </row>
    <row r="180" s="238" customFormat="1" ht="38" customHeight="1" spans="1:5">
      <c r="A180" s="256">
        <v>2146299</v>
      </c>
      <c r="B180" s="254" t="s">
        <v>1424</v>
      </c>
      <c r="C180" s="259"/>
      <c r="D180" s="259"/>
      <c r="E180" s="289" t="str">
        <f t="shared" si="3"/>
        <v/>
      </c>
    </row>
    <row r="181" ht="38" customHeight="1" spans="1:5">
      <c r="A181" s="256">
        <v>21464</v>
      </c>
      <c r="B181" s="303" t="s">
        <v>1425</v>
      </c>
      <c r="C181" s="259"/>
      <c r="D181" s="259"/>
      <c r="E181" s="289" t="str">
        <f t="shared" si="3"/>
        <v/>
      </c>
    </row>
    <row r="182" ht="38" customHeight="1" spans="1:5">
      <c r="A182" s="256">
        <v>2146401</v>
      </c>
      <c r="B182" s="254" t="s">
        <v>1426</v>
      </c>
      <c r="C182" s="259"/>
      <c r="D182" s="259"/>
      <c r="E182" s="289" t="str">
        <f t="shared" si="3"/>
        <v/>
      </c>
    </row>
    <row r="183" ht="38" customHeight="1" spans="1:5">
      <c r="A183" s="256">
        <v>2146402</v>
      </c>
      <c r="B183" s="254" t="s">
        <v>1427</v>
      </c>
      <c r="C183" s="259"/>
      <c r="D183" s="259"/>
      <c r="E183" s="289" t="str">
        <f t="shared" si="3"/>
        <v/>
      </c>
    </row>
    <row r="184" s="238" customFormat="1" ht="38" customHeight="1" spans="1:5">
      <c r="A184" s="256">
        <v>2146403</v>
      </c>
      <c r="B184" s="254" t="s">
        <v>1428</v>
      </c>
      <c r="C184" s="259"/>
      <c r="D184" s="259"/>
      <c r="E184" s="289" t="str">
        <f t="shared" si="3"/>
        <v/>
      </c>
    </row>
    <row r="185" ht="38" customHeight="1" spans="1:5">
      <c r="A185" s="256">
        <v>2146404</v>
      </c>
      <c r="B185" s="254" t="s">
        <v>1429</v>
      </c>
      <c r="C185" s="288"/>
      <c r="D185" s="288"/>
      <c r="E185" s="289" t="str">
        <f t="shared" si="3"/>
        <v/>
      </c>
    </row>
    <row r="186" ht="38" customHeight="1" spans="1:5">
      <c r="A186" s="256">
        <v>2146405</v>
      </c>
      <c r="B186" s="254" t="s">
        <v>1430</v>
      </c>
      <c r="C186" s="259"/>
      <c r="D186" s="259"/>
      <c r="E186" s="289" t="str">
        <f t="shared" si="3"/>
        <v/>
      </c>
    </row>
    <row r="187" ht="38" customHeight="1" spans="1:5">
      <c r="A187" s="256">
        <v>2146406</v>
      </c>
      <c r="B187" s="254" t="s">
        <v>1431</v>
      </c>
      <c r="C187" s="259"/>
      <c r="D187" s="259"/>
      <c r="E187" s="289" t="str">
        <f t="shared" si="3"/>
        <v/>
      </c>
    </row>
    <row r="188" s="238" customFormat="1" ht="38" customHeight="1" spans="1:5">
      <c r="A188" s="256">
        <v>2146407</v>
      </c>
      <c r="B188" s="254" t="s">
        <v>1432</v>
      </c>
      <c r="C188" s="259"/>
      <c r="D188" s="259"/>
      <c r="E188" s="289" t="str">
        <f t="shared" si="3"/>
        <v/>
      </c>
    </row>
    <row r="189" s="238" customFormat="1" ht="38" customHeight="1" spans="1:5">
      <c r="A189" s="256">
        <v>2146499</v>
      </c>
      <c r="B189" s="254" t="s">
        <v>1433</v>
      </c>
      <c r="C189" s="288"/>
      <c r="D189" s="288"/>
      <c r="E189" s="289" t="str">
        <f t="shared" si="3"/>
        <v/>
      </c>
    </row>
    <row r="190" ht="38" customHeight="1" spans="1:5">
      <c r="A190" s="256">
        <v>21468</v>
      </c>
      <c r="B190" s="303" t="s">
        <v>1434</v>
      </c>
      <c r="C190" s="259"/>
      <c r="D190" s="259"/>
      <c r="E190" s="289" t="str">
        <f t="shared" si="3"/>
        <v/>
      </c>
    </row>
    <row r="191" ht="38" customHeight="1" spans="1:5">
      <c r="A191" s="256">
        <v>2146801</v>
      </c>
      <c r="B191" s="254" t="s">
        <v>1435</v>
      </c>
      <c r="C191" s="259"/>
      <c r="D191" s="259"/>
      <c r="E191" s="289" t="str">
        <f t="shared" si="3"/>
        <v/>
      </c>
    </row>
    <row r="192" s="238" customFormat="1" ht="38" customHeight="1" spans="1:5">
      <c r="A192" s="256">
        <v>2146802</v>
      </c>
      <c r="B192" s="254" t="s">
        <v>1436</v>
      </c>
      <c r="C192" s="259"/>
      <c r="D192" s="259"/>
      <c r="E192" s="289" t="str">
        <f t="shared" si="3"/>
        <v/>
      </c>
    </row>
    <row r="193" s="238" customFormat="1" ht="38" customHeight="1" spans="1:5">
      <c r="A193" s="256">
        <v>2146803</v>
      </c>
      <c r="B193" s="254" t="s">
        <v>1437</v>
      </c>
      <c r="C193" s="259"/>
      <c r="D193" s="259"/>
      <c r="E193" s="289" t="str">
        <f t="shared" si="3"/>
        <v/>
      </c>
    </row>
    <row r="194" ht="38" customHeight="1" spans="1:5">
      <c r="A194" s="256">
        <v>2146804</v>
      </c>
      <c r="B194" s="254" t="s">
        <v>1438</v>
      </c>
      <c r="C194" s="259"/>
      <c r="D194" s="259"/>
      <c r="E194" s="289" t="str">
        <f t="shared" si="3"/>
        <v/>
      </c>
    </row>
    <row r="195" s="238" customFormat="1" ht="38" customHeight="1" spans="1:5">
      <c r="A195" s="256">
        <v>2146805</v>
      </c>
      <c r="B195" s="254" t="s">
        <v>1439</v>
      </c>
      <c r="C195" s="259"/>
      <c r="D195" s="259"/>
      <c r="E195" s="289" t="str">
        <f t="shared" si="3"/>
        <v/>
      </c>
    </row>
    <row r="196" ht="38" customHeight="1" spans="1:5">
      <c r="A196" s="256">
        <v>2146899</v>
      </c>
      <c r="B196" s="254" t="s">
        <v>1440</v>
      </c>
      <c r="C196" s="259"/>
      <c r="D196" s="259"/>
      <c r="E196" s="289" t="str">
        <f t="shared" si="3"/>
        <v/>
      </c>
    </row>
    <row r="197" ht="38" customHeight="1" spans="1:5">
      <c r="A197" s="256">
        <v>21469</v>
      </c>
      <c r="B197" s="303" t="s">
        <v>1441</v>
      </c>
      <c r="C197" s="259"/>
      <c r="D197" s="259"/>
      <c r="E197" s="289" t="str">
        <f t="shared" si="3"/>
        <v/>
      </c>
    </row>
    <row r="198" ht="38" customHeight="1" spans="1:5">
      <c r="A198" s="256">
        <v>2146901</v>
      </c>
      <c r="B198" s="254" t="s">
        <v>1442</v>
      </c>
      <c r="C198" s="259"/>
      <c r="D198" s="259"/>
      <c r="E198" s="289" t="str">
        <f t="shared" si="3"/>
        <v/>
      </c>
    </row>
    <row r="199" ht="38" customHeight="1" spans="1:5">
      <c r="A199" s="256">
        <v>2146902</v>
      </c>
      <c r="B199" s="254" t="s">
        <v>1443</v>
      </c>
      <c r="C199" s="259"/>
      <c r="D199" s="259"/>
      <c r="E199" s="289" t="str">
        <f t="shared" si="3"/>
        <v/>
      </c>
    </row>
    <row r="200" ht="38" customHeight="1" spans="1:5">
      <c r="A200" s="256">
        <v>2146903</v>
      </c>
      <c r="B200" s="254" t="s">
        <v>1444</v>
      </c>
      <c r="C200" s="259"/>
      <c r="D200" s="259"/>
      <c r="E200" s="289" t="str">
        <f t="shared" si="3"/>
        <v/>
      </c>
    </row>
    <row r="201" s="238" customFormat="1" ht="38" customHeight="1" spans="1:5">
      <c r="A201" s="256">
        <v>2146904</v>
      </c>
      <c r="B201" s="254" t="s">
        <v>1445</v>
      </c>
      <c r="C201" s="259"/>
      <c r="D201" s="259"/>
      <c r="E201" s="289" t="str">
        <f t="shared" si="3"/>
        <v/>
      </c>
    </row>
    <row r="202" ht="38" customHeight="1" spans="1:5">
      <c r="A202" s="256">
        <v>2146906</v>
      </c>
      <c r="B202" s="254" t="s">
        <v>1446</v>
      </c>
      <c r="C202" s="259"/>
      <c r="D202" s="259"/>
      <c r="E202" s="289" t="str">
        <f t="shared" si="3"/>
        <v/>
      </c>
    </row>
    <row r="203" ht="38" customHeight="1" spans="1:5">
      <c r="A203" s="256">
        <v>2146907</v>
      </c>
      <c r="B203" s="254" t="s">
        <v>1447</v>
      </c>
      <c r="C203" s="259"/>
      <c r="D203" s="259"/>
      <c r="E203" s="290" t="str">
        <f t="shared" si="3"/>
        <v/>
      </c>
    </row>
    <row r="204" ht="38" customHeight="1" spans="1:5">
      <c r="A204" s="256">
        <v>2146908</v>
      </c>
      <c r="B204" s="254" t="s">
        <v>1448</v>
      </c>
      <c r="C204" s="259"/>
      <c r="D204" s="259"/>
      <c r="E204" s="289" t="str">
        <f t="shared" si="3"/>
        <v/>
      </c>
    </row>
    <row r="205" s="238" customFormat="1" ht="38" customHeight="1" spans="1:5">
      <c r="A205" s="258">
        <v>2146909</v>
      </c>
      <c r="B205" s="254" t="s">
        <v>1449</v>
      </c>
      <c r="C205" s="259"/>
      <c r="D205" s="259"/>
      <c r="E205" s="290" t="str">
        <f t="shared" si="3"/>
        <v/>
      </c>
    </row>
    <row r="206" ht="38" customHeight="1" spans="1:5">
      <c r="A206" s="256">
        <v>2146999</v>
      </c>
      <c r="B206" s="254" t="s">
        <v>1450</v>
      </c>
      <c r="C206" s="259"/>
      <c r="D206" s="259"/>
      <c r="E206" s="290" t="str">
        <f t="shared" si="3"/>
        <v/>
      </c>
    </row>
    <row r="207" ht="38" customHeight="1" spans="1:5">
      <c r="A207" s="256">
        <v>21470</v>
      </c>
      <c r="B207" s="303" t="s">
        <v>1451</v>
      </c>
      <c r="C207" s="259"/>
      <c r="D207" s="259"/>
      <c r="E207" s="289" t="str">
        <f t="shared" si="3"/>
        <v/>
      </c>
    </row>
    <row r="208" ht="38" customHeight="1" spans="1:5">
      <c r="A208" s="256">
        <v>2147001</v>
      </c>
      <c r="B208" s="254" t="s">
        <v>1417</v>
      </c>
      <c r="C208" s="259"/>
      <c r="D208" s="259"/>
      <c r="E208" s="289" t="str">
        <f t="shared" si="3"/>
        <v/>
      </c>
    </row>
    <row r="209" ht="38" customHeight="1" spans="1:5">
      <c r="A209" s="256">
        <v>2147099</v>
      </c>
      <c r="B209" s="254" t="s">
        <v>1452</v>
      </c>
      <c r="C209" s="259"/>
      <c r="D209" s="259"/>
      <c r="E209" s="290"/>
    </row>
    <row r="210" s="238" customFormat="1" ht="38" customHeight="1" spans="1:5">
      <c r="A210" s="256">
        <v>21471</v>
      </c>
      <c r="B210" s="303" t="s">
        <v>1453</v>
      </c>
      <c r="C210" s="259"/>
      <c r="D210" s="259"/>
      <c r="E210" s="289" t="str">
        <f t="shared" ref="E209:E274" si="4">IF(C210&lt;&gt;0,D210/C210-1,"")</f>
        <v/>
      </c>
    </row>
    <row r="211" s="238" customFormat="1" ht="38" customHeight="1" spans="1:5">
      <c r="A211" s="256">
        <v>2147101</v>
      </c>
      <c r="B211" s="254" t="s">
        <v>1417</v>
      </c>
      <c r="C211" s="259"/>
      <c r="D211" s="259"/>
      <c r="E211" s="289" t="str">
        <f t="shared" si="4"/>
        <v/>
      </c>
    </row>
    <row r="212" s="238" customFormat="1" ht="38" customHeight="1" spans="1:5">
      <c r="A212" s="256">
        <v>2147199</v>
      </c>
      <c r="B212" s="254" t="s">
        <v>1454</v>
      </c>
      <c r="C212" s="259"/>
      <c r="D212" s="259"/>
      <c r="E212" s="289" t="str">
        <f t="shared" si="4"/>
        <v/>
      </c>
    </row>
    <row r="213" ht="38" customHeight="1" spans="1:5">
      <c r="A213" s="256">
        <v>21472</v>
      </c>
      <c r="B213" s="303" t="s">
        <v>1455</v>
      </c>
      <c r="C213" s="259"/>
      <c r="D213" s="259"/>
      <c r="E213" s="289" t="str">
        <f t="shared" si="4"/>
        <v/>
      </c>
    </row>
    <row r="214" s="238" customFormat="1" ht="38" customHeight="1" spans="1:5">
      <c r="A214" s="258">
        <v>21498</v>
      </c>
      <c r="B214" s="303" t="s">
        <v>1284</v>
      </c>
      <c r="C214" s="259"/>
      <c r="D214" s="259"/>
      <c r="E214" s="290" t="str">
        <f t="shared" si="4"/>
        <v/>
      </c>
    </row>
    <row r="215" s="238" customFormat="1" ht="38" customHeight="1" spans="1:5">
      <c r="A215" s="258">
        <v>2149801</v>
      </c>
      <c r="B215" s="254" t="s">
        <v>1456</v>
      </c>
      <c r="C215" s="288"/>
      <c r="D215" s="288"/>
      <c r="E215" s="289" t="str">
        <f t="shared" si="4"/>
        <v/>
      </c>
    </row>
    <row r="216" s="238" customFormat="1" ht="38" customHeight="1" spans="1:5">
      <c r="A216" s="258">
        <v>2149802</v>
      </c>
      <c r="B216" s="254" t="s">
        <v>1457</v>
      </c>
      <c r="C216" s="259"/>
      <c r="D216" s="259"/>
      <c r="E216" s="289" t="str">
        <f t="shared" si="4"/>
        <v/>
      </c>
    </row>
    <row r="217" s="238" customFormat="1" ht="38" customHeight="1" spans="1:5">
      <c r="A217" s="258">
        <v>2149803</v>
      </c>
      <c r="B217" s="254" t="s">
        <v>1458</v>
      </c>
      <c r="C217" s="259"/>
      <c r="D217" s="259"/>
      <c r="E217" s="289" t="str">
        <f t="shared" si="4"/>
        <v/>
      </c>
    </row>
    <row r="218" s="238" customFormat="1" ht="38" customHeight="1" spans="1:5">
      <c r="A218" s="258">
        <v>2149804</v>
      </c>
      <c r="B218" s="254" t="s">
        <v>1459</v>
      </c>
      <c r="C218" s="259"/>
      <c r="D218" s="259"/>
      <c r="E218" s="289" t="str">
        <f t="shared" si="4"/>
        <v/>
      </c>
    </row>
    <row r="219" s="238" customFormat="1" ht="38" customHeight="1" spans="1:5">
      <c r="A219" s="258">
        <v>2149899</v>
      </c>
      <c r="B219" s="254" t="s">
        <v>1460</v>
      </c>
      <c r="C219" s="259"/>
      <c r="D219" s="259"/>
      <c r="E219" s="290" t="str">
        <f t="shared" si="4"/>
        <v/>
      </c>
    </row>
    <row r="220" s="238" customFormat="1" ht="38" customHeight="1" spans="1:5">
      <c r="A220" s="255">
        <v>215</v>
      </c>
      <c r="B220" s="250" t="s">
        <v>1461</v>
      </c>
      <c r="C220" s="259"/>
      <c r="D220" s="259"/>
      <c r="E220" s="289" t="str">
        <f t="shared" si="4"/>
        <v/>
      </c>
    </row>
    <row r="221" ht="38" customHeight="1" spans="1:5">
      <c r="A221" s="256">
        <v>21562</v>
      </c>
      <c r="B221" s="303" t="s">
        <v>1462</v>
      </c>
      <c r="C221" s="259"/>
      <c r="D221" s="259"/>
      <c r="E221" s="289" t="str">
        <f t="shared" si="4"/>
        <v/>
      </c>
    </row>
    <row r="222" ht="38" customHeight="1" spans="1:5">
      <c r="A222" s="256">
        <v>2156202</v>
      </c>
      <c r="B222" s="254" t="s">
        <v>1463</v>
      </c>
      <c r="C222" s="259"/>
      <c r="D222" s="259"/>
      <c r="E222" s="289" t="str">
        <f t="shared" si="4"/>
        <v/>
      </c>
    </row>
    <row r="223" ht="38" customHeight="1" spans="1:5">
      <c r="A223" s="256">
        <v>2156299</v>
      </c>
      <c r="B223" s="254" t="s">
        <v>1464</v>
      </c>
      <c r="C223" s="259"/>
      <c r="D223" s="259"/>
      <c r="E223" s="289" t="str">
        <f t="shared" si="4"/>
        <v/>
      </c>
    </row>
    <row r="224" ht="38" customHeight="1" spans="1:5">
      <c r="A224" s="258">
        <v>21598</v>
      </c>
      <c r="B224" s="303" t="s">
        <v>1284</v>
      </c>
      <c r="C224" s="259"/>
      <c r="D224" s="259"/>
      <c r="E224" s="289" t="str">
        <f t="shared" si="4"/>
        <v/>
      </c>
    </row>
    <row r="225" ht="38" customHeight="1" spans="1:5">
      <c r="A225" s="258">
        <v>2159801</v>
      </c>
      <c r="B225" s="254" t="s">
        <v>1465</v>
      </c>
      <c r="C225" s="259"/>
      <c r="D225" s="259"/>
      <c r="E225" s="289" t="str">
        <f t="shared" si="4"/>
        <v/>
      </c>
    </row>
    <row r="226" ht="38" customHeight="1" spans="1:5">
      <c r="A226" s="258">
        <v>2159802</v>
      </c>
      <c r="B226" s="254" t="s">
        <v>1466</v>
      </c>
      <c r="C226" s="259"/>
      <c r="D226" s="259"/>
      <c r="E226" s="289" t="str">
        <f t="shared" si="4"/>
        <v/>
      </c>
    </row>
    <row r="227" ht="38" customHeight="1" spans="1:5">
      <c r="A227" s="258">
        <v>2159803</v>
      </c>
      <c r="B227" s="254" t="s">
        <v>1467</v>
      </c>
      <c r="C227" s="259"/>
      <c r="D227" s="259"/>
      <c r="E227" s="290" t="str">
        <f t="shared" si="4"/>
        <v/>
      </c>
    </row>
    <row r="228" s="238" customFormat="1" ht="38" customHeight="1" spans="1:5">
      <c r="A228" s="258">
        <v>2159899</v>
      </c>
      <c r="B228" s="254" t="s">
        <v>1468</v>
      </c>
      <c r="C228" s="259"/>
      <c r="D228" s="259"/>
      <c r="E228" s="290" t="str">
        <f t="shared" si="4"/>
        <v/>
      </c>
    </row>
    <row r="229" s="238" customFormat="1" ht="38" customHeight="1" spans="1:5">
      <c r="A229" s="257">
        <v>220</v>
      </c>
      <c r="B229" s="250" t="s">
        <v>1469</v>
      </c>
      <c r="C229" s="259"/>
      <c r="D229" s="259"/>
      <c r="E229" s="290" t="str">
        <f t="shared" si="4"/>
        <v/>
      </c>
    </row>
    <row r="230" s="238" customFormat="1" ht="38" customHeight="1" spans="1:5">
      <c r="A230" s="256">
        <v>22006</v>
      </c>
      <c r="B230" s="303" t="s">
        <v>1470</v>
      </c>
      <c r="C230" s="259"/>
      <c r="D230" s="259"/>
      <c r="E230" s="290" t="str">
        <f t="shared" si="4"/>
        <v/>
      </c>
    </row>
    <row r="231" ht="38" customHeight="1" spans="1:5">
      <c r="A231" s="256">
        <v>2200601</v>
      </c>
      <c r="B231" s="254" t="s">
        <v>1471</v>
      </c>
      <c r="C231" s="259"/>
      <c r="D231" s="259"/>
      <c r="E231" s="289" t="str">
        <f t="shared" si="4"/>
        <v/>
      </c>
    </row>
    <row r="232" s="238" customFormat="1" ht="38" customHeight="1" spans="1:5">
      <c r="A232" s="256">
        <v>2200602</v>
      </c>
      <c r="B232" s="254" t="s">
        <v>1472</v>
      </c>
      <c r="C232" s="288"/>
      <c r="D232" s="288"/>
      <c r="E232" s="289" t="str">
        <f t="shared" si="4"/>
        <v/>
      </c>
    </row>
    <row r="233" s="238" customFormat="1" ht="38" customHeight="1" spans="1:5">
      <c r="A233" s="255">
        <v>221</v>
      </c>
      <c r="B233" s="250" t="s">
        <v>1473</v>
      </c>
      <c r="C233" s="259"/>
      <c r="D233" s="259"/>
      <c r="E233" s="290" t="str">
        <f t="shared" si="4"/>
        <v/>
      </c>
    </row>
    <row r="234" ht="38" customHeight="1" spans="1:5">
      <c r="A234" s="256">
        <v>22198</v>
      </c>
      <c r="B234" s="303" t="s">
        <v>1284</v>
      </c>
      <c r="C234" s="259"/>
      <c r="D234" s="259"/>
      <c r="E234" s="289" t="str">
        <f t="shared" si="4"/>
        <v/>
      </c>
    </row>
    <row r="235" s="238" customFormat="1" ht="38" customHeight="1" spans="1:5">
      <c r="A235" s="256">
        <v>2219801</v>
      </c>
      <c r="B235" s="254" t="s">
        <v>1474</v>
      </c>
      <c r="C235" s="259"/>
      <c r="D235" s="259"/>
      <c r="E235" s="289" t="str">
        <f t="shared" si="4"/>
        <v/>
      </c>
    </row>
    <row r="236" ht="38" customHeight="1" spans="1:5">
      <c r="A236" s="256">
        <v>2219899</v>
      </c>
      <c r="B236" s="254" t="s">
        <v>1475</v>
      </c>
      <c r="C236" s="259"/>
      <c r="D236" s="259"/>
      <c r="E236" s="289" t="str">
        <f t="shared" si="4"/>
        <v/>
      </c>
    </row>
    <row r="237" s="238" customFormat="1" ht="38" customHeight="1" spans="1:5">
      <c r="A237" s="255">
        <v>222</v>
      </c>
      <c r="B237" s="250" t="s">
        <v>1476</v>
      </c>
      <c r="C237" s="259"/>
      <c r="D237" s="259"/>
      <c r="E237" s="290" t="str">
        <f t="shared" si="4"/>
        <v/>
      </c>
    </row>
    <row r="238" s="238" customFormat="1" ht="38" customHeight="1" spans="1:5">
      <c r="A238" s="256">
        <v>22298</v>
      </c>
      <c r="B238" s="303" t="s">
        <v>1284</v>
      </c>
      <c r="C238" s="259"/>
      <c r="D238" s="259"/>
      <c r="E238" s="289" t="str">
        <f t="shared" si="4"/>
        <v/>
      </c>
    </row>
    <row r="239" ht="38" customHeight="1" spans="1:5">
      <c r="A239" s="256">
        <v>2229801</v>
      </c>
      <c r="B239" s="254" t="s">
        <v>1477</v>
      </c>
      <c r="C239" s="259"/>
      <c r="D239" s="259"/>
      <c r="E239" s="289" t="str">
        <f t="shared" si="4"/>
        <v/>
      </c>
    </row>
    <row r="240" ht="38" customHeight="1" spans="1:5">
      <c r="A240" s="256">
        <v>2229899</v>
      </c>
      <c r="B240" s="254" t="s">
        <v>1478</v>
      </c>
      <c r="C240" s="259"/>
      <c r="D240" s="259"/>
      <c r="E240" s="289" t="str">
        <f t="shared" si="4"/>
        <v/>
      </c>
    </row>
    <row r="241" ht="38" customHeight="1" spans="1:5">
      <c r="A241" s="255">
        <v>224</v>
      </c>
      <c r="B241" s="250" t="s">
        <v>1479</v>
      </c>
      <c r="C241" s="259"/>
      <c r="D241" s="259"/>
      <c r="E241" s="289" t="str">
        <f t="shared" si="4"/>
        <v/>
      </c>
    </row>
    <row r="242" ht="38" customHeight="1" spans="1:5">
      <c r="A242" s="256">
        <v>22498</v>
      </c>
      <c r="B242" s="303" t="s">
        <v>1284</v>
      </c>
      <c r="C242" s="259"/>
      <c r="D242" s="259"/>
      <c r="E242" s="289" t="str">
        <f t="shared" si="4"/>
        <v/>
      </c>
    </row>
    <row r="243" ht="38" customHeight="1" spans="1:5">
      <c r="A243" s="256">
        <v>2249801</v>
      </c>
      <c r="B243" s="254" t="s">
        <v>1480</v>
      </c>
      <c r="C243" s="259"/>
      <c r="D243" s="259"/>
      <c r="E243" s="289" t="str">
        <f t="shared" si="4"/>
        <v/>
      </c>
    </row>
    <row r="244" ht="38" customHeight="1" spans="1:5">
      <c r="A244" s="256">
        <v>2249802</v>
      </c>
      <c r="B244" s="254" t="s">
        <v>1481</v>
      </c>
      <c r="C244" s="259"/>
      <c r="D244" s="259"/>
      <c r="E244" s="289" t="str">
        <f t="shared" si="4"/>
        <v/>
      </c>
    </row>
    <row r="245" ht="38" customHeight="1" spans="1:5">
      <c r="A245" s="256">
        <v>2249899</v>
      </c>
      <c r="B245" s="254" t="s">
        <v>1482</v>
      </c>
      <c r="C245" s="259"/>
      <c r="D245" s="259"/>
      <c r="E245" s="290" t="str">
        <f t="shared" si="4"/>
        <v/>
      </c>
    </row>
    <row r="246" ht="38" customHeight="1" spans="1:5">
      <c r="A246" s="255">
        <v>229</v>
      </c>
      <c r="B246" s="250" t="s">
        <v>1483</v>
      </c>
      <c r="C246" s="288">
        <v>275</v>
      </c>
      <c r="D246" s="288">
        <v>2352</v>
      </c>
      <c r="E246" s="289">
        <f t="shared" si="4"/>
        <v>7.553</v>
      </c>
    </row>
    <row r="247" s="238" customFormat="1" ht="38" customHeight="1" spans="1:5">
      <c r="A247" s="256">
        <v>22904</v>
      </c>
      <c r="B247" s="303" t="s">
        <v>1484</v>
      </c>
      <c r="C247" s="259"/>
      <c r="D247" s="259"/>
      <c r="E247" s="290"/>
    </row>
    <row r="248" ht="38" customHeight="1" spans="1:5">
      <c r="A248" s="256">
        <v>2290401</v>
      </c>
      <c r="B248" s="254" t="s">
        <v>1485</v>
      </c>
      <c r="C248" s="259"/>
      <c r="D248" s="259"/>
      <c r="E248" s="289" t="str">
        <f t="shared" si="4"/>
        <v/>
      </c>
    </row>
    <row r="249" ht="38" customHeight="1" spans="1:5">
      <c r="A249" s="256">
        <v>2290402</v>
      </c>
      <c r="B249" s="254" t="s">
        <v>1486</v>
      </c>
      <c r="C249" s="259"/>
      <c r="D249" s="259"/>
      <c r="E249" s="289" t="str">
        <f t="shared" si="4"/>
        <v/>
      </c>
    </row>
    <row r="250" ht="38" customHeight="1" spans="1:5">
      <c r="A250" s="256">
        <v>2290403</v>
      </c>
      <c r="B250" s="254" t="s">
        <v>1487</v>
      </c>
      <c r="C250" s="259"/>
      <c r="D250" s="288"/>
      <c r="E250" s="289" t="str">
        <f t="shared" si="4"/>
        <v/>
      </c>
    </row>
    <row r="251" ht="38" customHeight="1" spans="1:5">
      <c r="A251" s="256">
        <v>22908</v>
      </c>
      <c r="B251" s="303" t="s">
        <v>1488</v>
      </c>
      <c r="C251" s="259"/>
      <c r="D251" s="259"/>
      <c r="E251" s="289" t="str">
        <f t="shared" si="4"/>
        <v/>
      </c>
    </row>
    <row r="252" ht="38" customHeight="1" spans="1:5">
      <c r="A252" s="256">
        <v>2290802</v>
      </c>
      <c r="B252" s="254" t="s">
        <v>1489</v>
      </c>
      <c r="C252" s="259"/>
      <c r="D252" s="259"/>
      <c r="E252" s="289" t="str">
        <f t="shared" si="4"/>
        <v/>
      </c>
    </row>
    <row r="253" ht="38" customHeight="1" spans="1:5">
      <c r="A253" s="256">
        <v>2290803</v>
      </c>
      <c r="B253" s="254" t="s">
        <v>1490</v>
      </c>
      <c r="C253" s="259"/>
      <c r="D253" s="259"/>
      <c r="E253" s="289" t="str">
        <f t="shared" si="4"/>
        <v/>
      </c>
    </row>
    <row r="254" ht="38" customHeight="1" spans="1:5">
      <c r="A254" s="256">
        <v>2290804</v>
      </c>
      <c r="B254" s="254" t="s">
        <v>1491</v>
      </c>
      <c r="C254" s="259"/>
      <c r="D254" s="259"/>
      <c r="E254" s="289" t="str">
        <f t="shared" si="4"/>
        <v/>
      </c>
    </row>
    <row r="255" ht="38" customHeight="1" spans="1:5">
      <c r="A255" s="256">
        <v>2290805</v>
      </c>
      <c r="B255" s="254" t="s">
        <v>1492</v>
      </c>
      <c r="C255" s="259"/>
      <c r="D255" s="259"/>
      <c r="E255" s="289" t="str">
        <f t="shared" si="4"/>
        <v/>
      </c>
    </row>
    <row r="256" ht="38" customHeight="1" spans="1:5">
      <c r="A256" s="256">
        <v>2290806</v>
      </c>
      <c r="B256" s="254" t="s">
        <v>1493</v>
      </c>
      <c r="C256" s="259"/>
      <c r="D256" s="259"/>
      <c r="E256" s="289" t="str">
        <f t="shared" si="4"/>
        <v/>
      </c>
    </row>
    <row r="257" ht="38" customHeight="1" spans="1:5">
      <c r="A257" s="256">
        <v>2290807</v>
      </c>
      <c r="B257" s="254" t="s">
        <v>1494</v>
      </c>
      <c r="C257" s="259"/>
      <c r="D257" s="259"/>
      <c r="E257" s="289" t="str">
        <f t="shared" si="4"/>
        <v/>
      </c>
    </row>
    <row r="258" ht="38" customHeight="1" spans="1:5">
      <c r="A258" s="256">
        <v>2290808</v>
      </c>
      <c r="B258" s="254" t="s">
        <v>1495</v>
      </c>
      <c r="C258" s="259"/>
      <c r="D258" s="259"/>
      <c r="E258" s="289" t="str">
        <f t="shared" si="4"/>
        <v/>
      </c>
    </row>
    <row r="259" ht="38" customHeight="1" spans="1:5">
      <c r="A259" s="256">
        <v>2290899</v>
      </c>
      <c r="B259" s="254" t="s">
        <v>1496</v>
      </c>
      <c r="C259" s="259"/>
      <c r="D259" s="259"/>
      <c r="E259" s="289" t="str">
        <f t="shared" si="4"/>
        <v/>
      </c>
    </row>
    <row r="260" ht="38" customHeight="1" spans="1:5">
      <c r="A260" s="258">
        <v>22909</v>
      </c>
      <c r="B260" s="303" t="s">
        <v>1497</v>
      </c>
      <c r="C260" s="259"/>
      <c r="D260" s="259"/>
      <c r="E260" s="289" t="str">
        <f t="shared" si="4"/>
        <v/>
      </c>
    </row>
    <row r="261" ht="38" customHeight="1" spans="1:5">
      <c r="A261" s="258">
        <v>2290901</v>
      </c>
      <c r="B261" s="254" t="s">
        <v>1497</v>
      </c>
      <c r="C261" s="259"/>
      <c r="D261" s="259"/>
      <c r="E261" s="289" t="str">
        <f t="shared" si="4"/>
        <v/>
      </c>
    </row>
    <row r="262" ht="38" customHeight="1" spans="1:5">
      <c r="A262" s="258">
        <v>22910</v>
      </c>
      <c r="B262" s="303" t="s">
        <v>1498</v>
      </c>
      <c r="C262" s="259"/>
      <c r="D262" s="259"/>
      <c r="E262" s="289" t="str">
        <f t="shared" si="4"/>
        <v/>
      </c>
    </row>
    <row r="263" ht="38" customHeight="1" spans="1:5">
      <c r="A263" s="258">
        <v>2291001</v>
      </c>
      <c r="B263" s="254" t="s">
        <v>1498</v>
      </c>
      <c r="C263" s="259"/>
      <c r="D263" s="259"/>
      <c r="E263" s="290" t="str">
        <f t="shared" si="4"/>
        <v/>
      </c>
    </row>
    <row r="264" ht="38" customHeight="1" spans="1:5">
      <c r="A264" s="256">
        <v>22960</v>
      </c>
      <c r="B264" s="303" t="s">
        <v>1499</v>
      </c>
      <c r="C264" s="259">
        <v>275</v>
      </c>
      <c r="D264" s="259">
        <v>2352</v>
      </c>
      <c r="E264" s="290">
        <f t="shared" si="4"/>
        <v>7.553</v>
      </c>
    </row>
    <row r="265" ht="38" customHeight="1" spans="1:5">
      <c r="A265" s="262">
        <v>2296001</v>
      </c>
      <c r="B265" s="254" t="s">
        <v>1500</v>
      </c>
      <c r="C265" s="259"/>
      <c r="D265" s="259"/>
      <c r="E265" s="290" t="str">
        <f t="shared" si="4"/>
        <v/>
      </c>
    </row>
    <row r="266" ht="38" customHeight="1" spans="1:5">
      <c r="A266" s="256">
        <v>2296002</v>
      </c>
      <c r="B266" s="254" t="s">
        <v>1501</v>
      </c>
      <c r="C266" s="259">
        <v>116</v>
      </c>
      <c r="D266" s="259">
        <v>685</v>
      </c>
      <c r="E266" s="290">
        <f t="shared" si="4"/>
        <v>4.905</v>
      </c>
    </row>
    <row r="267" ht="38" customHeight="1" spans="1:5">
      <c r="A267" s="256">
        <v>2296003</v>
      </c>
      <c r="B267" s="254" t="s">
        <v>1502</v>
      </c>
      <c r="C267" s="259">
        <v>142</v>
      </c>
      <c r="D267" s="259">
        <v>603</v>
      </c>
      <c r="E267" s="290">
        <f t="shared" si="4"/>
        <v>3.246</v>
      </c>
    </row>
    <row r="268" ht="38" customHeight="1" spans="1:5">
      <c r="A268" s="256">
        <v>2296004</v>
      </c>
      <c r="B268" s="254" t="s">
        <v>1503</v>
      </c>
      <c r="C268" s="259"/>
      <c r="D268" s="259"/>
      <c r="E268" s="290" t="str">
        <f t="shared" si="4"/>
        <v/>
      </c>
    </row>
    <row r="269" ht="38" customHeight="1" spans="1:5">
      <c r="A269" s="256">
        <v>2296005</v>
      </c>
      <c r="B269" s="254" t="s">
        <v>1504</v>
      </c>
      <c r="C269" s="259"/>
      <c r="D269" s="259"/>
      <c r="E269" s="290" t="str">
        <f t="shared" si="4"/>
        <v/>
      </c>
    </row>
    <row r="270" ht="38" customHeight="1" spans="1:5">
      <c r="A270" s="256">
        <v>2296006</v>
      </c>
      <c r="B270" s="254" t="s">
        <v>1505</v>
      </c>
      <c r="C270" s="259">
        <v>7</v>
      </c>
      <c r="D270" s="259">
        <v>78</v>
      </c>
      <c r="E270" s="290">
        <f t="shared" si="4"/>
        <v>10.143</v>
      </c>
    </row>
    <row r="271" ht="38" customHeight="1" spans="1:5">
      <c r="A271" s="256">
        <v>2296010</v>
      </c>
      <c r="B271" s="254" t="s">
        <v>1506</v>
      </c>
      <c r="C271" s="197"/>
      <c r="D271" s="197"/>
      <c r="E271" s="290" t="str">
        <f t="shared" si="4"/>
        <v/>
      </c>
    </row>
    <row r="272" ht="38" customHeight="1" spans="1:5">
      <c r="A272" s="256">
        <v>2296011</v>
      </c>
      <c r="B272" s="254" t="s">
        <v>1507</v>
      </c>
      <c r="C272" s="197"/>
      <c r="D272" s="197"/>
      <c r="E272" s="290" t="str">
        <f t="shared" si="4"/>
        <v/>
      </c>
    </row>
    <row r="273" ht="38" customHeight="1" spans="1:5">
      <c r="A273" s="256">
        <v>2296012</v>
      </c>
      <c r="B273" s="254" t="s">
        <v>1508</v>
      </c>
      <c r="C273" s="197"/>
      <c r="D273" s="197"/>
      <c r="E273" s="290" t="str">
        <f t="shared" si="4"/>
        <v/>
      </c>
    </row>
    <row r="274" ht="38" customHeight="1" spans="1:5">
      <c r="A274" s="256">
        <v>2296013</v>
      </c>
      <c r="B274" s="254" t="s">
        <v>1509</v>
      </c>
      <c r="C274" s="197"/>
      <c r="D274" s="197"/>
      <c r="E274" s="290" t="str">
        <f t="shared" si="4"/>
        <v/>
      </c>
    </row>
    <row r="275" ht="38" customHeight="1" spans="1:5">
      <c r="A275" s="256">
        <v>2296099</v>
      </c>
      <c r="B275" s="254" t="s">
        <v>1510</v>
      </c>
      <c r="C275" s="197">
        <v>10</v>
      </c>
      <c r="D275" s="197">
        <v>986</v>
      </c>
      <c r="E275" s="290">
        <f>IF(C275&lt;&gt;0,D275/C275-1,"")</f>
        <v>97.6</v>
      </c>
    </row>
    <row r="276" ht="38" customHeight="1" spans="1:5">
      <c r="A276" s="258">
        <v>22998</v>
      </c>
      <c r="B276" s="303" t="s">
        <v>1511</v>
      </c>
      <c r="C276" s="197"/>
      <c r="D276" s="197"/>
      <c r="E276" s="290" t="str">
        <f t="shared" ref="E276:E283" si="5">IF(C276&lt;&gt;0,D276/C276-1,"")</f>
        <v/>
      </c>
    </row>
    <row r="277" ht="38" customHeight="1" spans="1:5">
      <c r="A277" s="258">
        <v>2299899</v>
      </c>
      <c r="B277" s="254" t="s">
        <v>1512</v>
      </c>
      <c r="C277" s="197"/>
      <c r="D277" s="197"/>
      <c r="E277" s="290" t="str">
        <f t="shared" si="5"/>
        <v/>
      </c>
    </row>
    <row r="278" ht="38" customHeight="1" spans="1:5">
      <c r="A278" s="255">
        <v>232</v>
      </c>
      <c r="B278" s="250" t="s">
        <v>1513</v>
      </c>
      <c r="C278" s="194">
        <v>25203</v>
      </c>
      <c r="D278" s="194">
        <v>30905</v>
      </c>
      <c r="E278" s="289">
        <f t="shared" si="5"/>
        <v>0.226</v>
      </c>
    </row>
    <row r="279" ht="38" customHeight="1" spans="1:5">
      <c r="A279" s="258">
        <v>23204</v>
      </c>
      <c r="B279" s="303" t="s">
        <v>1514</v>
      </c>
      <c r="C279" s="197">
        <v>25203</v>
      </c>
      <c r="D279" s="197">
        <v>30905</v>
      </c>
      <c r="E279" s="290">
        <f t="shared" si="5"/>
        <v>0.226</v>
      </c>
    </row>
    <row r="280" ht="38" customHeight="1" spans="1:5">
      <c r="A280" s="256">
        <v>2320401</v>
      </c>
      <c r="B280" s="254" t="s">
        <v>1515</v>
      </c>
      <c r="C280" s="197"/>
      <c r="D280" s="197"/>
      <c r="E280" s="290" t="str">
        <f t="shared" si="5"/>
        <v/>
      </c>
    </row>
    <row r="281" ht="38" customHeight="1" spans="1:5">
      <c r="A281" s="256">
        <v>2320402</v>
      </c>
      <c r="B281" s="254" t="s">
        <v>1516</v>
      </c>
      <c r="C281" s="197"/>
      <c r="D281" s="197"/>
      <c r="E281" s="290" t="str">
        <f t="shared" si="5"/>
        <v/>
      </c>
    </row>
    <row r="282" ht="38" customHeight="1" spans="1:5">
      <c r="A282" s="256">
        <v>2320405</v>
      </c>
      <c r="B282" s="254" t="s">
        <v>1517</v>
      </c>
      <c r="C282" s="197"/>
      <c r="D282" s="197"/>
      <c r="E282" s="290" t="str">
        <f t="shared" si="5"/>
        <v/>
      </c>
    </row>
    <row r="283" ht="38" customHeight="1" spans="1:5">
      <c r="A283" s="256">
        <v>2320411</v>
      </c>
      <c r="B283" s="254" t="s">
        <v>1518</v>
      </c>
      <c r="C283" s="197">
        <v>3841</v>
      </c>
      <c r="D283" s="197">
        <v>3734</v>
      </c>
      <c r="E283" s="290">
        <f t="shared" si="5"/>
        <v>-0.028</v>
      </c>
    </row>
    <row r="284" ht="38" customHeight="1" spans="1:5">
      <c r="A284" s="256">
        <v>2320413</v>
      </c>
      <c r="B284" s="254" t="s">
        <v>1519</v>
      </c>
      <c r="C284" s="197"/>
      <c r="D284" s="197"/>
      <c r="E284" s="290" t="str">
        <f t="shared" ref="E284:E300" si="6">IF(C284&lt;&gt;0,D284/C284-1,"")</f>
        <v/>
      </c>
    </row>
    <row r="285" ht="38" customHeight="1" spans="1:5">
      <c r="A285" s="256">
        <v>2320414</v>
      </c>
      <c r="B285" s="254" t="s">
        <v>1520</v>
      </c>
      <c r="C285" s="197"/>
      <c r="D285" s="197"/>
      <c r="E285" s="290" t="str">
        <f t="shared" si="6"/>
        <v/>
      </c>
    </row>
    <row r="286" ht="38" customHeight="1" spans="1:5">
      <c r="A286" s="256">
        <v>2320416</v>
      </c>
      <c r="B286" s="254" t="s">
        <v>1521</v>
      </c>
      <c r="C286" s="197"/>
      <c r="D286" s="197"/>
      <c r="E286" s="290" t="str">
        <f t="shared" si="6"/>
        <v/>
      </c>
    </row>
    <row r="287" ht="38" customHeight="1" spans="1:5">
      <c r="A287" s="256">
        <v>2320417</v>
      </c>
      <c r="B287" s="254" t="s">
        <v>1522</v>
      </c>
      <c r="C287" s="197"/>
      <c r="D287" s="197"/>
      <c r="E287" s="290" t="str">
        <f t="shared" si="6"/>
        <v/>
      </c>
    </row>
    <row r="288" ht="38" customHeight="1" spans="1:5">
      <c r="A288" s="256">
        <v>2320418</v>
      </c>
      <c r="B288" s="254" t="s">
        <v>1523</v>
      </c>
      <c r="C288" s="197"/>
      <c r="D288" s="197"/>
      <c r="E288" s="290" t="str">
        <f t="shared" si="6"/>
        <v/>
      </c>
    </row>
    <row r="289" ht="38" customHeight="1" spans="1:5">
      <c r="A289" s="256">
        <v>2320419</v>
      </c>
      <c r="B289" s="254" t="s">
        <v>1524</v>
      </c>
      <c r="C289" s="197"/>
      <c r="D289" s="197"/>
      <c r="E289" s="290" t="str">
        <f t="shared" si="6"/>
        <v/>
      </c>
    </row>
    <row r="290" ht="38" customHeight="1" spans="1:5">
      <c r="A290" s="256">
        <v>2320420</v>
      </c>
      <c r="B290" s="254" t="s">
        <v>1525</v>
      </c>
      <c r="C290" s="197"/>
      <c r="D290" s="197"/>
      <c r="E290" s="290" t="str">
        <f t="shared" si="6"/>
        <v/>
      </c>
    </row>
    <row r="291" ht="38" customHeight="1" spans="1:5">
      <c r="A291" s="256">
        <v>2320431</v>
      </c>
      <c r="B291" s="254" t="s">
        <v>1526</v>
      </c>
      <c r="C291" s="197">
        <v>1498</v>
      </c>
      <c r="D291" s="197">
        <v>1498</v>
      </c>
      <c r="E291" s="290">
        <f t="shared" si="6"/>
        <v>0</v>
      </c>
    </row>
    <row r="292" ht="38" customHeight="1" spans="1:5">
      <c r="A292" s="256">
        <v>2320432</v>
      </c>
      <c r="B292" s="254" t="s">
        <v>1527</v>
      </c>
      <c r="C292" s="197">
        <v>1269</v>
      </c>
      <c r="D292" s="197">
        <v>1269</v>
      </c>
      <c r="E292" s="290">
        <f t="shared" si="6"/>
        <v>0</v>
      </c>
    </row>
    <row r="293" ht="38" customHeight="1" spans="1:5">
      <c r="A293" s="256">
        <v>2320433</v>
      </c>
      <c r="B293" s="254" t="s">
        <v>1528</v>
      </c>
      <c r="C293" s="197">
        <v>14302</v>
      </c>
      <c r="D293" s="197">
        <v>18831</v>
      </c>
      <c r="E293" s="290">
        <f t="shared" si="6"/>
        <v>0.317</v>
      </c>
    </row>
    <row r="294" ht="38" customHeight="1" spans="1:5">
      <c r="A294" s="256">
        <v>2320498</v>
      </c>
      <c r="B294" s="254" t="s">
        <v>1529</v>
      </c>
      <c r="C294" s="197">
        <v>4293</v>
      </c>
      <c r="D294" s="197">
        <v>4293</v>
      </c>
      <c r="E294" s="290">
        <f t="shared" si="6"/>
        <v>0</v>
      </c>
    </row>
    <row r="295" ht="38" customHeight="1" spans="1:5">
      <c r="A295" s="256">
        <v>2320499</v>
      </c>
      <c r="B295" s="254" t="s">
        <v>1530</v>
      </c>
      <c r="C295" s="197"/>
      <c r="D295" s="197">
        <v>1280</v>
      </c>
      <c r="E295" s="290" t="str">
        <f t="shared" si="6"/>
        <v/>
      </c>
    </row>
    <row r="296" ht="38" customHeight="1" spans="1:5">
      <c r="A296" s="255">
        <v>233</v>
      </c>
      <c r="B296" s="250" t="s">
        <v>1531</v>
      </c>
      <c r="C296" s="194">
        <v>261</v>
      </c>
      <c r="D296" s="194">
        <v>326</v>
      </c>
      <c r="E296" s="289">
        <f t="shared" si="6"/>
        <v>0.249</v>
      </c>
    </row>
    <row r="297" ht="38" customHeight="1" spans="1:5">
      <c r="A297" s="262">
        <v>23304</v>
      </c>
      <c r="B297" s="303" t="s">
        <v>1532</v>
      </c>
      <c r="C297" s="197">
        <v>261</v>
      </c>
      <c r="D297" s="197">
        <v>326</v>
      </c>
      <c r="E297" s="290">
        <f t="shared" si="6"/>
        <v>0.249</v>
      </c>
    </row>
    <row r="298" ht="38" customHeight="1" spans="1:5">
      <c r="A298" s="256">
        <v>2330401</v>
      </c>
      <c r="B298" s="254" t="s">
        <v>1533</v>
      </c>
      <c r="C298" s="197"/>
      <c r="D298" s="197"/>
      <c r="E298" s="290" t="str">
        <f t="shared" si="6"/>
        <v/>
      </c>
    </row>
    <row r="299" ht="38" customHeight="1" spans="1:5">
      <c r="A299" s="256">
        <v>2330405</v>
      </c>
      <c r="B299" s="254" t="s">
        <v>1534</v>
      </c>
      <c r="C299" s="197"/>
      <c r="D299" s="197"/>
      <c r="E299" s="290" t="str">
        <f t="shared" si="6"/>
        <v/>
      </c>
    </row>
    <row r="300" ht="38" customHeight="1" spans="1:5">
      <c r="A300" s="256">
        <v>2330411</v>
      </c>
      <c r="B300" s="254" t="s">
        <v>1535</v>
      </c>
      <c r="C300" s="197">
        <v>6</v>
      </c>
      <c r="D300" s="197">
        <v>18</v>
      </c>
      <c r="E300" s="290">
        <f t="shared" si="6"/>
        <v>2</v>
      </c>
    </row>
    <row r="301" ht="38" customHeight="1" spans="1:5">
      <c r="A301" s="256">
        <v>2330413</v>
      </c>
      <c r="B301" s="254" t="s">
        <v>1536</v>
      </c>
      <c r="C301" s="197"/>
      <c r="D301" s="197"/>
      <c r="E301" s="290" t="str">
        <f t="shared" ref="E301:E313" si="7">IF(C301&lt;&gt;0,D301/C301-1,"")</f>
        <v/>
      </c>
    </row>
    <row r="302" ht="38" customHeight="1" spans="1:5">
      <c r="A302" s="256">
        <v>2330414</v>
      </c>
      <c r="B302" s="254" t="s">
        <v>1537</v>
      </c>
      <c r="C302" s="197"/>
      <c r="D302" s="197"/>
      <c r="E302" s="290" t="str">
        <f t="shared" si="7"/>
        <v/>
      </c>
    </row>
    <row r="303" ht="38" customHeight="1" spans="1:5">
      <c r="A303" s="256">
        <v>2330416</v>
      </c>
      <c r="B303" s="254" t="s">
        <v>1538</v>
      </c>
      <c r="C303" s="197"/>
      <c r="D303" s="197"/>
      <c r="E303" s="290" t="str">
        <f t="shared" si="7"/>
        <v/>
      </c>
    </row>
    <row r="304" ht="38" customHeight="1" spans="1:5">
      <c r="A304" s="256">
        <v>2330417</v>
      </c>
      <c r="B304" s="254" t="s">
        <v>1539</v>
      </c>
      <c r="C304" s="197"/>
      <c r="D304" s="197"/>
      <c r="E304" s="290" t="str">
        <f t="shared" si="7"/>
        <v/>
      </c>
    </row>
    <row r="305" ht="38" customHeight="1" spans="1:5">
      <c r="A305" s="256">
        <v>2330418</v>
      </c>
      <c r="B305" s="254" t="s">
        <v>1540</v>
      </c>
      <c r="C305" s="197"/>
      <c r="D305" s="197"/>
      <c r="E305" s="290" t="str">
        <f t="shared" si="7"/>
        <v/>
      </c>
    </row>
    <row r="306" ht="38" customHeight="1" spans="1:5">
      <c r="A306" s="256">
        <v>2330419</v>
      </c>
      <c r="B306" s="254" t="s">
        <v>1541</v>
      </c>
      <c r="C306" s="197"/>
      <c r="D306" s="197"/>
      <c r="E306" s="290" t="str">
        <f t="shared" si="7"/>
        <v/>
      </c>
    </row>
    <row r="307" ht="38" customHeight="1" spans="1:5">
      <c r="A307" s="256">
        <v>2330420</v>
      </c>
      <c r="B307" s="254" t="s">
        <v>1542</v>
      </c>
      <c r="C307" s="197"/>
      <c r="D307" s="197"/>
      <c r="E307" s="290" t="str">
        <f t="shared" si="7"/>
        <v/>
      </c>
    </row>
    <row r="308" ht="38" customHeight="1" spans="1:5">
      <c r="A308" s="256">
        <v>2330431</v>
      </c>
      <c r="B308" s="254" t="s">
        <v>1543</v>
      </c>
      <c r="C308" s="197"/>
      <c r="D308" s="197">
        <v>220</v>
      </c>
      <c r="E308" s="290">
        <v>1</v>
      </c>
    </row>
    <row r="309" ht="38" customHeight="1" spans="1:5">
      <c r="A309" s="256">
        <v>2330432</v>
      </c>
      <c r="B309" s="254" t="s">
        <v>1544</v>
      </c>
      <c r="C309" s="197"/>
      <c r="D309" s="197"/>
      <c r="E309" s="290" t="str">
        <f t="shared" si="7"/>
        <v/>
      </c>
    </row>
    <row r="310" ht="38" customHeight="1" spans="1:5">
      <c r="A310" s="256">
        <v>2330433</v>
      </c>
      <c r="B310" s="254" t="s">
        <v>1545</v>
      </c>
      <c r="C310" s="197">
        <v>231</v>
      </c>
      <c r="D310" s="197"/>
      <c r="E310" s="290">
        <f t="shared" si="7"/>
        <v>-1</v>
      </c>
    </row>
    <row r="311" ht="38" customHeight="1" spans="1:5">
      <c r="A311" s="256">
        <v>2330498</v>
      </c>
      <c r="B311" s="254" t="s">
        <v>1546</v>
      </c>
      <c r="C311" s="197"/>
      <c r="D311" s="197"/>
      <c r="E311" s="290" t="str">
        <f t="shared" si="7"/>
        <v/>
      </c>
    </row>
    <row r="312" ht="38" customHeight="1" spans="1:5">
      <c r="A312" s="256">
        <v>2330499</v>
      </c>
      <c r="B312" s="254" t="s">
        <v>1547</v>
      </c>
      <c r="C312" s="197">
        <v>24</v>
      </c>
      <c r="D312" s="197">
        <v>88</v>
      </c>
      <c r="E312" s="290">
        <f t="shared" si="7"/>
        <v>2.667</v>
      </c>
    </row>
    <row r="313" ht="38" customHeight="1" spans="1:5">
      <c r="A313" s="263">
        <v>234</v>
      </c>
      <c r="B313" s="250" t="s">
        <v>1548</v>
      </c>
      <c r="C313" s="194"/>
      <c r="D313" s="194"/>
      <c r="E313" s="290" t="str">
        <f t="shared" si="7"/>
        <v/>
      </c>
    </row>
    <row r="314" ht="38" customHeight="1" spans="1:5">
      <c r="A314" s="264">
        <v>23401</v>
      </c>
      <c r="B314" s="303" t="s">
        <v>1549</v>
      </c>
      <c r="C314" s="194"/>
      <c r="D314" s="194"/>
      <c r="E314" s="289"/>
    </row>
    <row r="315" ht="38" customHeight="1" spans="1:5">
      <c r="A315" s="264">
        <v>2340101</v>
      </c>
      <c r="B315" s="254" t="s">
        <v>1550</v>
      </c>
      <c r="C315" s="194"/>
      <c r="D315" s="194"/>
      <c r="E315" s="289"/>
    </row>
    <row r="316" ht="38" customHeight="1" spans="1:5">
      <c r="A316" s="264">
        <v>2340102</v>
      </c>
      <c r="B316" s="254" t="s">
        <v>1551</v>
      </c>
      <c r="C316" s="194"/>
      <c r="D316" s="194"/>
      <c r="E316" s="289"/>
    </row>
    <row r="317" ht="38" customHeight="1" spans="1:5">
      <c r="A317" s="264">
        <v>2340103</v>
      </c>
      <c r="B317" s="254" t="s">
        <v>1552</v>
      </c>
      <c r="C317" s="194"/>
      <c r="D317" s="194"/>
      <c r="E317" s="289"/>
    </row>
    <row r="318" ht="38" customHeight="1" spans="1:5">
      <c r="A318" s="264">
        <v>2340104</v>
      </c>
      <c r="B318" s="254" t="s">
        <v>1553</v>
      </c>
      <c r="C318" s="194"/>
      <c r="D318" s="194"/>
      <c r="E318" s="289"/>
    </row>
    <row r="319" ht="38" customHeight="1" spans="1:5">
      <c r="A319" s="264">
        <v>2340105</v>
      </c>
      <c r="B319" s="254" t="s">
        <v>1554</v>
      </c>
      <c r="C319" s="194"/>
      <c r="D319" s="194"/>
      <c r="E319" s="289"/>
    </row>
    <row r="320" ht="38" customHeight="1" spans="1:5">
      <c r="A320" s="264">
        <v>2340106</v>
      </c>
      <c r="B320" s="254" t="s">
        <v>1555</v>
      </c>
      <c r="C320" s="194"/>
      <c r="D320" s="194"/>
      <c r="E320" s="289"/>
    </row>
    <row r="321" ht="38" customHeight="1" spans="1:5">
      <c r="A321" s="264">
        <v>2340107</v>
      </c>
      <c r="B321" s="254" t="s">
        <v>1556</v>
      </c>
      <c r="C321" s="194"/>
      <c r="D321" s="194"/>
      <c r="E321" s="289"/>
    </row>
    <row r="322" ht="38" customHeight="1" spans="1:5">
      <c r="A322" s="264">
        <v>2340108</v>
      </c>
      <c r="B322" s="254" t="s">
        <v>1557</v>
      </c>
      <c r="C322" s="194"/>
      <c r="D322" s="194"/>
      <c r="E322" s="289"/>
    </row>
    <row r="323" ht="38" customHeight="1" spans="1:5">
      <c r="A323" s="264">
        <v>2340109</v>
      </c>
      <c r="B323" s="254" t="s">
        <v>1558</v>
      </c>
      <c r="C323" s="194"/>
      <c r="D323" s="194"/>
      <c r="E323" s="289"/>
    </row>
    <row r="324" ht="38" customHeight="1" spans="1:5">
      <c r="A324" s="264">
        <v>2340110</v>
      </c>
      <c r="B324" s="254" t="s">
        <v>1559</v>
      </c>
      <c r="C324" s="194"/>
      <c r="D324" s="194"/>
      <c r="E324" s="289"/>
    </row>
    <row r="325" ht="38" customHeight="1" spans="1:5">
      <c r="A325" s="264">
        <v>2340111</v>
      </c>
      <c r="B325" s="254" t="s">
        <v>1560</v>
      </c>
      <c r="C325" s="194"/>
      <c r="D325" s="194"/>
      <c r="E325" s="289"/>
    </row>
    <row r="326" ht="38" customHeight="1" spans="1:5">
      <c r="A326" s="264">
        <v>2340199</v>
      </c>
      <c r="B326" s="254" t="s">
        <v>1561</v>
      </c>
      <c r="C326" s="194"/>
      <c r="D326" s="194"/>
      <c r="E326" s="289"/>
    </row>
    <row r="327" ht="38" customHeight="1" spans="1:5">
      <c r="A327" s="264">
        <v>23402</v>
      </c>
      <c r="B327" s="303" t="s">
        <v>1562</v>
      </c>
      <c r="C327" s="194"/>
      <c r="D327" s="194"/>
      <c r="E327" s="289"/>
    </row>
    <row r="328" ht="38" customHeight="1" spans="1:5">
      <c r="A328" s="264">
        <v>2340201</v>
      </c>
      <c r="B328" s="254" t="s">
        <v>1563</v>
      </c>
      <c r="C328" s="194"/>
      <c r="D328" s="194"/>
      <c r="E328" s="289"/>
    </row>
    <row r="329" ht="38" customHeight="1" spans="1:5">
      <c r="A329" s="264">
        <v>2340202</v>
      </c>
      <c r="B329" s="254" t="s">
        <v>1564</v>
      </c>
      <c r="C329" s="194"/>
      <c r="D329" s="194"/>
      <c r="E329" s="289"/>
    </row>
    <row r="330" ht="38" customHeight="1" spans="1:5">
      <c r="A330" s="264">
        <v>2340203</v>
      </c>
      <c r="B330" s="254" t="s">
        <v>1565</v>
      </c>
      <c r="C330" s="194"/>
      <c r="D330" s="194"/>
      <c r="E330" s="289"/>
    </row>
    <row r="331" ht="38" customHeight="1" spans="1:5">
      <c r="A331" s="264">
        <v>2340204</v>
      </c>
      <c r="B331" s="254" t="s">
        <v>1566</v>
      </c>
      <c r="C331" s="194"/>
      <c r="D331" s="194"/>
      <c r="E331" s="289"/>
    </row>
    <row r="332" ht="38" customHeight="1" spans="1:5">
      <c r="A332" s="264">
        <v>2340205</v>
      </c>
      <c r="B332" s="254" t="s">
        <v>1567</v>
      </c>
      <c r="C332" s="194"/>
      <c r="D332" s="194"/>
      <c r="E332" s="289"/>
    </row>
    <row r="333" ht="38" customHeight="1" spans="1:5">
      <c r="A333" s="264">
        <v>2340299</v>
      </c>
      <c r="B333" s="254" t="s">
        <v>1568</v>
      </c>
      <c r="C333" s="194"/>
      <c r="D333" s="194"/>
      <c r="E333" s="289"/>
    </row>
    <row r="334" ht="38" customHeight="1" spans="1:5">
      <c r="A334" s="257"/>
      <c r="B334" s="250"/>
      <c r="C334" s="194"/>
      <c r="D334" s="194"/>
      <c r="E334" s="289"/>
    </row>
    <row r="335" ht="38" customHeight="1" spans="1:5">
      <c r="A335" s="267"/>
      <c r="B335" s="304" t="s">
        <v>1569</v>
      </c>
      <c r="C335" s="305">
        <f>SUM(C4,C11,C19,C42,C47,C54,C70,C131,C170,C220,C229,C233,C237,C241,C246,C278,C296,C313)</f>
        <v>337417</v>
      </c>
      <c r="D335" s="305">
        <f>SUM(D4,D11,D19,D42,D47,D54,D70,D131,D170,D220,D229,D233,D237,D241,D246,D278,D296,D313)</f>
        <v>141816</v>
      </c>
      <c r="E335" s="289">
        <f>IF(C335&lt;&gt;0,D335/C335-1,"")</f>
        <v>-0.58</v>
      </c>
    </row>
    <row r="336" ht="38" customHeight="1" spans="1:5">
      <c r="A336" s="306" t="s">
        <v>1570</v>
      </c>
      <c r="B336" s="271" t="s">
        <v>122</v>
      </c>
      <c r="C336" s="307">
        <v>25267</v>
      </c>
      <c r="D336" s="307">
        <v>37680</v>
      </c>
      <c r="E336" s="289">
        <f t="shared" ref="E336:E343" si="8">IF(C336&lt;&gt;0,D336/C336-1,"")</f>
        <v>0.491</v>
      </c>
    </row>
    <row r="337" ht="38" customHeight="1" spans="1:5">
      <c r="A337" s="306" t="s">
        <v>1571</v>
      </c>
      <c r="B337" s="271" t="s">
        <v>1572</v>
      </c>
      <c r="C337" s="307">
        <v>960</v>
      </c>
      <c r="D337" s="308">
        <v>4962</v>
      </c>
      <c r="E337" s="289">
        <f t="shared" si="8"/>
        <v>4.169</v>
      </c>
    </row>
    <row r="338" ht="38" customHeight="1" spans="1:5">
      <c r="A338" s="309" t="s">
        <v>1573</v>
      </c>
      <c r="B338" s="273" t="s">
        <v>1574</v>
      </c>
      <c r="C338" s="310">
        <v>960</v>
      </c>
      <c r="D338" s="311">
        <v>4962</v>
      </c>
      <c r="E338" s="290">
        <f t="shared" si="8"/>
        <v>4.169</v>
      </c>
    </row>
    <row r="339" ht="38" customHeight="1" spans="1:5">
      <c r="A339" s="309" t="s">
        <v>1575</v>
      </c>
      <c r="B339" s="273" t="s">
        <v>1576</v>
      </c>
      <c r="C339" s="310"/>
      <c r="D339" s="311"/>
      <c r="E339" s="289" t="str">
        <f t="shared" si="8"/>
        <v/>
      </c>
    </row>
    <row r="340" ht="38" customHeight="1" spans="1:5">
      <c r="A340" s="309" t="s">
        <v>1577</v>
      </c>
      <c r="B340" s="273" t="s">
        <v>1578</v>
      </c>
      <c r="C340" s="310"/>
      <c r="D340" s="312">
        <v>32718</v>
      </c>
      <c r="E340" s="290">
        <v>1</v>
      </c>
    </row>
    <row r="341" ht="38" customHeight="1" spans="1:5">
      <c r="A341" s="309" t="s">
        <v>1579</v>
      </c>
      <c r="B341" s="273" t="s">
        <v>1580</v>
      </c>
      <c r="C341" s="310">
        <v>24307</v>
      </c>
      <c r="D341" s="311"/>
      <c r="E341" s="290">
        <f t="shared" si="8"/>
        <v>-1</v>
      </c>
    </row>
    <row r="342" ht="38" customHeight="1" spans="1:5">
      <c r="A342" s="309" t="s">
        <v>1581</v>
      </c>
      <c r="B342" s="275" t="s">
        <v>1582</v>
      </c>
      <c r="C342" s="307">
        <v>29960</v>
      </c>
      <c r="D342" s="308">
        <v>17800</v>
      </c>
      <c r="E342" s="289">
        <f t="shared" si="8"/>
        <v>-0.406</v>
      </c>
    </row>
    <row r="343" ht="38" customHeight="1" spans="1:5">
      <c r="A343" s="313"/>
      <c r="B343" s="277" t="s">
        <v>129</v>
      </c>
      <c r="C343" s="307">
        <f>+C335+C336+C342</f>
        <v>392644</v>
      </c>
      <c r="D343" s="307">
        <f>+D335+D336+D342</f>
        <v>197296</v>
      </c>
      <c r="E343" s="289">
        <f t="shared" si="8"/>
        <v>-0.498</v>
      </c>
    </row>
    <row r="344" spans="3:3">
      <c r="C344" s="314"/>
    </row>
    <row r="346" spans="3:3">
      <c r="C346" s="314"/>
    </row>
    <row r="348" spans="3:3">
      <c r="C348" s="314"/>
    </row>
    <row r="349" spans="3:3">
      <c r="C349" s="314"/>
    </row>
    <row r="351" spans="3:3">
      <c r="C351" s="314"/>
    </row>
    <row r="352" spans="3:3">
      <c r="C352" s="314"/>
    </row>
    <row r="353" spans="3:3">
      <c r="C353" s="314"/>
    </row>
    <row r="354" spans="3:3">
      <c r="C354" s="314"/>
    </row>
    <row r="356" spans="3:3">
      <c r="C356" s="314"/>
    </row>
  </sheetData>
  <autoFilter xmlns:etc="http://www.wps.cn/officeDocument/2017/etCustomData" ref="A3:XFB343" etc:filterBottomFollowUsedRange="0">
    <extLst/>
  </autoFilter>
  <mergeCells count="1">
    <mergeCell ref="B1:E1"/>
  </mergeCells>
  <conditionalFormatting sqref="B342">
    <cfRule type="expression" dxfId="1" priority="3" stopIfTrue="1">
      <formula>"len($A:$A)=3"</formula>
    </cfRule>
  </conditionalFormatting>
  <conditionalFormatting sqref="C342">
    <cfRule type="expression" dxfId="1" priority="2" stopIfTrue="1">
      <formula>"len($A:$A)=3"</formula>
    </cfRule>
  </conditionalFormatting>
  <conditionalFormatting sqref="D342">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E38"/>
  <sheetViews>
    <sheetView showGridLines="0" view="pageBreakPreview" zoomScale="70" zoomScaleNormal="115" workbookViewId="0">
      <pane ySplit="3" topLeftCell="A4" activePane="bottomLeft" state="frozen"/>
      <selection/>
      <selection pane="bottomLeft" activeCell="H34" sqref="H34"/>
    </sheetView>
  </sheetViews>
  <sheetFormatPr defaultColWidth="9" defaultRowHeight="14.25" outlineLevelCol="4"/>
  <cols>
    <col min="1" max="1" width="15" style="140" hidden="1" customWidth="1"/>
    <col min="2" max="2" width="50.75" style="140" customWidth="1"/>
    <col min="3" max="4" width="20.6333333333333" style="140" customWidth="1"/>
    <col min="5" max="5" width="20.6333333333333" style="281" customWidth="1"/>
    <col min="6" max="16384" width="9" style="140"/>
  </cols>
  <sheetData>
    <row r="1" ht="45" customHeight="1" spans="2:5">
      <c r="B1" s="243" t="s">
        <v>1583</v>
      </c>
      <c r="C1" s="243"/>
      <c r="D1" s="243"/>
      <c r="E1" s="243"/>
    </row>
    <row r="2" s="279" customFormat="1" ht="20.1" customHeight="1" spans="2:5">
      <c r="B2" s="282"/>
      <c r="C2" s="283"/>
      <c r="D2" s="282"/>
      <c r="E2" s="284" t="s">
        <v>1</v>
      </c>
    </row>
    <row r="3" s="280" customFormat="1" ht="45" customHeight="1" spans="1:5">
      <c r="A3" s="285" t="s">
        <v>2</v>
      </c>
      <c r="B3" s="286" t="s">
        <v>3</v>
      </c>
      <c r="C3" s="71" t="s">
        <v>4</v>
      </c>
      <c r="D3" s="71" t="s">
        <v>5</v>
      </c>
      <c r="E3" s="71" t="s">
        <v>131</v>
      </c>
    </row>
    <row r="4" s="280" customFormat="1" ht="36" customHeight="1" spans="1:5">
      <c r="A4" s="265" t="s">
        <v>1229</v>
      </c>
      <c r="B4" s="287" t="s">
        <v>1230</v>
      </c>
      <c r="C4" s="288"/>
      <c r="D4" s="288"/>
      <c r="E4" s="289" t="str">
        <f>IF(C4&lt;&gt;0,D4/C4-1,"")</f>
        <v/>
      </c>
    </row>
    <row r="5" ht="36" customHeight="1" spans="1:5">
      <c r="A5" s="265" t="s">
        <v>1231</v>
      </c>
      <c r="B5" s="287" t="s">
        <v>1232</v>
      </c>
      <c r="C5" s="288"/>
      <c r="D5" s="288"/>
      <c r="E5" s="289" t="str">
        <f t="shared" ref="E5:E38" si="0">IF(C5&lt;&gt;0,D5/C5-1,"")</f>
        <v/>
      </c>
    </row>
    <row r="6" ht="36" customHeight="1" spans="1:5">
      <c r="A6" s="265" t="s">
        <v>1233</v>
      </c>
      <c r="B6" s="287" t="s">
        <v>1234</v>
      </c>
      <c r="C6" s="288"/>
      <c r="D6" s="288"/>
      <c r="E6" s="289" t="str">
        <f t="shared" si="0"/>
        <v/>
      </c>
    </row>
    <row r="7" ht="36" customHeight="1" spans="1:5">
      <c r="A7" s="265" t="s">
        <v>1235</v>
      </c>
      <c r="B7" s="287" t="s">
        <v>1236</v>
      </c>
      <c r="C7" s="288"/>
      <c r="D7" s="288"/>
      <c r="E7" s="289" t="str">
        <f t="shared" si="0"/>
        <v/>
      </c>
    </row>
    <row r="8" ht="36" customHeight="1" spans="1:5">
      <c r="A8" s="265" t="s">
        <v>1237</v>
      </c>
      <c r="B8" s="287" t="s">
        <v>1238</v>
      </c>
      <c r="C8" s="288"/>
      <c r="D8" s="288"/>
      <c r="E8" s="289" t="str">
        <f t="shared" si="0"/>
        <v/>
      </c>
    </row>
    <row r="9" ht="36" customHeight="1" spans="1:5">
      <c r="A9" s="265" t="s">
        <v>1239</v>
      </c>
      <c r="B9" s="287" t="s">
        <v>1240</v>
      </c>
      <c r="C9" s="288"/>
      <c r="D9" s="288"/>
      <c r="E9" s="289" t="str">
        <f t="shared" si="0"/>
        <v/>
      </c>
    </row>
    <row r="10" ht="36" customHeight="1" spans="1:5">
      <c r="A10" s="265" t="s">
        <v>1241</v>
      </c>
      <c r="B10" s="287" t="s">
        <v>1242</v>
      </c>
      <c r="C10" s="288">
        <v>25995</v>
      </c>
      <c r="D10" s="288">
        <v>141771</v>
      </c>
      <c r="E10" s="289">
        <f t="shared" si="0"/>
        <v>4.454</v>
      </c>
    </row>
    <row r="11" ht="36" customHeight="1" spans="1:5">
      <c r="A11" s="265" t="s">
        <v>1243</v>
      </c>
      <c r="B11" s="266" t="s">
        <v>1244</v>
      </c>
      <c r="C11" s="259">
        <v>25995</v>
      </c>
      <c r="D11" s="259">
        <v>141771</v>
      </c>
      <c r="E11" s="290">
        <f t="shared" si="0"/>
        <v>4.454</v>
      </c>
    </row>
    <row r="12" ht="36" customHeight="1" spans="1:5">
      <c r="A12" s="265" t="s">
        <v>1245</v>
      </c>
      <c r="B12" s="266" t="s">
        <v>1246</v>
      </c>
      <c r="C12" s="259"/>
      <c r="D12" s="259"/>
      <c r="E12" s="289" t="str">
        <f t="shared" si="0"/>
        <v/>
      </c>
    </row>
    <row r="13" ht="36" customHeight="1" spans="1:5">
      <c r="A13" s="265" t="s">
        <v>1247</v>
      </c>
      <c r="B13" s="266" t="s">
        <v>1248</v>
      </c>
      <c r="C13" s="259"/>
      <c r="D13" s="259"/>
      <c r="E13" s="289" t="str">
        <f t="shared" si="0"/>
        <v/>
      </c>
    </row>
    <row r="14" ht="36" customHeight="1" spans="1:5">
      <c r="A14" s="265" t="s">
        <v>1249</v>
      </c>
      <c r="B14" s="266" t="s">
        <v>1250</v>
      </c>
      <c r="C14" s="259"/>
      <c r="D14" s="259"/>
      <c r="E14" s="289" t="str">
        <f t="shared" si="0"/>
        <v/>
      </c>
    </row>
    <row r="15" ht="36" customHeight="1" spans="1:5">
      <c r="A15" s="265" t="s">
        <v>1251</v>
      </c>
      <c r="B15" s="266" t="s">
        <v>1252</v>
      </c>
      <c r="C15" s="259"/>
      <c r="D15" s="259"/>
      <c r="E15" s="289" t="str">
        <f t="shared" si="0"/>
        <v/>
      </c>
    </row>
    <row r="16" ht="36" customHeight="1" spans="1:5">
      <c r="A16" s="291" t="s">
        <v>1253</v>
      </c>
      <c r="B16" s="147" t="s">
        <v>1254</v>
      </c>
      <c r="C16" s="288"/>
      <c r="D16" s="288"/>
      <c r="E16" s="289" t="str">
        <f t="shared" si="0"/>
        <v/>
      </c>
    </row>
    <row r="17" ht="36" customHeight="1" spans="1:5">
      <c r="A17" s="291" t="s">
        <v>1255</v>
      </c>
      <c r="B17" s="147" t="s">
        <v>1256</v>
      </c>
      <c r="C17" s="288"/>
      <c r="D17" s="288"/>
      <c r="E17" s="289" t="str">
        <f t="shared" si="0"/>
        <v/>
      </c>
    </row>
    <row r="18" ht="36" customHeight="1" spans="1:5">
      <c r="A18" s="291" t="s">
        <v>1257</v>
      </c>
      <c r="B18" s="163" t="s">
        <v>1258</v>
      </c>
      <c r="C18" s="259"/>
      <c r="D18" s="259"/>
      <c r="E18" s="289" t="str">
        <f t="shared" si="0"/>
        <v/>
      </c>
    </row>
    <row r="19" ht="36" customHeight="1" spans="1:5">
      <c r="A19" s="291" t="s">
        <v>1259</v>
      </c>
      <c r="B19" s="163" t="s">
        <v>1260</v>
      </c>
      <c r="C19" s="259"/>
      <c r="D19" s="259"/>
      <c r="E19" s="289" t="str">
        <f t="shared" si="0"/>
        <v/>
      </c>
    </row>
    <row r="20" ht="36" customHeight="1" spans="1:5">
      <c r="A20" s="291" t="s">
        <v>1261</v>
      </c>
      <c r="B20" s="147" t="s">
        <v>1262</v>
      </c>
      <c r="C20" s="288"/>
      <c r="D20" s="288"/>
      <c r="E20" s="289" t="str">
        <f t="shared" si="0"/>
        <v/>
      </c>
    </row>
    <row r="21" ht="36" customHeight="1" spans="1:5">
      <c r="A21" s="291" t="s">
        <v>1263</v>
      </c>
      <c r="B21" s="147" t="s">
        <v>1264</v>
      </c>
      <c r="C21" s="288"/>
      <c r="D21" s="288"/>
      <c r="E21" s="289" t="str">
        <f t="shared" si="0"/>
        <v/>
      </c>
    </row>
    <row r="22" ht="36" customHeight="1" spans="1:5">
      <c r="A22" s="291" t="s">
        <v>1265</v>
      </c>
      <c r="B22" s="147" t="s">
        <v>1266</v>
      </c>
      <c r="C22" s="288"/>
      <c r="D22" s="288"/>
      <c r="E22" s="289" t="str">
        <f t="shared" si="0"/>
        <v/>
      </c>
    </row>
    <row r="23" ht="36" customHeight="1" spans="1:5">
      <c r="A23" s="265" t="s">
        <v>1267</v>
      </c>
      <c r="B23" s="287" t="s">
        <v>1268</v>
      </c>
      <c r="C23" s="288"/>
      <c r="D23" s="288"/>
      <c r="E23" s="289" t="str">
        <f t="shared" si="0"/>
        <v/>
      </c>
    </row>
    <row r="24" ht="36" customHeight="1" spans="1:5">
      <c r="A24" s="265" t="s">
        <v>1269</v>
      </c>
      <c r="B24" s="287" t="s">
        <v>1270</v>
      </c>
      <c r="C24" s="288">
        <v>1685</v>
      </c>
      <c r="D24" s="288">
        <v>2356</v>
      </c>
      <c r="E24" s="289">
        <f t="shared" si="0"/>
        <v>0.398</v>
      </c>
    </row>
    <row r="25" ht="36" customHeight="1" spans="1:5">
      <c r="A25" s="265" t="s">
        <v>1271</v>
      </c>
      <c r="B25" s="287" t="s">
        <v>1272</v>
      </c>
      <c r="C25" s="288"/>
      <c r="D25" s="288"/>
      <c r="E25" s="289" t="str">
        <f t="shared" si="0"/>
        <v/>
      </c>
    </row>
    <row r="26" ht="36" customHeight="1" spans="1:5">
      <c r="A26" s="265" t="s">
        <v>1273</v>
      </c>
      <c r="B26" s="287" t="s">
        <v>1274</v>
      </c>
      <c r="C26" s="288"/>
      <c r="D26" s="288"/>
      <c r="E26" s="289" t="str">
        <f t="shared" si="0"/>
        <v/>
      </c>
    </row>
    <row r="27" ht="36" customHeight="1" spans="1:5">
      <c r="A27" s="265" t="s">
        <v>1275</v>
      </c>
      <c r="B27" s="287" t="s">
        <v>1276</v>
      </c>
      <c r="C27" s="288">
        <v>43676</v>
      </c>
      <c r="D27" s="288">
        <v>10502</v>
      </c>
      <c r="E27" s="289">
        <f t="shared" si="0"/>
        <v>-0.76</v>
      </c>
    </row>
    <row r="28" ht="36" customHeight="1" spans="1:5">
      <c r="A28" s="265"/>
      <c r="B28" s="266"/>
      <c r="C28" s="259"/>
      <c r="D28" s="259"/>
      <c r="E28" s="289" t="str">
        <f t="shared" si="0"/>
        <v/>
      </c>
    </row>
    <row r="29" ht="36" customHeight="1" spans="1:5">
      <c r="A29" s="267"/>
      <c r="B29" s="268" t="s">
        <v>1584</v>
      </c>
      <c r="C29" s="288">
        <v>71356</v>
      </c>
      <c r="D29" s="288">
        <v>154629</v>
      </c>
      <c r="E29" s="289">
        <f t="shared" si="0"/>
        <v>1.167</v>
      </c>
    </row>
    <row r="30" ht="36" customHeight="1" spans="1:5">
      <c r="A30" s="292">
        <v>105</v>
      </c>
      <c r="B30" s="293" t="s">
        <v>1278</v>
      </c>
      <c r="C30" s="294"/>
      <c r="D30" s="294"/>
      <c r="E30" s="289" t="str">
        <f t="shared" si="0"/>
        <v/>
      </c>
    </row>
    <row r="31" ht="36" customHeight="1" spans="1:5">
      <c r="A31" s="292">
        <v>110</v>
      </c>
      <c r="B31" s="293" t="s">
        <v>60</v>
      </c>
      <c r="C31" s="294">
        <v>321100</v>
      </c>
      <c r="D31" s="294">
        <v>42605</v>
      </c>
      <c r="E31" s="289">
        <f t="shared" si="0"/>
        <v>-0.867</v>
      </c>
    </row>
    <row r="32" ht="36" customHeight="1" spans="1:5">
      <c r="A32" s="295">
        <v>11004</v>
      </c>
      <c r="B32" s="296" t="s">
        <v>1585</v>
      </c>
      <c r="C32" s="297">
        <v>22549</v>
      </c>
      <c r="D32" s="297">
        <v>2000</v>
      </c>
      <c r="E32" s="290">
        <f t="shared" si="0"/>
        <v>-0.911</v>
      </c>
    </row>
    <row r="33" ht="36" customHeight="1" spans="1:5">
      <c r="A33" s="295">
        <v>1100401</v>
      </c>
      <c r="B33" s="296" t="s">
        <v>1280</v>
      </c>
      <c r="C33" s="297">
        <v>22549</v>
      </c>
      <c r="D33" s="297">
        <v>2000</v>
      </c>
      <c r="E33" s="290">
        <f t="shared" si="0"/>
        <v>-0.911</v>
      </c>
    </row>
    <row r="34" ht="36" customHeight="1" spans="1:5">
      <c r="A34" s="295">
        <v>1100402</v>
      </c>
      <c r="B34" s="296" t="s">
        <v>1586</v>
      </c>
      <c r="C34" s="82"/>
      <c r="D34" s="297"/>
      <c r="E34" s="290" t="str">
        <f t="shared" si="0"/>
        <v/>
      </c>
    </row>
    <row r="35" ht="36" customHeight="1" spans="1:5">
      <c r="A35" s="295">
        <v>11008</v>
      </c>
      <c r="B35" s="296" t="s">
        <v>1587</v>
      </c>
      <c r="C35" s="259">
        <v>2340</v>
      </c>
      <c r="D35" s="298">
        <v>24305</v>
      </c>
      <c r="E35" s="290">
        <f t="shared" si="0"/>
        <v>9.387</v>
      </c>
    </row>
    <row r="36" ht="36" customHeight="1" spans="1:5">
      <c r="A36" s="295">
        <v>11009</v>
      </c>
      <c r="B36" s="296" t="s">
        <v>64</v>
      </c>
      <c r="C36" s="82">
        <v>46511</v>
      </c>
      <c r="D36" s="297"/>
      <c r="E36" s="290">
        <f t="shared" si="0"/>
        <v>-1</v>
      </c>
    </row>
    <row r="37" ht="36" customHeight="1" spans="1:5">
      <c r="A37" s="295"/>
      <c r="B37" s="296" t="s">
        <v>1588</v>
      </c>
      <c r="C37" s="82">
        <v>249700</v>
      </c>
      <c r="D37" s="297">
        <v>16300</v>
      </c>
      <c r="E37" s="290">
        <f t="shared" si="0"/>
        <v>-0.935</v>
      </c>
    </row>
    <row r="38" ht="36" customHeight="1" spans="1:5">
      <c r="A38" s="299"/>
      <c r="B38" s="300" t="s">
        <v>69</v>
      </c>
      <c r="C38" s="294">
        <f>+C29+C31</f>
        <v>392456</v>
      </c>
      <c r="D38" s="294">
        <f>+D29+D31</f>
        <v>197234</v>
      </c>
      <c r="E38" s="289">
        <f t="shared" si="0"/>
        <v>-0.497</v>
      </c>
    </row>
  </sheetData>
  <mergeCells count="1">
    <mergeCell ref="B1:E1"/>
  </mergeCells>
  <conditionalFormatting sqref="B30">
    <cfRule type="expression" dxfId="1" priority="10" stopIfTrue="1">
      <formula>"len($A:$A)=3"</formula>
    </cfRule>
  </conditionalFormatting>
  <conditionalFormatting sqref="C32">
    <cfRule type="expression" dxfId="1" priority="2" stopIfTrue="1">
      <formula>"len($A:$A)=3"</formula>
    </cfRule>
  </conditionalFormatting>
  <conditionalFormatting sqref="B31:B34">
    <cfRule type="expression" dxfId="1" priority="6" stopIfTrue="1">
      <formula>"len($A:$A)=3"</formula>
    </cfRule>
  </conditionalFormatting>
  <conditionalFormatting sqref="C36:C37">
    <cfRule type="expression" dxfId="1" priority="1" stopIfTrue="1">
      <formula>"len($A:$A)=3"</formula>
    </cfRule>
  </conditionalFormatting>
  <conditionalFormatting sqref="C30:C31 C33:C34 D31">
    <cfRule type="expression" dxfId="1" priority="3"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E344"/>
  <sheetViews>
    <sheetView showGridLines="0" view="pageBreakPreview" zoomScale="70" zoomScaleNormal="115" workbookViewId="0">
      <pane ySplit="3" topLeftCell="A62" activePane="bottomLeft" state="frozen"/>
      <selection/>
      <selection pane="bottomLeft" activeCell="H34" sqref="H34"/>
    </sheetView>
  </sheetViews>
  <sheetFormatPr defaultColWidth="9" defaultRowHeight="14.25" outlineLevelCol="4"/>
  <cols>
    <col min="1" max="1" width="14.1" style="238" hidden="1" customWidth="1"/>
    <col min="2" max="2" width="50.75" style="238" customWidth="1"/>
    <col min="3" max="4" width="20.6333333333333" style="238" customWidth="1"/>
    <col min="5" max="5" width="20.6333333333333" style="242" customWidth="1"/>
    <col min="6" max="16384" width="9" style="238"/>
  </cols>
  <sheetData>
    <row r="1" s="238" customFormat="1" ht="45" customHeight="1" spans="2:5">
      <c r="B1" s="243" t="s">
        <v>1589</v>
      </c>
      <c r="C1" s="243"/>
      <c r="D1" s="243"/>
      <c r="E1" s="243"/>
    </row>
    <row r="2" s="239" customFormat="1" ht="20.1" customHeight="1" spans="2:5">
      <c r="B2" s="244"/>
      <c r="C2" s="244"/>
      <c r="D2" s="244"/>
      <c r="E2" s="245" t="s">
        <v>1</v>
      </c>
    </row>
    <row r="3" s="240" customFormat="1" ht="45" customHeight="1" spans="1:5">
      <c r="A3" s="246" t="s">
        <v>2</v>
      </c>
      <c r="B3" s="247" t="s">
        <v>3</v>
      </c>
      <c r="C3" s="248" t="s">
        <v>1218</v>
      </c>
      <c r="D3" s="248" t="s">
        <v>5</v>
      </c>
      <c r="E3" s="248" t="s">
        <v>131</v>
      </c>
    </row>
    <row r="4" s="238" customFormat="1" ht="36" customHeight="1" spans="1:5">
      <c r="A4" s="249">
        <v>205</v>
      </c>
      <c r="B4" s="250" t="s">
        <v>1590</v>
      </c>
      <c r="C4" s="194"/>
      <c r="D4" s="194"/>
      <c r="E4" s="251" t="str">
        <f t="shared" ref="E4:E67" si="0">IF(C4&lt;&gt;0,D4/C4-1,"")</f>
        <v/>
      </c>
    </row>
    <row r="5" s="238" customFormat="1" ht="36" customHeight="1" spans="1:5">
      <c r="A5" s="249">
        <v>20598</v>
      </c>
      <c r="B5" s="252" t="s">
        <v>1284</v>
      </c>
      <c r="C5" s="194"/>
      <c r="D5" s="194"/>
      <c r="E5" s="251" t="str">
        <f t="shared" si="0"/>
        <v/>
      </c>
    </row>
    <row r="6" s="238" customFormat="1" ht="36" customHeight="1" spans="1:5">
      <c r="A6" s="253">
        <v>2059801</v>
      </c>
      <c r="B6" s="254" t="s">
        <v>1285</v>
      </c>
      <c r="C6" s="194"/>
      <c r="D6" s="194"/>
      <c r="E6" s="251" t="str">
        <f t="shared" si="0"/>
        <v/>
      </c>
    </row>
    <row r="7" s="238" customFormat="1" ht="36" customHeight="1" spans="1:5">
      <c r="A7" s="253">
        <v>2059802</v>
      </c>
      <c r="B7" s="254" t="s">
        <v>1286</v>
      </c>
      <c r="C7" s="194"/>
      <c r="D7" s="194"/>
      <c r="E7" s="251" t="str">
        <f t="shared" si="0"/>
        <v/>
      </c>
    </row>
    <row r="8" s="238" customFormat="1" ht="36" customHeight="1" spans="1:5">
      <c r="A8" s="253">
        <v>2059803</v>
      </c>
      <c r="B8" s="254" t="s">
        <v>1287</v>
      </c>
      <c r="C8" s="194"/>
      <c r="D8" s="194"/>
      <c r="E8" s="251" t="str">
        <f t="shared" si="0"/>
        <v/>
      </c>
    </row>
    <row r="9" s="238" customFormat="1" ht="36" customHeight="1" spans="1:5">
      <c r="A9" s="253">
        <v>2059804</v>
      </c>
      <c r="B9" s="254" t="s">
        <v>1288</v>
      </c>
      <c r="C9" s="194"/>
      <c r="D9" s="194"/>
      <c r="E9" s="251" t="str">
        <f t="shared" si="0"/>
        <v/>
      </c>
    </row>
    <row r="10" s="238" customFormat="1" ht="36" customHeight="1" spans="1:5">
      <c r="A10" s="253">
        <v>2059899</v>
      </c>
      <c r="B10" s="254" t="s">
        <v>1289</v>
      </c>
      <c r="C10" s="194"/>
      <c r="D10" s="194"/>
      <c r="E10" s="251" t="str">
        <f t="shared" si="0"/>
        <v/>
      </c>
    </row>
    <row r="11" s="238" customFormat="1" ht="36" customHeight="1" spans="1:5">
      <c r="A11" s="249">
        <v>206</v>
      </c>
      <c r="B11" s="250" t="s">
        <v>1290</v>
      </c>
      <c r="C11" s="194"/>
      <c r="D11" s="194"/>
      <c r="E11" s="251" t="str">
        <f t="shared" si="0"/>
        <v/>
      </c>
    </row>
    <row r="12" s="238" customFormat="1" ht="36" customHeight="1" spans="1:5">
      <c r="A12" s="249">
        <v>20698</v>
      </c>
      <c r="B12" s="252" t="s">
        <v>1284</v>
      </c>
      <c r="C12" s="194"/>
      <c r="D12" s="194"/>
      <c r="E12" s="251" t="str">
        <f t="shared" si="0"/>
        <v/>
      </c>
    </row>
    <row r="13" s="238" customFormat="1" ht="36" customHeight="1" spans="1:5">
      <c r="A13" s="253">
        <v>2069801</v>
      </c>
      <c r="B13" s="254" t="s">
        <v>1291</v>
      </c>
      <c r="C13" s="194"/>
      <c r="D13" s="194"/>
      <c r="E13" s="251" t="str">
        <f t="shared" si="0"/>
        <v/>
      </c>
    </row>
    <row r="14" s="238" customFormat="1" ht="36" customHeight="1" spans="1:5">
      <c r="A14" s="253">
        <v>2069802</v>
      </c>
      <c r="B14" s="254" t="s">
        <v>1292</v>
      </c>
      <c r="C14" s="194"/>
      <c r="D14" s="194"/>
      <c r="E14" s="251" t="str">
        <f t="shared" si="0"/>
        <v/>
      </c>
    </row>
    <row r="15" s="238" customFormat="1" ht="36" customHeight="1" spans="1:5">
      <c r="A15" s="253">
        <v>2069803</v>
      </c>
      <c r="B15" s="254" t="s">
        <v>1293</v>
      </c>
      <c r="C15" s="194"/>
      <c r="D15" s="194"/>
      <c r="E15" s="251" t="str">
        <f t="shared" si="0"/>
        <v/>
      </c>
    </row>
    <row r="16" s="238" customFormat="1" ht="36" customHeight="1" spans="1:5">
      <c r="A16" s="253">
        <v>2069804</v>
      </c>
      <c r="B16" s="254" t="s">
        <v>1294</v>
      </c>
      <c r="C16" s="194"/>
      <c r="D16" s="194"/>
      <c r="E16" s="251" t="str">
        <f t="shared" si="0"/>
        <v/>
      </c>
    </row>
    <row r="17" s="238" customFormat="1" ht="36" customHeight="1" spans="1:5">
      <c r="A17" s="253">
        <v>2069805</v>
      </c>
      <c r="B17" s="254" t="s">
        <v>1295</v>
      </c>
      <c r="C17" s="194"/>
      <c r="D17" s="194"/>
      <c r="E17" s="251" t="str">
        <f t="shared" si="0"/>
        <v/>
      </c>
    </row>
    <row r="18" s="238" customFormat="1" ht="36" customHeight="1" spans="1:5">
      <c r="A18" s="253">
        <v>2069899</v>
      </c>
      <c r="B18" s="254" t="s">
        <v>1296</v>
      </c>
      <c r="C18" s="194"/>
      <c r="D18" s="194"/>
      <c r="E18" s="251" t="str">
        <f t="shared" si="0"/>
        <v/>
      </c>
    </row>
    <row r="19" s="238" customFormat="1" ht="36" customHeight="1" spans="1:5">
      <c r="A19" s="255">
        <v>207</v>
      </c>
      <c r="B19" s="250" t="s">
        <v>1297</v>
      </c>
      <c r="C19" s="194"/>
      <c r="D19" s="194"/>
      <c r="E19" s="251" t="str">
        <f t="shared" si="0"/>
        <v/>
      </c>
    </row>
    <row r="20" s="238" customFormat="1" ht="36" customHeight="1" spans="1:5">
      <c r="A20" s="255">
        <v>20707</v>
      </c>
      <c r="B20" s="252" t="s">
        <v>1298</v>
      </c>
      <c r="C20" s="194"/>
      <c r="D20" s="194"/>
      <c r="E20" s="251" t="str">
        <f t="shared" si="0"/>
        <v/>
      </c>
    </row>
    <row r="21" s="238" customFormat="1" ht="36" customHeight="1" spans="1:5">
      <c r="A21" s="256">
        <v>2070701</v>
      </c>
      <c r="B21" s="254" t="s">
        <v>1299</v>
      </c>
      <c r="C21" s="194"/>
      <c r="D21" s="194"/>
      <c r="E21" s="251" t="str">
        <f t="shared" si="0"/>
        <v/>
      </c>
    </row>
    <row r="22" s="238" customFormat="1" ht="36" customHeight="1" spans="1:5">
      <c r="A22" s="256">
        <v>2070702</v>
      </c>
      <c r="B22" s="254" t="s">
        <v>1300</v>
      </c>
      <c r="C22" s="197"/>
      <c r="D22" s="197"/>
      <c r="E22" s="251" t="str">
        <f t="shared" si="0"/>
        <v/>
      </c>
    </row>
    <row r="23" s="238" customFormat="1" ht="36" customHeight="1" spans="1:5">
      <c r="A23" s="256">
        <v>2070703</v>
      </c>
      <c r="B23" s="254" t="s">
        <v>1301</v>
      </c>
      <c r="C23" s="194"/>
      <c r="D23" s="194"/>
      <c r="E23" s="251" t="str">
        <f t="shared" si="0"/>
        <v/>
      </c>
    </row>
    <row r="24" s="238" customFormat="1" ht="36" customHeight="1" spans="1:5">
      <c r="A24" s="256">
        <v>2070704</v>
      </c>
      <c r="B24" s="254" t="s">
        <v>1302</v>
      </c>
      <c r="C24" s="194"/>
      <c r="D24" s="194"/>
      <c r="E24" s="251" t="str">
        <f t="shared" si="0"/>
        <v/>
      </c>
    </row>
    <row r="25" s="238" customFormat="1" ht="36" customHeight="1" spans="1:5">
      <c r="A25" s="256">
        <v>2070799</v>
      </c>
      <c r="B25" s="254" t="s">
        <v>1303</v>
      </c>
      <c r="C25" s="194"/>
      <c r="D25" s="194"/>
      <c r="E25" s="251" t="str">
        <f t="shared" si="0"/>
        <v/>
      </c>
    </row>
    <row r="26" s="238" customFormat="1" ht="36" customHeight="1" spans="1:5">
      <c r="A26" s="255">
        <v>20709</v>
      </c>
      <c r="B26" s="252" t="s">
        <v>1304</v>
      </c>
      <c r="C26" s="194"/>
      <c r="D26" s="194"/>
      <c r="E26" s="251" t="str">
        <f t="shared" si="0"/>
        <v/>
      </c>
    </row>
    <row r="27" s="238" customFormat="1" ht="36" customHeight="1" spans="1:5">
      <c r="A27" s="256">
        <v>2070901</v>
      </c>
      <c r="B27" s="254" t="s">
        <v>1305</v>
      </c>
      <c r="C27" s="197"/>
      <c r="D27" s="197"/>
      <c r="E27" s="251" t="str">
        <f t="shared" si="0"/>
        <v/>
      </c>
    </row>
    <row r="28" s="238" customFormat="1" ht="36" customHeight="1" spans="1:5">
      <c r="A28" s="256">
        <v>2070902</v>
      </c>
      <c r="B28" s="254" t="s">
        <v>1306</v>
      </c>
      <c r="C28" s="194"/>
      <c r="D28" s="194"/>
      <c r="E28" s="251" t="str">
        <f t="shared" si="0"/>
        <v/>
      </c>
    </row>
    <row r="29" s="241" customFormat="1" ht="36" customHeight="1" spans="1:5">
      <c r="A29" s="256">
        <v>2070903</v>
      </c>
      <c r="B29" s="254" t="s">
        <v>1307</v>
      </c>
      <c r="C29" s="194"/>
      <c r="D29" s="194"/>
      <c r="E29" s="251" t="str">
        <f t="shared" si="0"/>
        <v/>
      </c>
    </row>
    <row r="30" s="238" customFormat="1" ht="36" customHeight="1" spans="1:5">
      <c r="A30" s="256">
        <v>2070904</v>
      </c>
      <c r="B30" s="254" t="s">
        <v>1308</v>
      </c>
      <c r="C30" s="194"/>
      <c r="D30" s="194"/>
      <c r="E30" s="251" t="str">
        <f t="shared" si="0"/>
        <v/>
      </c>
    </row>
    <row r="31" s="238" customFormat="1" ht="36" customHeight="1" spans="1:5">
      <c r="A31" s="256">
        <v>2070999</v>
      </c>
      <c r="B31" s="254" t="s">
        <v>1309</v>
      </c>
      <c r="C31" s="194"/>
      <c r="D31" s="194"/>
      <c r="E31" s="251" t="str">
        <f t="shared" si="0"/>
        <v/>
      </c>
    </row>
    <row r="32" s="238" customFormat="1" ht="36" customHeight="1" spans="1:5">
      <c r="A32" s="255">
        <v>20710</v>
      </c>
      <c r="B32" s="252" t="s">
        <v>1310</v>
      </c>
      <c r="C32" s="194"/>
      <c r="D32" s="194"/>
      <c r="E32" s="251" t="str">
        <f t="shared" si="0"/>
        <v/>
      </c>
    </row>
    <row r="33" s="238" customFormat="1" ht="36" customHeight="1" spans="1:5">
      <c r="A33" s="256">
        <v>2071001</v>
      </c>
      <c r="B33" s="254" t="s">
        <v>1311</v>
      </c>
      <c r="C33" s="194"/>
      <c r="D33" s="194"/>
      <c r="E33" s="251" t="str">
        <f t="shared" si="0"/>
        <v/>
      </c>
    </row>
    <row r="34" s="238" customFormat="1" ht="36" customHeight="1" spans="1:5">
      <c r="A34" s="256">
        <v>2071099</v>
      </c>
      <c r="B34" s="254" t="s">
        <v>1312</v>
      </c>
      <c r="C34" s="194"/>
      <c r="D34" s="194"/>
      <c r="E34" s="251" t="str">
        <f t="shared" si="0"/>
        <v/>
      </c>
    </row>
    <row r="35" s="238" customFormat="1" ht="36" customHeight="1" spans="1:5">
      <c r="A35" s="257">
        <v>20798</v>
      </c>
      <c r="B35" s="252" t="s">
        <v>1284</v>
      </c>
      <c r="C35" s="194"/>
      <c r="D35" s="194"/>
      <c r="E35" s="251" t="str">
        <f t="shared" si="0"/>
        <v/>
      </c>
    </row>
    <row r="36" s="238" customFormat="1" ht="36" customHeight="1" spans="1:5">
      <c r="A36" s="258">
        <v>2079801</v>
      </c>
      <c r="B36" s="254" t="s">
        <v>1313</v>
      </c>
      <c r="C36" s="194"/>
      <c r="D36" s="194"/>
      <c r="E36" s="251" t="str">
        <f t="shared" si="0"/>
        <v/>
      </c>
    </row>
    <row r="37" s="241" customFormat="1" ht="36" customHeight="1" spans="1:5">
      <c r="A37" s="258">
        <v>2079802</v>
      </c>
      <c r="B37" s="254" t="s">
        <v>1314</v>
      </c>
      <c r="C37" s="194"/>
      <c r="D37" s="194"/>
      <c r="E37" s="251" t="str">
        <f t="shared" si="0"/>
        <v/>
      </c>
    </row>
    <row r="38" s="238" customFormat="1" ht="36" customHeight="1" spans="1:5">
      <c r="A38" s="258">
        <v>2079803</v>
      </c>
      <c r="B38" s="254" t="s">
        <v>1315</v>
      </c>
      <c r="C38" s="194"/>
      <c r="D38" s="194"/>
      <c r="E38" s="251" t="str">
        <f t="shared" si="0"/>
        <v/>
      </c>
    </row>
    <row r="39" s="238" customFormat="1" ht="36" customHeight="1" spans="1:5">
      <c r="A39" s="258">
        <v>2079804</v>
      </c>
      <c r="B39" s="254" t="s">
        <v>1316</v>
      </c>
      <c r="C39" s="194"/>
      <c r="D39" s="194"/>
      <c r="E39" s="251" t="str">
        <f t="shared" si="0"/>
        <v/>
      </c>
    </row>
    <row r="40" s="238" customFormat="1" ht="36" customHeight="1" spans="1:5">
      <c r="A40" s="258">
        <v>2079805</v>
      </c>
      <c r="B40" s="254" t="s">
        <v>1317</v>
      </c>
      <c r="C40" s="194"/>
      <c r="D40" s="194"/>
      <c r="E40" s="251" t="str">
        <f t="shared" si="0"/>
        <v/>
      </c>
    </row>
    <row r="41" s="238" customFormat="1" ht="36" customHeight="1" spans="1:5">
      <c r="A41" s="258">
        <v>2079899</v>
      </c>
      <c r="B41" s="254" t="s">
        <v>1318</v>
      </c>
      <c r="C41" s="194"/>
      <c r="D41" s="194"/>
      <c r="E41" s="251" t="str">
        <f t="shared" si="0"/>
        <v/>
      </c>
    </row>
    <row r="42" s="238" customFormat="1" ht="36" customHeight="1" spans="1:5">
      <c r="A42" s="255">
        <v>208</v>
      </c>
      <c r="B42" s="250" t="s">
        <v>1319</v>
      </c>
      <c r="C42" s="194"/>
      <c r="D42" s="194"/>
      <c r="E42" s="251" t="str">
        <f t="shared" si="0"/>
        <v/>
      </c>
    </row>
    <row r="43" s="238" customFormat="1" ht="36" customHeight="1" spans="1:5">
      <c r="A43" s="257">
        <v>20898</v>
      </c>
      <c r="B43" s="252" t="s">
        <v>1284</v>
      </c>
      <c r="C43" s="194"/>
      <c r="D43" s="194"/>
      <c r="E43" s="251" t="str">
        <f t="shared" si="0"/>
        <v/>
      </c>
    </row>
    <row r="44" s="238" customFormat="1" ht="36" customHeight="1" spans="1:5">
      <c r="A44" s="258">
        <v>2089801</v>
      </c>
      <c r="B44" s="254" t="s">
        <v>1320</v>
      </c>
      <c r="C44" s="194"/>
      <c r="D44" s="194"/>
      <c r="E44" s="251" t="str">
        <f t="shared" si="0"/>
        <v/>
      </c>
    </row>
    <row r="45" s="238" customFormat="1" ht="36" customHeight="1" spans="1:5">
      <c r="A45" s="258">
        <v>2089802</v>
      </c>
      <c r="B45" s="254" t="s">
        <v>1321</v>
      </c>
      <c r="C45" s="197"/>
      <c r="D45" s="197"/>
      <c r="E45" s="251" t="str">
        <f t="shared" si="0"/>
        <v/>
      </c>
    </row>
    <row r="46" s="238" customFormat="1" ht="36" customHeight="1" spans="1:5">
      <c r="A46" s="258">
        <v>2089899</v>
      </c>
      <c r="B46" s="254" t="s">
        <v>1322</v>
      </c>
      <c r="C46" s="194"/>
      <c r="D46" s="194"/>
      <c r="E46" s="251" t="str">
        <f t="shared" si="0"/>
        <v/>
      </c>
    </row>
    <row r="47" s="238" customFormat="1" ht="36" customHeight="1" spans="1:5">
      <c r="A47" s="257">
        <v>210</v>
      </c>
      <c r="B47" s="250" t="s">
        <v>1323</v>
      </c>
      <c r="C47" s="194"/>
      <c r="D47" s="194"/>
      <c r="E47" s="251" t="str">
        <f t="shared" si="0"/>
        <v/>
      </c>
    </row>
    <row r="48" s="238" customFormat="1" ht="36" customHeight="1" spans="1:5">
      <c r="A48" s="257">
        <v>21098</v>
      </c>
      <c r="B48" s="252" t="s">
        <v>1284</v>
      </c>
      <c r="C48" s="194"/>
      <c r="D48" s="194"/>
      <c r="E48" s="251" t="str">
        <f t="shared" si="0"/>
        <v/>
      </c>
    </row>
    <row r="49" s="238" customFormat="1" ht="36" customHeight="1" spans="1:5">
      <c r="A49" s="258">
        <v>2109801</v>
      </c>
      <c r="B49" s="254" t="s">
        <v>1324</v>
      </c>
      <c r="C49" s="194"/>
      <c r="D49" s="194"/>
      <c r="E49" s="251" t="str">
        <f t="shared" si="0"/>
        <v/>
      </c>
    </row>
    <row r="50" s="238" customFormat="1" ht="36" customHeight="1" spans="1:5">
      <c r="A50" s="258">
        <v>2109802</v>
      </c>
      <c r="B50" s="254" t="s">
        <v>1325</v>
      </c>
      <c r="C50" s="194"/>
      <c r="D50" s="194"/>
      <c r="E50" s="251" t="str">
        <f t="shared" si="0"/>
        <v/>
      </c>
    </row>
    <row r="51" s="238" customFormat="1" ht="36" customHeight="1" spans="1:5">
      <c r="A51" s="258">
        <v>2109803</v>
      </c>
      <c r="B51" s="254" t="s">
        <v>1326</v>
      </c>
      <c r="C51" s="194"/>
      <c r="D51" s="194"/>
      <c r="E51" s="251" t="str">
        <f t="shared" si="0"/>
        <v/>
      </c>
    </row>
    <row r="52" s="238" customFormat="1" ht="36" customHeight="1" spans="1:5">
      <c r="A52" s="258">
        <v>2109804</v>
      </c>
      <c r="B52" s="254" t="s">
        <v>1327</v>
      </c>
      <c r="C52" s="194"/>
      <c r="D52" s="194"/>
      <c r="E52" s="251" t="str">
        <f t="shared" si="0"/>
        <v/>
      </c>
    </row>
    <row r="53" s="238" customFormat="1" ht="36" customHeight="1" spans="1:5">
      <c r="A53" s="258">
        <v>2109899</v>
      </c>
      <c r="B53" s="254" t="s">
        <v>1328</v>
      </c>
      <c r="C53" s="194"/>
      <c r="D53" s="194"/>
      <c r="E53" s="251" t="str">
        <f t="shared" si="0"/>
        <v/>
      </c>
    </row>
    <row r="54" s="238" customFormat="1" ht="36" customHeight="1" spans="1:5">
      <c r="A54" s="255">
        <v>211</v>
      </c>
      <c r="B54" s="250" t="s">
        <v>1329</v>
      </c>
      <c r="C54" s="194"/>
      <c r="D54" s="194"/>
      <c r="E54" s="251" t="str">
        <f t="shared" si="0"/>
        <v/>
      </c>
    </row>
    <row r="55" s="238" customFormat="1" ht="36" customHeight="1" spans="1:5">
      <c r="A55" s="255">
        <v>21160</v>
      </c>
      <c r="B55" s="252" t="s">
        <v>1330</v>
      </c>
      <c r="C55" s="194"/>
      <c r="D55" s="194"/>
      <c r="E55" s="251" t="str">
        <f t="shared" si="0"/>
        <v/>
      </c>
    </row>
    <row r="56" s="238" customFormat="1" ht="36" customHeight="1" spans="1:5">
      <c r="A56" s="258">
        <v>2116001</v>
      </c>
      <c r="B56" s="254" t="s">
        <v>1331</v>
      </c>
      <c r="C56" s="197"/>
      <c r="D56" s="259"/>
      <c r="E56" s="251" t="str">
        <f t="shared" si="0"/>
        <v/>
      </c>
    </row>
    <row r="57" s="238" customFormat="1" ht="36" customHeight="1" spans="1:5">
      <c r="A57" s="258">
        <v>2116002</v>
      </c>
      <c r="B57" s="254" t="s">
        <v>1332</v>
      </c>
      <c r="C57" s="197"/>
      <c r="D57" s="259"/>
      <c r="E57" s="251" t="str">
        <f t="shared" si="0"/>
        <v/>
      </c>
    </row>
    <row r="58" s="238" customFormat="1" ht="36" customHeight="1" spans="1:5">
      <c r="A58" s="258">
        <v>2116003</v>
      </c>
      <c r="B58" s="254" t="s">
        <v>1333</v>
      </c>
      <c r="C58" s="197"/>
      <c r="D58" s="259"/>
      <c r="E58" s="251" t="str">
        <f t="shared" si="0"/>
        <v/>
      </c>
    </row>
    <row r="59" s="238" customFormat="1" ht="36" customHeight="1" spans="1:5">
      <c r="A59" s="258">
        <v>2116099</v>
      </c>
      <c r="B59" s="254" t="s">
        <v>1334</v>
      </c>
      <c r="C59" s="197"/>
      <c r="D59" s="197"/>
      <c r="E59" s="251" t="str">
        <f t="shared" si="0"/>
        <v/>
      </c>
    </row>
    <row r="60" s="238" customFormat="1" ht="36" customHeight="1" spans="1:5">
      <c r="A60" s="257">
        <v>21161</v>
      </c>
      <c r="B60" s="252" t="s">
        <v>1335</v>
      </c>
      <c r="C60" s="194"/>
      <c r="D60" s="194"/>
      <c r="E60" s="251" t="str">
        <f t="shared" si="0"/>
        <v/>
      </c>
    </row>
    <row r="61" s="238" customFormat="1" ht="36" customHeight="1" spans="1:5">
      <c r="A61" s="258">
        <v>2116101</v>
      </c>
      <c r="B61" s="254" t="s">
        <v>1336</v>
      </c>
      <c r="C61" s="194"/>
      <c r="D61" s="194"/>
      <c r="E61" s="251" t="str">
        <f t="shared" si="0"/>
        <v/>
      </c>
    </row>
    <row r="62" s="238" customFormat="1" ht="36" customHeight="1" spans="1:5">
      <c r="A62" s="258">
        <v>2116102</v>
      </c>
      <c r="B62" s="254" t="s">
        <v>1337</v>
      </c>
      <c r="C62" s="194"/>
      <c r="D62" s="194"/>
      <c r="E62" s="251" t="str">
        <f t="shared" si="0"/>
        <v/>
      </c>
    </row>
    <row r="63" s="238" customFormat="1" ht="36" customHeight="1" spans="1:5">
      <c r="A63" s="258">
        <v>2116103</v>
      </c>
      <c r="B63" s="254" t="s">
        <v>1338</v>
      </c>
      <c r="C63" s="194"/>
      <c r="D63" s="194"/>
      <c r="E63" s="251" t="str">
        <f t="shared" si="0"/>
        <v/>
      </c>
    </row>
    <row r="64" s="238" customFormat="1" ht="36" customHeight="1" spans="1:5">
      <c r="A64" s="258">
        <v>2116104</v>
      </c>
      <c r="B64" s="254" t="s">
        <v>1339</v>
      </c>
      <c r="C64" s="194"/>
      <c r="D64" s="194"/>
      <c r="E64" s="251" t="str">
        <f t="shared" si="0"/>
        <v/>
      </c>
    </row>
    <row r="65" s="238" customFormat="1" ht="36" customHeight="1" spans="1:5">
      <c r="A65" s="257">
        <v>21198</v>
      </c>
      <c r="B65" s="252" t="s">
        <v>1284</v>
      </c>
      <c r="C65" s="194"/>
      <c r="D65" s="194"/>
      <c r="E65" s="251" t="str">
        <f t="shared" si="0"/>
        <v/>
      </c>
    </row>
    <row r="66" s="238" customFormat="1" ht="36" customHeight="1" spans="1:5">
      <c r="A66" s="258">
        <v>2119801</v>
      </c>
      <c r="B66" s="254" t="s">
        <v>1340</v>
      </c>
      <c r="C66" s="194"/>
      <c r="D66" s="194"/>
      <c r="E66" s="251" t="str">
        <f t="shared" si="0"/>
        <v/>
      </c>
    </row>
    <row r="67" s="238" customFormat="1" ht="36" customHeight="1" spans="1:5">
      <c r="A67" s="258">
        <v>2119802</v>
      </c>
      <c r="B67" s="254" t="s">
        <v>1341</v>
      </c>
      <c r="C67" s="194"/>
      <c r="D67" s="194"/>
      <c r="E67" s="251" t="str">
        <f t="shared" si="0"/>
        <v/>
      </c>
    </row>
    <row r="68" s="238" customFormat="1" ht="36" customHeight="1" spans="1:5">
      <c r="A68" s="258">
        <v>2119803</v>
      </c>
      <c r="B68" s="254" t="s">
        <v>1342</v>
      </c>
      <c r="C68" s="194"/>
      <c r="D68" s="194"/>
      <c r="E68" s="251" t="str">
        <f t="shared" ref="E68:E131" si="1">IF(C68&lt;&gt;0,D68/C68-1,"")</f>
        <v/>
      </c>
    </row>
    <row r="69" s="238" customFormat="1" ht="36" customHeight="1" spans="1:5">
      <c r="A69" s="258">
        <v>2119899</v>
      </c>
      <c r="B69" s="254" t="s">
        <v>1343</v>
      </c>
      <c r="C69" s="194"/>
      <c r="D69" s="194"/>
      <c r="E69" s="251" t="str">
        <f t="shared" si="1"/>
        <v/>
      </c>
    </row>
    <row r="70" s="238" customFormat="1" ht="36" customHeight="1" spans="1:5">
      <c r="A70" s="255">
        <v>212</v>
      </c>
      <c r="B70" s="250" t="s">
        <v>1344</v>
      </c>
      <c r="C70" s="194">
        <v>309318</v>
      </c>
      <c r="D70" s="194">
        <v>107048</v>
      </c>
      <c r="E70" s="251">
        <f t="shared" si="1"/>
        <v>-0.654</v>
      </c>
    </row>
    <row r="71" s="238" customFormat="1" ht="36" customHeight="1" spans="1:5">
      <c r="A71" s="255">
        <v>21208</v>
      </c>
      <c r="B71" s="252" t="s">
        <v>1345</v>
      </c>
      <c r="C71" s="194">
        <v>87063</v>
      </c>
      <c r="D71" s="194">
        <v>90798</v>
      </c>
      <c r="E71" s="251">
        <f t="shared" si="1"/>
        <v>0.043</v>
      </c>
    </row>
    <row r="72" s="238" customFormat="1" ht="36" customHeight="1" spans="1:5">
      <c r="A72" s="256">
        <v>2120801</v>
      </c>
      <c r="B72" s="254" t="s">
        <v>1346</v>
      </c>
      <c r="C72" s="197">
        <v>17153</v>
      </c>
      <c r="D72" s="197">
        <v>10000</v>
      </c>
      <c r="E72" s="260">
        <f t="shared" si="1"/>
        <v>-0.417</v>
      </c>
    </row>
    <row r="73" s="238" customFormat="1" ht="36" customHeight="1" spans="1:5">
      <c r="A73" s="256">
        <v>2120802</v>
      </c>
      <c r="B73" s="254" t="s">
        <v>1347</v>
      </c>
      <c r="C73" s="197"/>
      <c r="D73" s="197">
        <v>2015</v>
      </c>
      <c r="E73" s="260">
        <v>1</v>
      </c>
    </row>
    <row r="74" s="238" customFormat="1" ht="36" customHeight="1" spans="1:5">
      <c r="A74" s="256">
        <v>2120803</v>
      </c>
      <c r="B74" s="254" t="s">
        <v>1348</v>
      </c>
      <c r="C74" s="197"/>
      <c r="D74" s="197"/>
      <c r="E74" s="260" t="str">
        <f t="shared" si="1"/>
        <v/>
      </c>
    </row>
    <row r="75" s="238" customFormat="1" ht="36" customHeight="1" spans="1:5">
      <c r="A75" s="256">
        <v>2120804</v>
      </c>
      <c r="B75" s="254" t="s">
        <v>1349</v>
      </c>
      <c r="C75" s="197"/>
      <c r="D75" s="197">
        <v>200</v>
      </c>
      <c r="E75" s="260">
        <v>1</v>
      </c>
    </row>
    <row r="76" s="238" customFormat="1" ht="36" customHeight="1" spans="1:5">
      <c r="A76" s="256">
        <v>2120805</v>
      </c>
      <c r="B76" s="254" t="s">
        <v>1350</v>
      </c>
      <c r="C76" s="197"/>
      <c r="D76" s="197"/>
      <c r="E76" s="260" t="str">
        <f t="shared" si="1"/>
        <v/>
      </c>
    </row>
    <row r="77" s="238" customFormat="1" ht="36" customHeight="1" spans="1:5">
      <c r="A77" s="256">
        <v>2120806</v>
      </c>
      <c r="B77" s="254" t="s">
        <v>1351</v>
      </c>
      <c r="C77" s="197"/>
      <c r="D77" s="197"/>
      <c r="E77" s="260" t="str">
        <f t="shared" si="1"/>
        <v/>
      </c>
    </row>
    <row r="78" s="238" customFormat="1" ht="36" customHeight="1" spans="1:5">
      <c r="A78" s="256">
        <v>2120807</v>
      </c>
      <c r="B78" s="254" t="s">
        <v>1352</v>
      </c>
      <c r="C78" s="194"/>
      <c r="D78" s="194"/>
      <c r="E78" s="251" t="str">
        <f t="shared" si="1"/>
        <v/>
      </c>
    </row>
    <row r="79" s="238" customFormat="1" ht="36" customHeight="1" spans="1:5">
      <c r="A79" s="256">
        <v>2120809</v>
      </c>
      <c r="B79" s="254" t="s">
        <v>1353</v>
      </c>
      <c r="C79" s="194"/>
      <c r="D79" s="194"/>
      <c r="E79" s="251" t="str">
        <f t="shared" si="1"/>
        <v/>
      </c>
    </row>
    <row r="80" s="238" customFormat="1" ht="36" customHeight="1" spans="1:5">
      <c r="A80" s="256">
        <v>2120810</v>
      </c>
      <c r="B80" s="254" t="s">
        <v>1354</v>
      </c>
      <c r="C80" s="194"/>
      <c r="D80" s="194"/>
      <c r="E80" s="251" t="str">
        <f t="shared" si="1"/>
        <v/>
      </c>
    </row>
    <row r="81" s="238" customFormat="1" ht="36" customHeight="1" spans="1:5">
      <c r="A81" s="256">
        <v>2120811</v>
      </c>
      <c r="B81" s="254" t="s">
        <v>1355</v>
      </c>
      <c r="C81" s="194"/>
      <c r="D81" s="194"/>
      <c r="E81" s="251" t="str">
        <f t="shared" si="1"/>
        <v/>
      </c>
    </row>
    <row r="82" s="238" customFormat="1" ht="36" customHeight="1" spans="1:5">
      <c r="A82" s="256">
        <v>2120813</v>
      </c>
      <c r="B82" s="254" t="s">
        <v>1356</v>
      </c>
      <c r="C82" s="194"/>
      <c r="D82" s="194"/>
      <c r="E82" s="251" t="str">
        <f t="shared" si="1"/>
        <v/>
      </c>
    </row>
    <row r="83" s="238" customFormat="1" ht="36" customHeight="1" spans="1:5">
      <c r="A83" s="256">
        <v>2120814</v>
      </c>
      <c r="B83" s="254" t="s">
        <v>1357</v>
      </c>
      <c r="C83" s="197">
        <v>1916</v>
      </c>
      <c r="D83" s="197">
        <v>4248</v>
      </c>
      <c r="E83" s="260">
        <f t="shared" si="1"/>
        <v>1.217</v>
      </c>
    </row>
    <row r="84" s="238" customFormat="1" ht="36" customHeight="1" spans="1:5">
      <c r="A84" s="256">
        <v>2120815</v>
      </c>
      <c r="B84" s="254" t="s">
        <v>1358</v>
      </c>
      <c r="C84" s="197">
        <v>389</v>
      </c>
      <c r="D84" s="197">
        <v>728</v>
      </c>
      <c r="E84" s="260">
        <f t="shared" si="1"/>
        <v>0.871</v>
      </c>
    </row>
    <row r="85" s="238" customFormat="1" ht="36" customHeight="1" spans="1:5">
      <c r="A85" s="256">
        <v>2120816</v>
      </c>
      <c r="B85" s="254" t="s">
        <v>1359</v>
      </c>
      <c r="C85" s="197">
        <v>2696</v>
      </c>
      <c r="D85" s="197">
        <v>30</v>
      </c>
      <c r="E85" s="260">
        <f t="shared" si="1"/>
        <v>-0.989</v>
      </c>
    </row>
    <row r="86" s="238" customFormat="1" ht="36" customHeight="1" spans="1:5">
      <c r="A86" s="256">
        <v>2120899</v>
      </c>
      <c r="B86" s="254" t="s">
        <v>1360</v>
      </c>
      <c r="C86" s="197">
        <v>64909</v>
      </c>
      <c r="D86" s="197">
        <v>73577</v>
      </c>
      <c r="E86" s="260">
        <f t="shared" si="1"/>
        <v>0.134</v>
      </c>
    </row>
    <row r="87" s="238" customFormat="1" ht="36" customHeight="1" spans="1:5">
      <c r="A87" s="255">
        <v>21210</v>
      </c>
      <c r="B87" s="252" t="s">
        <v>1361</v>
      </c>
      <c r="C87" s="194"/>
      <c r="D87" s="194"/>
      <c r="E87" s="251" t="str">
        <f t="shared" si="1"/>
        <v/>
      </c>
    </row>
    <row r="88" s="238" customFormat="1" ht="36" customHeight="1" spans="1:5">
      <c r="A88" s="256">
        <v>2121001</v>
      </c>
      <c r="B88" s="254" t="s">
        <v>1346</v>
      </c>
      <c r="C88" s="194"/>
      <c r="D88" s="194"/>
      <c r="E88" s="251" t="str">
        <f t="shared" si="1"/>
        <v/>
      </c>
    </row>
    <row r="89" s="238" customFormat="1" ht="36" customHeight="1" spans="1:5">
      <c r="A89" s="256">
        <v>2121002</v>
      </c>
      <c r="B89" s="254" t="s">
        <v>1347</v>
      </c>
      <c r="C89" s="194"/>
      <c r="D89" s="194"/>
      <c r="E89" s="251" t="str">
        <f t="shared" si="1"/>
        <v/>
      </c>
    </row>
    <row r="90" s="238" customFormat="1" ht="36" customHeight="1" spans="1:5">
      <c r="A90" s="256">
        <v>2121099</v>
      </c>
      <c r="B90" s="254" t="s">
        <v>1362</v>
      </c>
      <c r="C90" s="194"/>
      <c r="D90" s="194"/>
      <c r="E90" s="251" t="str">
        <f t="shared" si="1"/>
        <v/>
      </c>
    </row>
    <row r="91" s="238" customFormat="1" ht="36" customHeight="1" spans="1:5">
      <c r="A91" s="255">
        <v>21211</v>
      </c>
      <c r="B91" s="252" t="s">
        <v>1363</v>
      </c>
      <c r="C91" s="194"/>
      <c r="D91" s="194"/>
      <c r="E91" s="251" t="str">
        <f t="shared" si="1"/>
        <v/>
      </c>
    </row>
    <row r="92" s="238" customFormat="1" ht="36" customHeight="1" spans="1:5">
      <c r="A92" s="255">
        <v>21213</v>
      </c>
      <c r="B92" s="252" t="s">
        <v>1364</v>
      </c>
      <c r="C92" s="194"/>
      <c r="D92" s="194"/>
      <c r="E92" s="251" t="str">
        <f t="shared" si="1"/>
        <v/>
      </c>
    </row>
    <row r="93" s="238" customFormat="1" ht="36" customHeight="1" spans="1:5">
      <c r="A93" s="256">
        <v>2121301</v>
      </c>
      <c r="B93" s="254" t="s">
        <v>1365</v>
      </c>
      <c r="C93" s="194"/>
      <c r="D93" s="194"/>
      <c r="E93" s="251" t="str">
        <f t="shared" si="1"/>
        <v/>
      </c>
    </row>
    <row r="94" s="238" customFormat="1" ht="36" customHeight="1" spans="1:5">
      <c r="A94" s="256">
        <v>2121302</v>
      </c>
      <c r="B94" s="254" t="s">
        <v>1366</v>
      </c>
      <c r="C94" s="194"/>
      <c r="D94" s="194"/>
      <c r="E94" s="251" t="str">
        <f t="shared" si="1"/>
        <v/>
      </c>
    </row>
    <row r="95" s="238" customFormat="1" ht="36" customHeight="1" spans="1:5">
      <c r="A95" s="256">
        <v>2121303</v>
      </c>
      <c r="B95" s="254" t="s">
        <v>1367</v>
      </c>
      <c r="C95" s="194"/>
      <c r="D95" s="194"/>
      <c r="E95" s="251" t="str">
        <f t="shared" si="1"/>
        <v/>
      </c>
    </row>
    <row r="96" s="238" customFormat="1" ht="36" customHeight="1" spans="1:5">
      <c r="A96" s="256">
        <v>2121304</v>
      </c>
      <c r="B96" s="254" t="s">
        <v>1368</v>
      </c>
      <c r="C96" s="194"/>
      <c r="D96" s="194"/>
      <c r="E96" s="251" t="str">
        <f t="shared" si="1"/>
        <v/>
      </c>
    </row>
    <row r="97" s="238" customFormat="1" ht="36" customHeight="1" spans="1:5">
      <c r="A97" s="256">
        <v>2121399</v>
      </c>
      <c r="B97" s="254" t="s">
        <v>1369</v>
      </c>
      <c r="C97" s="194"/>
      <c r="D97" s="194"/>
      <c r="E97" s="251" t="str">
        <f t="shared" si="1"/>
        <v/>
      </c>
    </row>
    <row r="98" s="238" customFormat="1" ht="36" customHeight="1" spans="1:5">
      <c r="A98" s="255">
        <v>21214</v>
      </c>
      <c r="B98" s="252" t="s">
        <v>1370</v>
      </c>
      <c r="C98" s="194">
        <v>2255</v>
      </c>
      <c r="D98" s="194"/>
      <c r="E98" s="251">
        <f t="shared" si="1"/>
        <v>-1</v>
      </c>
    </row>
    <row r="99" s="238" customFormat="1" ht="36" customHeight="1" spans="1:5">
      <c r="A99" s="256">
        <v>2121401</v>
      </c>
      <c r="B99" s="254" t="s">
        <v>1371</v>
      </c>
      <c r="C99" s="197">
        <v>2255</v>
      </c>
      <c r="D99" s="197"/>
      <c r="E99" s="260">
        <f t="shared" si="1"/>
        <v>-1</v>
      </c>
    </row>
    <row r="100" s="238" customFormat="1" ht="36" customHeight="1" spans="1:5">
      <c r="A100" s="256">
        <v>2121402</v>
      </c>
      <c r="B100" s="254" t="s">
        <v>1372</v>
      </c>
      <c r="C100" s="197"/>
      <c r="D100" s="197"/>
      <c r="E100" s="260" t="str">
        <f t="shared" si="1"/>
        <v/>
      </c>
    </row>
    <row r="101" s="238" customFormat="1" ht="36" customHeight="1" spans="1:5">
      <c r="A101" s="256">
        <v>2121499</v>
      </c>
      <c r="B101" s="254" t="s">
        <v>1373</v>
      </c>
      <c r="C101" s="197"/>
      <c r="D101" s="197"/>
      <c r="E101" s="260" t="str">
        <f t="shared" si="1"/>
        <v/>
      </c>
    </row>
    <row r="102" s="238" customFormat="1" ht="36" customHeight="1" spans="1:5">
      <c r="A102" s="255">
        <v>21215</v>
      </c>
      <c r="B102" s="252" t="s">
        <v>1374</v>
      </c>
      <c r="C102" s="194"/>
      <c r="D102" s="194"/>
      <c r="E102" s="251" t="str">
        <f t="shared" si="1"/>
        <v/>
      </c>
    </row>
    <row r="103" s="238" customFormat="1" ht="36" customHeight="1" spans="1:5">
      <c r="A103" s="256">
        <v>2121501</v>
      </c>
      <c r="B103" s="254" t="s">
        <v>1346</v>
      </c>
      <c r="C103" s="194"/>
      <c r="D103" s="194"/>
      <c r="E103" s="251" t="str">
        <f t="shared" si="1"/>
        <v/>
      </c>
    </row>
    <row r="104" s="238" customFormat="1" ht="36" customHeight="1" spans="1:5">
      <c r="A104" s="256">
        <v>2121502</v>
      </c>
      <c r="B104" s="254" t="s">
        <v>1347</v>
      </c>
      <c r="C104" s="194"/>
      <c r="D104" s="194"/>
      <c r="E104" s="251" t="str">
        <f t="shared" si="1"/>
        <v/>
      </c>
    </row>
    <row r="105" s="238" customFormat="1" ht="36" customHeight="1" spans="1:5">
      <c r="A105" s="256">
        <v>2121599</v>
      </c>
      <c r="B105" s="254" t="s">
        <v>1375</v>
      </c>
      <c r="C105" s="194"/>
      <c r="D105" s="194"/>
      <c r="E105" s="251" t="str">
        <f t="shared" si="1"/>
        <v/>
      </c>
    </row>
    <row r="106" s="238" customFormat="1" ht="36" customHeight="1" spans="1:5">
      <c r="A106" s="255">
        <v>21216</v>
      </c>
      <c r="B106" s="252" t="s">
        <v>1376</v>
      </c>
      <c r="C106" s="194">
        <v>220000</v>
      </c>
      <c r="D106" s="197"/>
      <c r="E106" s="251">
        <f t="shared" si="1"/>
        <v>-1</v>
      </c>
    </row>
    <row r="107" s="238" customFormat="1" ht="36" customHeight="1" spans="1:5">
      <c r="A107" s="256">
        <v>2121601</v>
      </c>
      <c r="B107" s="254" t="s">
        <v>1346</v>
      </c>
      <c r="C107" s="194"/>
      <c r="D107" s="194"/>
      <c r="E107" s="251" t="str">
        <f t="shared" si="1"/>
        <v/>
      </c>
    </row>
    <row r="108" s="238" customFormat="1" ht="36" customHeight="1" spans="1:5">
      <c r="A108" s="256">
        <v>2121602</v>
      </c>
      <c r="B108" s="254" t="s">
        <v>1347</v>
      </c>
      <c r="C108" s="194"/>
      <c r="D108" s="194"/>
      <c r="E108" s="251" t="str">
        <f t="shared" si="1"/>
        <v/>
      </c>
    </row>
    <row r="109" s="238" customFormat="1" ht="36" customHeight="1" spans="1:5">
      <c r="A109" s="256">
        <v>2121699</v>
      </c>
      <c r="B109" s="254" t="s">
        <v>1377</v>
      </c>
      <c r="C109" s="197">
        <v>220000</v>
      </c>
      <c r="D109" s="197"/>
      <c r="E109" s="260">
        <f t="shared" si="1"/>
        <v>-1</v>
      </c>
    </row>
    <row r="110" s="238" customFormat="1" ht="36" customHeight="1" spans="1:5">
      <c r="A110" s="255">
        <v>21217</v>
      </c>
      <c r="B110" s="252" t="s">
        <v>1378</v>
      </c>
      <c r="C110" s="194"/>
      <c r="D110" s="194"/>
      <c r="E110" s="251" t="str">
        <f t="shared" si="1"/>
        <v/>
      </c>
    </row>
    <row r="111" s="238" customFormat="1" ht="36" customHeight="1" spans="1:5">
      <c r="A111" s="256">
        <v>2121701</v>
      </c>
      <c r="B111" s="254" t="s">
        <v>1365</v>
      </c>
      <c r="C111" s="194"/>
      <c r="D111" s="194"/>
      <c r="E111" s="251" t="str">
        <f t="shared" si="1"/>
        <v/>
      </c>
    </row>
    <row r="112" s="238" customFormat="1" ht="36" customHeight="1" spans="1:5">
      <c r="A112" s="256">
        <v>2121702</v>
      </c>
      <c r="B112" s="254" t="s">
        <v>1366</v>
      </c>
      <c r="C112" s="194"/>
      <c r="D112" s="194"/>
      <c r="E112" s="251" t="str">
        <f t="shared" si="1"/>
        <v/>
      </c>
    </row>
    <row r="113" s="238" customFormat="1" ht="36" customHeight="1" spans="1:5">
      <c r="A113" s="256">
        <v>2121703</v>
      </c>
      <c r="B113" s="254" t="s">
        <v>1367</v>
      </c>
      <c r="C113" s="194"/>
      <c r="D113" s="194"/>
      <c r="E113" s="251" t="str">
        <f t="shared" si="1"/>
        <v/>
      </c>
    </row>
    <row r="114" s="238" customFormat="1" ht="36" customHeight="1" spans="1:5">
      <c r="A114" s="256">
        <v>2121704</v>
      </c>
      <c r="B114" s="254" t="s">
        <v>1368</v>
      </c>
      <c r="C114" s="194"/>
      <c r="D114" s="194"/>
      <c r="E114" s="251" t="str">
        <f t="shared" si="1"/>
        <v/>
      </c>
    </row>
    <row r="115" s="238" customFormat="1" ht="36" customHeight="1" spans="1:5">
      <c r="A115" s="256">
        <v>2121799</v>
      </c>
      <c r="B115" s="254" t="s">
        <v>1379</v>
      </c>
      <c r="C115" s="194"/>
      <c r="D115" s="194"/>
      <c r="E115" s="251" t="str">
        <f t="shared" si="1"/>
        <v/>
      </c>
    </row>
    <row r="116" s="238" customFormat="1" ht="36" customHeight="1" spans="1:5">
      <c r="A116" s="255">
        <v>21218</v>
      </c>
      <c r="B116" s="252" t="s">
        <v>1380</v>
      </c>
      <c r="C116" s="194"/>
      <c r="D116" s="194"/>
      <c r="E116" s="251" t="str">
        <f t="shared" si="1"/>
        <v/>
      </c>
    </row>
    <row r="117" s="238" customFormat="1" ht="36" customHeight="1" spans="1:5">
      <c r="A117" s="256">
        <v>2121801</v>
      </c>
      <c r="B117" s="254" t="s">
        <v>1371</v>
      </c>
      <c r="C117" s="194"/>
      <c r="D117" s="194"/>
      <c r="E117" s="251" t="str">
        <f t="shared" si="1"/>
        <v/>
      </c>
    </row>
    <row r="118" s="238" customFormat="1" ht="36" customHeight="1" spans="1:5">
      <c r="A118" s="256">
        <v>2121899</v>
      </c>
      <c r="B118" s="254" t="s">
        <v>1381</v>
      </c>
      <c r="C118" s="194"/>
      <c r="D118" s="194"/>
      <c r="E118" s="251" t="str">
        <f t="shared" si="1"/>
        <v/>
      </c>
    </row>
    <row r="119" s="238" customFormat="1" ht="36" customHeight="1" spans="1:5">
      <c r="A119" s="255">
        <v>21219</v>
      </c>
      <c r="B119" s="252" t="s">
        <v>1382</v>
      </c>
      <c r="C119" s="194"/>
      <c r="D119" s="194"/>
      <c r="E119" s="251" t="str">
        <f t="shared" si="1"/>
        <v/>
      </c>
    </row>
    <row r="120" s="238" customFormat="1" ht="36" customHeight="1" spans="1:5">
      <c r="A120" s="256">
        <v>2121901</v>
      </c>
      <c r="B120" s="254" t="s">
        <v>1346</v>
      </c>
      <c r="C120" s="194"/>
      <c r="D120" s="194"/>
      <c r="E120" s="251" t="str">
        <f t="shared" si="1"/>
        <v/>
      </c>
    </row>
    <row r="121" s="238" customFormat="1" ht="36" customHeight="1" spans="1:5">
      <c r="A121" s="256">
        <v>2121902</v>
      </c>
      <c r="B121" s="254" t="s">
        <v>1347</v>
      </c>
      <c r="C121" s="194"/>
      <c r="D121" s="194"/>
      <c r="E121" s="251" t="str">
        <f t="shared" si="1"/>
        <v/>
      </c>
    </row>
    <row r="122" s="238" customFormat="1" ht="36" customHeight="1" spans="1:5">
      <c r="A122" s="256">
        <v>2121903</v>
      </c>
      <c r="B122" s="254" t="s">
        <v>1348</v>
      </c>
      <c r="C122" s="194"/>
      <c r="D122" s="194"/>
      <c r="E122" s="251" t="str">
        <f t="shared" si="1"/>
        <v/>
      </c>
    </row>
    <row r="123" s="238" customFormat="1" ht="36" customHeight="1" spans="1:5">
      <c r="A123" s="256">
        <v>2121904</v>
      </c>
      <c r="B123" s="254" t="s">
        <v>1349</v>
      </c>
      <c r="C123" s="194"/>
      <c r="D123" s="194"/>
      <c r="E123" s="251" t="str">
        <f t="shared" si="1"/>
        <v/>
      </c>
    </row>
    <row r="124" s="238" customFormat="1" ht="36" customHeight="1" spans="1:5">
      <c r="A124" s="256">
        <v>2121905</v>
      </c>
      <c r="B124" s="254" t="s">
        <v>1352</v>
      </c>
      <c r="C124" s="194"/>
      <c r="D124" s="194"/>
      <c r="E124" s="251" t="str">
        <f t="shared" si="1"/>
        <v/>
      </c>
    </row>
    <row r="125" s="238" customFormat="1" ht="36" customHeight="1" spans="1:5">
      <c r="A125" s="256">
        <v>2121906</v>
      </c>
      <c r="B125" s="254" t="s">
        <v>1354</v>
      </c>
      <c r="C125" s="194"/>
      <c r="D125" s="194"/>
      <c r="E125" s="251" t="str">
        <f t="shared" si="1"/>
        <v/>
      </c>
    </row>
    <row r="126" s="238" customFormat="1" ht="36" customHeight="1" spans="1:5">
      <c r="A126" s="256">
        <v>2121907</v>
      </c>
      <c r="B126" s="254" t="s">
        <v>1355</v>
      </c>
      <c r="C126" s="194"/>
      <c r="D126" s="194"/>
      <c r="E126" s="251" t="str">
        <f t="shared" si="1"/>
        <v/>
      </c>
    </row>
    <row r="127" s="238" customFormat="1" ht="36" customHeight="1" spans="1:5">
      <c r="A127" s="256">
        <v>2121999</v>
      </c>
      <c r="B127" s="254" t="s">
        <v>1383</v>
      </c>
      <c r="C127" s="194"/>
      <c r="D127" s="194"/>
      <c r="E127" s="251" t="str">
        <f t="shared" si="1"/>
        <v/>
      </c>
    </row>
    <row r="128" s="238" customFormat="1" ht="36" customHeight="1" spans="1:5">
      <c r="A128" s="257">
        <v>21298</v>
      </c>
      <c r="B128" s="252" t="s">
        <v>1284</v>
      </c>
      <c r="C128" s="194"/>
      <c r="D128" s="194">
        <v>16250</v>
      </c>
      <c r="E128" s="251">
        <v>1</v>
      </c>
    </row>
    <row r="129" s="238" customFormat="1" ht="36" customHeight="1" spans="1:5">
      <c r="A129" s="258">
        <v>2129801</v>
      </c>
      <c r="B129" s="254" t="s">
        <v>1384</v>
      </c>
      <c r="C129" s="194"/>
      <c r="D129" s="197">
        <v>16250</v>
      </c>
      <c r="E129" s="260">
        <v>1</v>
      </c>
    </row>
    <row r="130" s="238" customFormat="1" ht="36" customHeight="1" spans="1:5">
      <c r="A130" s="258">
        <v>2129899</v>
      </c>
      <c r="B130" s="254" t="s">
        <v>1385</v>
      </c>
      <c r="C130" s="194"/>
      <c r="D130" s="194"/>
      <c r="E130" s="251" t="str">
        <f t="shared" si="1"/>
        <v/>
      </c>
    </row>
    <row r="131" s="238" customFormat="1" ht="36" customHeight="1" spans="1:5">
      <c r="A131" s="255">
        <v>213</v>
      </c>
      <c r="B131" s="250" t="s">
        <v>1386</v>
      </c>
      <c r="C131" s="194">
        <v>45</v>
      </c>
      <c r="D131" s="194">
        <v>1016</v>
      </c>
      <c r="E131" s="251">
        <f t="shared" si="1"/>
        <v>21.578</v>
      </c>
    </row>
    <row r="132" s="238" customFormat="1" ht="36" customHeight="1" spans="1:5">
      <c r="A132" s="255">
        <v>21366</v>
      </c>
      <c r="B132" s="252" t="s">
        <v>1387</v>
      </c>
      <c r="C132" s="194"/>
      <c r="D132" s="194">
        <v>18</v>
      </c>
      <c r="E132" s="251">
        <v>1</v>
      </c>
    </row>
    <row r="133" s="238" customFormat="1" ht="36" customHeight="1" spans="1:5">
      <c r="A133" s="256">
        <v>2136601</v>
      </c>
      <c r="B133" s="254" t="s">
        <v>1388</v>
      </c>
      <c r="C133" s="194"/>
      <c r="D133" s="194"/>
      <c r="E133" s="251" t="str">
        <f t="shared" ref="E132:E195" si="2">IF(C133&lt;&gt;0,D133/C133-1,"")</f>
        <v/>
      </c>
    </row>
    <row r="134" s="238" customFormat="1" ht="36" customHeight="1" spans="1:5">
      <c r="A134" s="256">
        <v>2136602</v>
      </c>
      <c r="B134" s="254" t="s">
        <v>1389</v>
      </c>
      <c r="C134" s="194"/>
      <c r="D134" s="194"/>
      <c r="E134" s="251" t="str">
        <f t="shared" si="2"/>
        <v/>
      </c>
    </row>
    <row r="135" s="238" customFormat="1" ht="36" customHeight="1" spans="1:5">
      <c r="A135" s="256">
        <v>2136603</v>
      </c>
      <c r="B135" s="254" t="s">
        <v>1390</v>
      </c>
      <c r="C135" s="194"/>
      <c r="D135" s="194"/>
      <c r="E135" s="251" t="str">
        <f t="shared" si="2"/>
        <v/>
      </c>
    </row>
    <row r="136" s="238" customFormat="1" ht="36" customHeight="1" spans="1:5">
      <c r="A136" s="256">
        <v>2136699</v>
      </c>
      <c r="B136" s="254" t="s">
        <v>1391</v>
      </c>
      <c r="C136" s="194"/>
      <c r="D136" s="197">
        <v>18</v>
      </c>
      <c r="E136" s="260">
        <v>1</v>
      </c>
    </row>
    <row r="137" s="238" customFormat="1" ht="36" customHeight="1" spans="1:5">
      <c r="A137" s="255">
        <v>21367</v>
      </c>
      <c r="B137" s="252" t="s">
        <v>1392</v>
      </c>
      <c r="C137" s="194"/>
      <c r="D137" s="194"/>
      <c r="E137" s="251" t="str">
        <f t="shared" si="2"/>
        <v/>
      </c>
    </row>
    <row r="138" s="238" customFormat="1" ht="36" customHeight="1" spans="1:5">
      <c r="A138" s="256">
        <v>2136701</v>
      </c>
      <c r="B138" s="254" t="s">
        <v>1388</v>
      </c>
      <c r="C138" s="194"/>
      <c r="D138" s="194"/>
      <c r="E138" s="251" t="str">
        <f t="shared" si="2"/>
        <v/>
      </c>
    </row>
    <row r="139" s="238" customFormat="1" ht="36" customHeight="1" spans="1:5">
      <c r="A139" s="256">
        <v>2136702</v>
      </c>
      <c r="B139" s="254" t="s">
        <v>1389</v>
      </c>
      <c r="C139" s="194"/>
      <c r="D139" s="194"/>
      <c r="E139" s="251" t="str">
        <f t="shared" si="2"/>
        <v/>
      </c>
    </row>
    <row r="140" s="238" customFormat="1" ht="36" customHeight="1" spans="1:5">
      <c r="A140" s="256">
        <v>2136703</v>
      </c>
      <c r="B140" s="254" t="s">
        <v>1393</v>
      </c>
      <c r="C140" s="194"/>
      <c r="D140" s="194"/>
      <c r="E140" s="251" t="str">
        <f t="shared" si="2"/>
        <v/>
      </c>
    </row>
    <row r="141" s="238" customFormat="1" ht="36" customHeight="1" spans="1:5">
      <c r="A141" s="256">
        <v>2136799</v>
      </c>
      <c r="B141" s="254" t="s">
        <v>1394</v>
      </c>
      <c r="C141" s="194"/>
      <c r="D141" s="194"/>
      <c r="E141" s="251" t="str">
        <f t="shared" si="2"/>
        <v/>
      </c>
    </row>
    <row r="142" s="238" customFormat="1" ht="36" customHeight="1" spans="1:5">
      <c r="A142" s="255">
        <v>21369</v>
      </c>
      <c r="B142" s="252" t="s">
        <v>1395</v>
      </c>
      <c r="C142" s="194"/>
      <c r="D142" s="194"/>
      <c r="E142" s="251" t="str">
        <f t="shared" si="2"/>
        <v/>
      </c>
    </row>
    <row r="143" s="238" customFormat="1" ht="36" customHeight="1" spans="1:5">
      <c r="A143" s="256">
        <v>2136901</v>
      </c>
      <c r="B143" s="254" t="s">
        <v>1396</v>
      </c>
      <c r="C143" s="194"/>
      <c r="D143" s="194"/>
      <c r="E143" s="251" t="str">
        <f t="shared" si="2"/>
        <v/>
      </c>
    </row>
    <row r="144" s="238" customFormat="1" ht="36" customHeight="1" spans="1:5">
      <c r="A144" s="256">
        <v>2136902</v>
      </c>
      <c r="B144" s="254" t="s">
        <v>1397</v>
      </c>
      <c r="C144" s="194"/>
      <c r="D144" s="194"/>
      <c r="E144" s="251" t="str">
        <f t="shared" si="2"/>
        <v/>
      </c>
    </row>
    <row r="145" s="238" customFormat="1" ht="36" customHeight="1" spans="1:5">
      <c r="A145" s="256">
        <v>2136903</v>
      </c>
      <c r="B145" s="254" t="s">
        <v>1398</v>
      </c>
      <c r="C145" s="194"/>
      <c r="D145" s="194"/>
      <c r="E145" s="251" t="str">
        <f t="shared" si="2"/>
        <v/>
      </c>
    </row>
    <row r="146" s="238" customFormat="1" ht="36" customHeight="1" spans="1:5">
      <c r="A146" s="256">
        <v>2136999</v>
      </c>
      <c r="B146" s="254" t="s">
        <v>1399</v>
      </c>
      <c r="C146" s="194"/>
      <c r="D146" s="194"/>
      <c r="E146" s="251" t="str">
        <f t="shared" si="2"/>
        <v/>
      </c>
    </row>
    <row r="147" s="238" customFormat="1" ht="36" customHeight="1" spans="1:5">
      <c r="A147" s="261">
        <v>21370</v>
      </c>
      <c r="B147" s="252" t="s">
        <v>1400</v>
      </c>
      <c r="C147" s="194"/>
      <c r="D147" s="194"/>
      <c r="E147" s="251" t="str">
        <f t="shared" si="2"/>
        <v/>
      </c>
    </row>
    <row r="148" s="238" customFormat="1" ht="36" customHeight="1" spans="1:5">
      <c r="A148" s="262">
        <v>2137001</v>
      </c>
      <c r="B148" s="254" t="s">
        <v>1388</v>
      </c>
      <c r="C148" s="194"/>
      <c r="D148" s="194"/>
      <c r="E148" s="251" t="str">
        <f t="shared" si="2"/>
        <v/>
      </c>
    </row>
    <row r="149" s="238" customFormat="1" ht="36" customHeight="1" spans="1:5">
      <c r="A149" s="262">
        <v>2137099</v>
      </c>
      <c r="B149" s="254" t="s">
        <v>1401</v>
      </c>
      <c r="C149" s="194"/>
      <c r="D149" s="194"/>
      <c r="E149" s="251" t="str">
        <f t="shared" si="2"/>
        <v/>
      </c>
    </row>
    <row r="150" s="238" customFormat="1" ht="36" customHeight="1" spans="1:5">
      <c r="A150" s="261">
        <v>21371</v>
      </c>
      <c r="B150" s="252" t="s">
        <v>1402</v>
      </c>
      <c r="C150" s="194"/>
      <c r="D150" s="194"/>
      <c r="E150" s="251" t="str">
        <f t="shared" si="2"/>
        <v/>
      </c>
    </row>
    <row r="151" s="238" customFormat="1" ht="36" customHeight="1" spans="1:5">
      <c r="A151" s="262">
        <v>2137101</v>
      </c>
      <c r="B151" s="254" t="s">
        <v>1396</v>
      </c>
      <c r="C151" s="194"/>
      <c r="D151" s="194"/>
      <c r="E151" s="251" t="str">
        <f t="shared" si="2"/>
        <v/>
      </c>
    </row>
    <row r="152" s="238" customFormat="1" ht="36" customHeight="1" spans="1:5">
      <c r="A152" s="262">
        <v>2137102</v>
      </c>
      <c r="B152" s="254" t="s">
        <v>1403</v>
      </c>
      <c r="C152" s="194"/>
      <c r="D152" s="194"/>
      <c r="E152" s="251" t="str">
        <f t="shared" si="2"/>
        <v/>
      </c>
    </row>
    <row r="153" s="238" customFormat="1" ht="36" customHeight="1" spans="1:5">
      <c r="A153" s="262">
        <v>2137103</v>
      </c>
      <c r="B153" s="254" t="s">
        <v>1398</v>
      </c>
      <c r="C153" s="194"/>
      <c r="D153" s="194"/>
      <c r="E153" s="251" t="str">
        <f t="shared" si="2"/>
        <v/>
      </c>
    </row>
    <row r="154" s="238" customFormat="1" ht="36" customHeight="1" spans="1:5">
      <c r="A154" s="262">
        <v>2137199</v>
      </c>
      <c r="B154" s="254" t="s">
        <v>1404</v>
      </c>
      <c r="C154" s="194"/>
      <c r="D154" s="194"/>
      <c r="E154" s="251" t="str">
        <f t="shared" si="2"/>
        <v/>
      </c>
    </row>
    <row r="155" s="238" customFormat="1" ht="36" customHeight="1" spans="1:5">
      <c r="A155" s="262">
        <v>21372</v>
      </c>
      <c r="B155" s="252" t="s">
        <v>1405</v>
      </c>
      <c r="C155" s="194">
        <v>45</v>
      </c>
      <c r="D155" s="194">
        <v>998</v>
      </c>
      <c r="E155" s="251">
        <f t="shared" si="2"/>
        <v>21.178</v>
      </c>
    </row>
    <row r="156" s="238" customFormat="1" ht="36" customHeight="1" spans="1:5">
      <c r="A156" s="262">
        <v>2137201</v>
      </c>
      <c r="B156" s="254" t="s">
        <v>1406</v>
      </c>
      <c r="C156" s="197">
        <v>45</v>
      </c>
      <c r="D156" s="197">
        <v>998</v>
      </c>
      <c r="E156" s="260">
        <f t="shared" si="2"/>
        <v>21.178</v>
      </c>
    </row>
    <row r="157" s="238" customFormat="1" ht="36" customHeight="1" spans="1:5">
      <c r="A157" s="262">
        <v>2137202</v>
      </c>
      <c r="B157" s="254" t="s">
        <v>1388</v>
      </c>
      <c r="C157" s="197"/>
      <c r="D157" s="197"/>
      <c r="E157" s="260" t="str">
        <f t="shared" si="2"/>
        <v/>
      </c>
    </row>
    <row r="158" s="238" customFormat="1" ht="36" customHeight="1" spans="1:5">
      <c r="A158" s="262">
        <v>2137299</v>
      </c>
      <c r="B158" s="254" t="s">
        <v>1407</v>
      </c>
      <c r="C158" s="194"/>
      <c r="D158" s="194"/>
      <c r="E158" s="251" t="str">
        <f t="shared" si="2"/>
        <v/>
      </c>
    </row>
    <row r="159" s="238" customFormat="1" ht="36" customHeight="1" spans="1:5">
      <c r="A159" s="262">
        <v>21373</v>
      </c>
      <c r="B159" s="252" t="s">
        <v>1408</v>
      </c>
      <c r="C159" s="194"/>
      <c r="D159" s="194"/>
      <c r="E159" s="251" t="str">
        <f t="shared" si="2"/>
        <v/>
      </c>
    </row>
    <row r="160" s="238" customFormat="1" ht="36" customHeight="1" spans="1:5">
      <c r="A160" s="262">
        <v>2137301</v>
      </c>
      <c r="B160" s="254" t="s">
        <v>1406</v>
      </c>
      <c r="C160" s="194"/>
      <c r="D160" s="194"/>
      <c r="E160" s="251" t="str">
        <f t="shared" si="2"/>
        <v/>
      </c>
    </row>
    <row r="161" s="238" customFormat="1" ht="36" customHeight="1" spans="1:5">
      <c r="A161" s="262">
        <v>2137302</v>
      </c>
      <c r="B161" s="254" t="s">
        <v>1388</v>
      </c>
      <c r="C161" s="194"/>
      <c r="D161" s="194"/>
      <c r="E161" s="251" t="str">
        <f t="shared" si="2"/>
        <v/>
      </c>
    </row>
    <row r="162" s="238" customFormat="1" ht="36" customHeight="1" spans="1:5">
      <c r="A162" s="262">
        <v>2137399</v>
      </c>
      <c r="B162" s="254" t="s">
        <v>1409</v>
      </c>
      <c r="C162" s="194"/>
      <c r="D162" s="194"/>
      <c r="E162" s="251" t="str">
        <f t="shared" si="2"/>
        <v/>
      </c>
    </row>
    <row r="163" s="238" customFormat="1" ht="36" customHeight="1" spans="1:5">
      <c r="A163" s="261">
        <v>21374</v>
      </c>
      <c r="B163" s="252" t="s">
        <v>1410</v>
      </c>
      <c r="C163" s="194"/>
      <c r="D163" s="194"/>
      <c r="E163" s="251" t="str">
        <f t="shared" si="2"/>
        <v/>
      </c>
    </row>
    <row r="164" s="238" customFormat="1" ht="36" customHeight="1" spans="1:5">
      <c r="A164" s="262">
        <v>2137401</v>
      </c>
      <c r="B164" s="254" t="s">
        <v>1388</v>
      </c>
      <c r="C164" s="194"/>
      <c r="D164" s="194"/>
      <c r="E164" s="251" t="str">
        <f t="shared" si="2"/>
        <v/>
      </c>
    </row>
    <row r="165" s="238" customFormat="1" ht="36" customHeight="1" spans="1:5">
      <c r="A165" s="262">
        <v>2137499</v>
      </c>
      <c r="B165" s="254" t="s">
        <v>1411</v>
      </c>
      <c r="C165" s="194"/>
      <c r="D165" s="194"/>
      <c r="E165" s="251" t="str">
        <f t="shared" si="2"/>
        <v/>
      </c>
    </row>
    <row r="166" s="238" customFormat="1" ht="36" customHeight="1" spans="1:5">
      <c r="A166" s="261">
        <v>21398</v>
      </c>
      <c r="B166" s="252" t="s">
        <v>1284</v>
      </c>
      <c r="C166" s="194"/>
      <c r="D166" s="194"/>
      <c r="E166" s="251" t="str">
        <f t="shared" si="2"/>
        <v/>
      </c>
    </row>
    <row r="167" s="238" customFormat="1" ht="36" customHeight="1" spans="1:5">
      <c r="A167" s="262">
        <v>2139801</v>
      </c>
      <c r="B167" s="254" t="s">
        <v>1412</v>
      </c>
      <c r="C167" s="194"/>
      <c r="D167" s="194"/>
      <c r="E167" s="251" t="str">
        <f t="shared" si="2"/>
        <v/>
      </c>
    </row>
    <row r="168" s="238" customFormat="1" ht="36" customHeight="1" spans="1:5">
      <c r="A168" s="262">
        <v>2139802</v>
      </c>
      <c r="B168" s="254" t="s">
        <v>1413</v>
      </c>
      <c r="C168" s="194"/>
      <c r="D168" s="194"/>
      <c r="E168" s="251" t="str">
        <f t="shared" si="2"/>
        <v/>
      </c>
    </row>
    <row r="169" s="238" customFormat="1" ht="36" customHeight="1" spans="1:5">
      <c r="A169" s="262">
        <v>2139899</v>
      </c>
      <c r="B169" s="254" t="s">
        <v>1414</v>
      </c>
      <c r="C169" s="194"/>
      <c r="D169" s="194"/>
      <c r="E169" s="251" t="str">
        <f t="shared" si="2"/>
        <v/>
      </c>
    </row>
    <row r="170" s="238" customFormat="1" ht="36" customHeight="1" spans="1:5">
      <c r="A170" s="255">
        <v>214</v>
      </c>
      <c r="B170" s="250" t="s">
        <v>1415</v>
      </c>
      <c r="C170" s="194"/>
      <c r="D170" s="194"/>
      <c r="E170" s="251" t="str">
        <f t="shared" si="2"/>
        <v/>
      </c>
    </row>
    <row r="171" s="238" customFormat="1" ht="36" customHeight="1" spans="1:5">
      <c r="A171" s="255">
        <v>21460</v>
      </c>
      <c r="B171" s="252" t="s">
        <v>1416</v>
      </c>
      <c r="C171" s="194"/>
      <c r="D171" s="194"/>
      <c r="E171" s="251" t="str">
        <f t="shared" si="2"/>
        <v/>
      </c>
    </row>
    <row r="172" s="238" customFormat="1" ht="36" customHeight="1" spans="1:5">
      <c r="A172" s="256">
        <v>2146001</v>
      </c>
      <c r="B172" s="254" t="s">
        <v>1417</v>
      </c>
      <c r="C172" s="194"/>
      <c r="D172" s="194"/>
      <c r="E172" s="251" t="str">
        <f t="shared" si="2"/>
        <v/>
      </c>
    </row>
    <row r="173" s="238" customFormat="1" ht="36" customHeight="1" spans="1:5">
      <c r="A173" s="256">
        <v>2146002</v>
      </c>
      <c r="B173" s="254" t="s">
        <v>1418</v>
      </c>
      <c r="C173" s="194"/>
      <c r="D173" s="194"/>
      <c r="E173" s="251" t="str">
        <f t="shared" si="2"/>
        <v/>
      </c>
    </row>
    <row r="174" s="238" customFormat="1" ht="36" customHeight="1" spans="1:5">
      <c r="A174" s="256">
        <v>2146003</v>
      </c>
      <c r="B174" s="254" t="s">
        <v>1419</v>
      </c>
      <c r="C174" s="194"/>
      <c r="D174" s="194"/>
      <c r="E174" s="251" t="str">
        <f t="shared" si="2"/>
        <v/>
      </c>
    </row>
    <row r="175" s="238" customFormat="1" ht="36" customHeight="1" spans="1:5">
      <c r="A175" s="256">
        <v>2146099</v>
      </c>
      <c r="B175" s="254" t="s">
        <v>1420</v>
      </c>
      <c r="C175" s="194"/>
      <c r="D175" s="194"/>
      <c r="E175" s="251" t="str">
        <f t="shared" si="2"/>
        <v/>
      </c>
    </row>
    <row r="176" s="238" customFormat="1" ht="36" customHeight="1" spans="1:5">
      <c r="A176" s="255">
        <v>21462</v>
      </c>
      <c r="B176" s="252" t="s">
        <v>1421</v>
      </c>
      <c r="C176" s="194"/>
      <c r="D176" s="194"/>
      <c r="E176" s="251" t="str">
        <f t="shared" si="2"/>
        <v/>
      </c>
    </row>
    <row r="177" s="238" customFormat="1" ht="36" customHeight="1" spans="1:5">
      <c r="A177" s="256">
        <v>2146201</v>
      </c>
      <c r="B177" s="254" t="s">
        <v>1419</v>
      </c>
      <c r="C177" s="194"/>
      <c r="D177" s="194"/>
      <c r="E177" s="251" t="str">
        <f t="shared" si="2"/>
        <v/>
      </c>
    </row>
    <row r="178" s="238" customFormat="1" ht="36" customHeight="1" spans="1:5">
      <c r="A178" s="256">
        <v>2146202</v>
      </c>
      <c r="B178" s="254" t="s">
        <v>1422</v>
      </c>
      <c r="C178" s="194"/>
      <c r="D178" s="194"/>
      <c r="E178" s="251" t="str">
        <f t="shared" si="2"/>
        <v/>
      </c>
    </row>
    <row r="179" s="238" customFormat="1" ht="36" customHeight="1" spans="1:5">
      <c r="A179" s="256">
        <v>2146203</v>
      </c>
      <c r="B179" s="254" t="s">
        <v>1423</v>
      </c>
      <c r="C179" s="194"/>
      <c r="D179" s="194"/>
      <c r="E179" s="251" t="str">
        <f t="shared" si="2"/>
        <v/>
      </c>
    </row>
    <row r="180" s="238" customFormat="1" ht="36" customHeight="1" spans="1:5">
      <c r="A180" s="256">
        <v>2146299</v>
      </c>
      <c r="B180" s="254" t="s">
        <v>1424</v>
      </c>
      <c r="C180" s="194"/>
      <c r="D180" s="194"/>
      <c r="E180" s="251" t="str">
        <f t="shared" si="2"/>
        <v/>
      </c>
    </row>
    <row r="181" s="238" customFormat="1" ht="36" customHeight="1" spans="1:5">
      <c r="A181" s="255">
        <v>21464</v>
      </c>
      <c r="B181" s="252" t="s">
        <v>1425</v>
      </c>
      <c r="C181" s="194"/>
      <c r="D181" s="194"/>
      <c r="E181" s="251" t="str">
        <f t="shared" si="2"/>
        <v/>
      </c>
    </row>
    <row r="182" s="238" customFormat="1" ht="36" customHeight="1" spans="1:5">
      <c r="A182" s="256">
        <v>2146401</v>
      </c>
      <c r="B182" s="254" t="s">
        <v>1426</v>
      </c>
      <c r="C182" s="194"/>
      <c r="D182" s="194"/>
      <c r="E182" s="251" t="str">
        <f t="shared" si="2"/>
        <v/>
      </c>
    </row>
    <row r="183" s="238" customFormat="1" ht="36" customHeight="1" spans="1:5">
      <c r="A183" s="256">
        <v>2146402</v>
      </c>
      <c r="B183" s="254" t="s">
        <v>1427</v>
      </c>
      <c r="C183" s="194"/>
      <c r="D183" s="194"/>
      <c r="E183" s="251" t="str">
        <f t="shared" si="2"/>
        <v/>
      </c>
    </row>
    <row r="184" s="238" customFormat="1" ht="36" customHeight="1" spans="1:5">
      <c r="A184" s="256">
        <v>2146403</v>
      </c>
      <c r="B184" s="254" t="s">
        <v>1428</v>
      </c>
      <c r="C184" s="194"/>
      <c r="D184" s="194"/>
      <c r="E184" s="251" t="str">
        <f t="shared" si="2"/>
        <v/>
      </c>
    </row>
    <row r="185" s="238" customFormat="1" ht="36" customHeight="1" spans="1:5">
      <c r="A185" s="256">
        <v>2146404</v>
      </c>
      <c r="B185" s="254" t="s">
        <v>1429</v>
      </c>
      <c r="C185" s="194"/>
      <c r="D185" s="194"/>
      <c r="E185" s="251" t="str">
        <f t="shared" si="2"/>
        <v/>
      </c>
    </row>
    <row r="186" s="238" customFormat="1" ht="36" customHeight="1" spans="1:5">
      <c r="A186" s="256">
        <v>2146405</v>
      </c>
      <c r="B186" s="254" t="s">
        <v>1430</v>
      </c>
      <c r="C186" s="194"/>
      <c r="D186" s="194"/>
      <c r="E186" s="251" t="str">
        <f t="shared" si="2"/>
        <v/>
      </c>
    </row>
    <row r="187" s="238" customFormat="1" ht="36" customHeight="1" spans="1:5">
      <c r="A187" s="256">
        <v>2146406</v>
      </c>
      <c r="B187" s="254" t="s">
        <v>1431</v>
      </c>
      <c r="C187" s="194"/>
      <c r="D187" s="194"/>
      <c r="E187" s="251" t="str">
        <f t="shared" si="2"/>
        <v/>
      </c>
    </row>
    <row r="188" s="238" customFormat="1" ht="36" customHeight="1" spans="1:5">
      <c r="A188" s="256">
        <v>2146407</v>
      </c>
      <c r="B188" s="254" t="s">
        <v>1432</v>
      </c>
      <c r="C188" s="194"/>
      <c r="D188" s="194"/>
      <c r="E188" s="251" t="str">
        <f t="shared" si="2"/>
        <v/>
      </c>
    </row>
    <row r="189" s="238" customFormat="1" ht="36" customHeight="1" spans="1:5">
      <c r="A189" s="256">
        <v>2146499</v>
      </c>
      <c r="B189" s="254" t="s">
        <v>1433</v>
      </c>
      <c r="C189" s="194"/>
      <c r="D189" s="194"/>
      <c r="E189" s="251" t="str">
        <f t="shared" si="2"/>
        <v/>
      </c>
    </row>
    <row r="190" s="238" customFormat="1" ht="36" customHeight="1" spans="1:5">
      <c r="A190" s="255">
        <v>21468</v>
      </c>
      <c r="B190" s="252" t="s">
        <v>1434</v>
      </c>
      <c r="C190" s="194"/>
      <c r="D190" s="194"/>
      <c r="E190" s="251" t="str">
        <f t="shared" si="2"/>
        <v/>
      </c>
    </row>
    <row r="191" s="238" customFormat="1" ht="36" customHeight="1" spans="1:5">
      <c r="A191" s="256">
        <v>2146801</v>
      </c>
      <c r="B191" s="254" t="s">
        <v>1435</v>
      </c>
      <c r="C191" s="194"/>
      <c r="D191" s="194"/>
      <c r="E191" s="251" t="str">
        <f t="shared" si="2"/>
        <v/>
      </c>
    </row>
    <row r="192" s="238" customFormat="1" ht="36" customHeight="1" spans="1:5">
      <c r="A192" s="256">
        <v>2146802</v>
      </c>
      <c r="B192" s="254" t="s">
        <v>1436</v>
      </c>
      <c r="C192" s="194"/>
      <c r="D192" s="194"/>
      <c r="E192" s="251" t="str">
        <f t="shared" si="2"/>
        <v/>
      </c>
    </row>
    <row r="193" s="238" customFormat="1" ht="36" customHeight="1" spans="1:5">
      <c r="A193" s="256">
        <v>2146803</v>
      </c>
      <c r="B193" s="254" t="s">
        <v>1437</v>
      </c>
      <c r="C193" s="194"/>
      <c r="D193" s="194"/>
      <c r="E193" s="251" t="str">
        <f t="shared" si="2"/>
        <v/>
      </c>
    </row>
    <row r="194" s="238" customFormat="1" ht="36" customHeight="1" spans="1:5">
      <c r="A194" s="256">
        <v>2146804</v>
      </c>
      <c r="B194" s="254" t="s">
        <v>1438</v>
      </c>
      <c r="C194" s="194"/>
      <c r="D194" s="194"/>
      <c r="E194" s="251" t="str">
        <f t="shared" si="2"/>
        <v/>
      </c>
    </row>
    <row r="195" s="238" customFormat="1" ht="36" customHeight="1" spans="1:5">
      <c r="A195" s="256">
        <v>2146805</v>
      </c>
      <c r="B195" s="254" t="s">
        <v>1439</v>
      </c>
      <c r="C195" s="194"/>
      <c r="D195" s="194"/>
      <c r="E195" s="251" t="str">
        <f t="shared" si="2"/>
        <v/>
      </c>
    </row>
    <row r="196" s="238" customFormat="1" ht="36" customHeight="1" spans="1:5">
      <c r="A196" s="256">
        <v>2146899</v>
      </c>
      <c r="B196" s="254" t="s">
        <v>1440</v>
      </c>
      <c r="C196" s="194"/>
      <c r="D196" s="194"/>
      <c r="E196" s="251" t="str">
        <f t="shared" ref="E196:E259" si="3">IF(C196&lt;&gt;0,D196/C196-1,"")</f>
        <v/>
      </c>
    </row>
    <row r="197" s="238" customFormat="1" ht="36" customHeight="1" spans="1:5">
      <c r="A197" s="255">
        <v>21469</v>
      </c>
      <c r="B197" s="252" t="s">
        <v>1441</v>
      </c>
      <c r="C197" s="197"/>
      <c r="D197" s="197"/>
      <c r="E197" s="251" t="str">
        <f t="shared" si="3"/>
        <v/>
      </c>
    </row>
    <row r="198" s="238" customFormat="1" ht="36" customHeight="1" spans="1:5">
      <c r="A198" s="256">
        <v>2146901</v>
      </c>
      <c r="B198" s="254" t="s">
        <v>1442</v>
      </c>
      <c r="C198" s="197"/>
      <c r="D198" s="197"/>
      <c r="E198" s="251" t="str">
        <f t="shared" si="3"/>
        <v/>
      </c>
    </row>
    <row r="199" s="238" customFormat="1" ht="36" customHeight="1" spans="1:5">
      <c r="A199" s="256">
        <v>2146902</v>
      </c>
      <c r="B199" s="254" t="s">
        <v>1443</v>
      </c>
      <c r="C199" s="197"/>
      <c r="D199" s="194"/>
      <c r="E199" s="251" t="str">
        <f t="shared" si="3"/>
        <v/>
      </c>
    </row>
    <row r="200" s="238" customFormat="1" ht="36" customHeight="1" spans="1:5">
      <c r="A200" s="256">
        <v>2146903</v>
      </c>
      <c r="B200" s="254" t="s">
        <v>1444</v>
      </c>
      <c r="C200" s="197"/>
      <c r="D200" s="194"/>
      <c r="E200" s="251" t="str">
        <f t="shared" si="3"/>
        <v/>
      </c>
    </row>
    <row r="201" s="238" customFormat="1" ht="36" customHeight="1" spans="1:5">
      <c r="A201" s="256">
        <v>2146904</v>
      </c>
      <c r="B201" s="254" t="s">
        <v>1445</v>
      </c>
      <c r="C201" s="197"/>
      <c r="D201" s="197"/>
      <c r="E201" s="251" t="str">
        <f t="shared" si="3"/>
        <v/>
      </c>
    </row>
    <row r="202" s="238" customFormat="1" ht="36" customHeight="1" spans="1:5">
      <c r="A202" s="256">
        <v>2146906</v>
      </c>
      <c r="B202" s="254" t="s">
        <v>1446</v>
      </c>
      <c r="C202" s="197"/>
      <c r="D202" s="194"/>
      <c r="E202" s="251" t="str">
        <f t="shared" si="3"/>
        <v/>
      </c>
    </row>
    <row r="203" s="238" customFormat="1" ht="36" customHeight="1" spans="1:5">
      <c r="A203" s="256">
        <v>2146907</v>
      </c>
      <c r="B203" s="254" t="s">
        <v>1447</v>
      </c>
      <c r="C203" s="197"/>
      <c r="D203" s="194"/>
      <c r="E203" s="251" t="str">
        <f t="shared" si="3"/>
        <v/>
      </c>
    </row>
    <row r="204" s="238" customFormat="1" ht="36" customHeight="1" spans="1:5">
      <c r="A204" s="256">
        <v>2146908</v>
      </c>
      <c r="B204" s="254" t="s">
        <v>1448</v>
      </c>
      <c r="C204" s="197"/>
      <c r="D204" s="194"/>
      <c r="E204" s="251" t="str">
        <f t="shared" si="3"/>
        <v/>
      </c>
    </row>
    <row r="205" s="238" customFormat="1" ht="36" customHeight="1" spans="1:5">
      <c r="A205" s="256">
        <v>2146909</v>
      </c>
      <c r="B205" s="254" t="s">
        <v>1449</v>
      </c>
      <c r="C205" s="197"/>
      <c r="D205" s="197"/>
      <c r="E205" s="251" t="str">
        <f t="shared" si="3"/>
        <v/>
      </c>
    </row>
    <row r="206" s="238" customFormat="1" ht="36" customHeight="1" spans="1:5">
      <c r="A206" s="256">
        <v>2146999</v>
      </c>
      <c r="B206" s="254" t="s">
        <v>1450</v>
      </c>
      <c r="C206" s="197"/>
      <c r="D206" s="197"/>
      <c r="E206" s="251" t="str">
        <f t="shared" si="3"/>
        <v/>
      </c>
    </row>
    <row r="207" s="238" customFormat="1" ht="36" customHeight="1" spans="1:5">
      <c r="A207" s="255">
        <v>21470</v>
      </c>
      <c r="B207" s="252" t="s">
        <v>1451</v>
      </c>
      <c r="C207" s="194"/>
      <c r="D207" s="194"/>
      <c r="E207" s="251" t="str">
        <f t="shared" si="3"/>
        <v/>
      </c>
    </row>
    <row r="208" s="238" customFormat="1" ht="36" customHeight="1" spans="1:5">
      <c r="A208" s="256">
        <v>2147001</v>
      </c>
      <c r="B208" s="254" t="s">
        <v>1417</v>
      </c>
      <c r="C208" s="194"/>
      <c r="D208" s="194"/>
      <c r="E208" s="251" t="str">
        <f t="shared" si="3"/>
        <v/>
      </c>
    </row>
    <row r="209" s="238" customFormat="1" ht="36" customHeight="1" spans="1:5">
      <c r="A209" s="256">
        <v>2147099</v>
      </c>
      <c r="B209" s="254" t="s">
        <v>1452</v>
      </c>
      <c r="C209" s="194"/>
      <c r="D209" s="194"/>
      <c r="E209" s="251" t="str">
        <f t="shared" si="3"/>
        <v/>
      </c>
    </row>
    <row r="210" s="238" customFormat="1" ht="36" customHeight="1" spans="1:5">
      <c r="A210" s="255">
        <v>21471</v>
      </c>
      <c r="B210" s="252" t="s">
        <v>1453</v>
      </c>
      <c r="C210" s="194"/>
      <c r="D210" s="194"/>
      <c r="E210" s="251" t="str">
        <f t="shared" si="3"/>
        <v/>
      </c>
    </row>
    <row r="211" s="238" customFormat="1" ht="36" customHeight="1" spans="1:5">
      <c r="A211" s="256">
        <v>2147101</v>
      </c>
      <c r="B211" s="254" t="s">
        <v>1417</v>
      </c>
      <c r="C211" s="197"/>
      <c r="D211" s="197"/>
      <c r="E211" s="251" t="str">
        <f t="shared" si="3"/>
        <v/>
      </c>
    </row>
    <row r="212" s="238" customFormat="1" ht="36" customHeight="1" spans="1:5">
      <c r="A212" s="256">
        <v>2147199</v>
      </c>
      <c r="B212" s="254" t="s">
        <v>1454</v>
      </c>
      <c r="C212" s="194"/>
      <c r="D212" s="194"/>
      <c r="E212" s="251" t="str">
        <f t="shared" si="3"/>
        <v/>
      </c>
    </row>
    <row r="213" s="238" customFormat="1" ht="36" customHeight="1" spans="1:5">
      <c r="A213" s="255">
        <v>21472</v>
      </c>
      <c r="B213" s="252" t="s">
        <v>1455</v>
      </c>
      <c r="C213" s="194"/>
      <c r="D213" s="194"/>
      <c r="E213" s="251" t="str">
        <f t="shared" si="3"/>
        <v/>
      </c>
    </row>
    <row r="214" s="238" customFormat="1" ht="36" customHeight="1" spans="1:5">
      <c r="A214" s="257">
        <v>21498</v>
      </c>
      <c r="B214" s="252" t="s">
        <v>1284</v>
      </c>
      <c r="C214" s="194"/>
      <c r="D214" s="194"/>
      <c r="E214" s="251" t="str">
        <f t="shared" si="3"/>
        <v/>
      </c>
    </row>
    <row r="215" s="238" customFormat="1" ht="36" customHeight="1" spans="1:5">
      <c r="A215" s="258">
        <v>2149801</v>
      </c>
      <c r="B215" s="254" t="s">
        <v>1456</v>
      </c>
      <c r="C215" s="194"/>
      <c r="D215" s="194"/>
      <c r="E215" s="251" t="str">
        <f t="shared" si="3"/>
        <v/>
      </c>
    </row>
    <row r="216" s="238" customFormat="1" ht="36" customHeight="1" spans="1:5">
      <c r="A216" s="258">
        <v>2149802</v>
      </c>
      <c r="B216" s="254" t="s">
        <v>1457</v>
      </c>
      <c r="C216" s="194"/>
      <c r="D216" s="194"/>
      <c r="E216" s="251" t="str">
        <f t="shared" si="3"/>
        <v/>
      </c>
    </row>
    <row r="217" s="238" customFormat="1" ht="36" customHeight="1" spans="1:5">
      <c r="A217" s="258">
        <v>2149803</v>
      </c>
      <c r="B217" s="254" t="s">
        <v>1458</v>
      </c>
      <c r="C217" s="194"/>
      <c r="D217" s="194"/>
      <c r="E217" s="251" t="str">
        <f t="shared" si="3"/>
        <v/>
      </c>
    </row>
    <row r="218" s="238" customFormat="1" ht="36" customHeight="1" spans="1:5">
      <c r="A218" s="258">
        <v>2149804</v>
      </c>
      <c r="B218" s="254" t="s">
        <v>1459</v>
      </c>
      <c r="C218" s="194"/>
      <c r="D218" s="194"/>
      <c r="E218" s="251" t="str">
        <f t="shared" si="3"/>
        <v/>
      </c>
    </row>
    <row r="219" s="238" customFormat="1" ht="36" customHeight="1" spans="1:5">
      <c r="A219" s="258">
        <v>2149899</v>
      </c>
      <c r="B219" s="254" t="s">
        <v>1460</v>
      </c>
      <c r="C219" s="197"/>
      <c r="D219" s="197"/>
      <c r="E219" s="251" t="str">
        <f t="shared" si="3"/>
        <v/>
      </c>
    </row>
    <row r="220" s="238" customFormat="1" ht="36" customHeight="1" spans="1:5">
      <c r="A220" s="255">
        <v>215</v>
      </c>
      <c r="B220" s="250" t="s">
        <v>1461</v>
      </c>
      <c r="C220" s="197"/>
      <c r="D220" s="197"/>
      <c r="E220" s="251" t="str">
        <f t="shared" si="3"/>
        <v/>
      </c>
    </row>
    <row r="221" s="238" customFormat="1" ht="36" customHeight="1" spans="1:5">
      <c r="A221" s="255">
        <v>21562</v>
      </c>
      <c r="B221" s="252" t="s">
        <v>1462</v>
      </c>
      <c r="C221" s="197"/>
      <c r="D221" s="197"/>
      <c r="E221" s="251" t="str">
        <f t="shared" si="3"/>
        <v/>
      </c>
    </row>
    <row r="222" s="238" customFormat="1" ht="36" customHeight="1" spans="1:5">
      <c r="A222" s="256">
        <v>2156202</v>
      </c>
      <c r="B222" s="254" t="s">
        <v>1463</v>
      </c>
      <c r="C222" s="197"/>
      <c r="D222" s="197"/>
      <c r="E222" s="251" t="str">
        <f t="shared" si="3"/>
        <v/>
      </c>
    </row>
    <row r="223" s="238" customFormat="1" ht="36" customHeight="1" spans="1:5">
      <c r="A223" s="256">
        <v>2156299</v>
      </c>
      <c r="B223" s="254" t="s">
        <v>1464</v>
      </c>
      <c r="C223" s="197"/>
      <c r="D223" s="197"/>
      <c r="E223" s="251" t="str">
        <f t="shared" si="3"/>
        <v/>
      </c>
    </row>
    <row r="224" s="238" customFormat="1" ht="36" customHeight="1" spans="1:5">
      <c r="A224" s="257">
        <v>21598</v>
      </c>
      <c r="B224" s="252" t="s">
        <v>1284</v>
      </c>
      <c r="C224" s="194"/>
      <c r="D224" s="194"/>
      <c r="E224" s="251" t="str">
        <f t="shared" si="3"/>
        <v/>
      </c>
    </row>
    <row r="225" s="238" customFormat="1" ht="36" customHeight="1" spans="1:5">
      <c r="A225" s="258">
        <v>2159801</v>
      </c>
      <c r="B225" s="254" t="s">
        <v>1465</v>
      </c>
      <c r="C225" s="194"/>
      <c r="D225" s="194"/>
      <c r="E225" s="251" t="str">
        <f t="shared" si="3"/>
        <v/>
      </c>
    </row>
    <row r="226" s="238" customFormat="1" ht="36" customHeight="1" spans="1:5">
      <c r="A226" s="258">
        <v>2159802</v>
      </c>
      <c r="B226" s="254" t="s">
        <v>1466</v>
      </c>
      <c r="C226" s="194"/>
      <c r="D226" s="194"/>
      <c r="E226" s="251" t="str">
        <f t="shared" si="3"/>
        <v/>
      </c>
    </row>
    <row r="227" s="238" customFormat="1" ht="36" customHeight="1" spans="1:5">
      <c r="A227" s="258">
        <v>2159803</v>
      </c>
      <c r="B227" s="254" t="s">
        <v>1467</v>
      </c>
      <c r="C227" s="194"/>
      <c r="D227" s="194"/>
      <c r="E227" s="251" t="str">
        <f t="shared" si="3"/>
        <v/>
      </c>
    </row>
    <row r="228" s="238" customFormat="1" ht="36" customHeight="1" spans="1:5">
      <c r="A228" s="258">
        <v>2159899</v>
      </c>
      <c r="B228" s="254" t="s">
        <v>1468</v>
      </c>
      <c r="C228" s="194"/>
      <c r="D228" s="194"/>
      <c r="E228" s="251" t="str">
        <f t="shared" si="3"/>
        <v/>
      </c>
    </row>
    <row r="229" s="238" customFormat="1" ht="36" customHeight="1" spans="1:5">
      <c r="A229" s="257">
        <v>220</v>
      </c>
      <c r="B229" s="250" t="s">
        <v>1469</v>
      </c>
      <c r="C229" s="197"/>
      <c r="D229" s="197"/>
      <c r="E229" s="251" t="str">
        <f t="shared" si="3"/>
        <v/>
      </c>
    </row>
    <row r="230" s="238" customFormat="1" ht="36" customHeight="1" spans="1:5">
      <c r="A230" s="257">
        <v>22006</v>
      </c>
      <c r="B230" s="252" t="s">
        <v>1470</v>
      </c>
      <c r="C230" s="194"/>
      <c r="D230" s="194"/>
      <c r="E230" s="251" t="str">
        <f t="shared" si="3"/>
        <v/>
      </c>
    </row>
    <row r="231" s="238" customFormat="1" ht="36" customHeight="1" spans="1:5">
      <c r="A231" s="258">
        <v>2200601</v>
      </c>
      <c r="B231" s="254" t="s">
        <v>1471</v>
      </c>
      <c r="C231" s="194"/>
      <c r="D231" s="194"/>
      <c r="E231" s="251" t="str">
        <f t="shared" si="3"/>
        <v/>
      </c>
    </row>
    <row r="232" s="238" customFormat="1" ht="36" customHeight="1" spans="1:5">
      <c r="A232" s="258">
        <v>2200602</v>
      </c>
      <c r="B232" s="254" t="s">
        <v>1472</v>
      </c>
      <c r="C232" s="194"/>
      <c r="D232" s="194"/>
      <c r="E232" s="251" t="str">
        <f t="shared" si="3"/>
        <v/>
      </c>
    </row>
    <row r="233" s="238" customFormat="1" ht="36" customHeight="1" spans="1:5">
      <c r="A233" s="257">
        <v>221</v>
      </c>
      <c r="B233" s="250" t="s">
        <v>1473</v>
      </c>
      <c r="C233" s="194"/>
      <c r="D233" s="194"/>
      <c r="E233" s="251" t="str">
        <f t="shared" si="3"/>
        <v/>
      </c>
    </row>
    <row r="234" s="238" customFormat="1" ht="36" customHeight="1" spans="1:5">
      <c r="A234" s="257">
        <v>22198</v>
      </c>
      <c r="B234" s="252" t="s">
        <v>1284</v>
      </c>
      <c r="C234" s="194"/>
      <c r="D234" s="194"/>
      <c r="E234" s="251" t="str">
        <f t="shared" si="3"/>
        <v/>
      </c>
    </row>
    <row r="235" s="238" customFormat="1" ht="36" customHeight="1" spans="1:5">
      <c r="A235" s="258">
        <v>2219801</v>
      </c>
      <c r="B235" s="254" t="s">
        <v>1474</v>
      </c>
      <c r="C235" s="194"/>
      <c r="D235" s="194"/>
      <c r="E235" s="251" t="str">
        <f t="shared" si="3"/>
        <v/>
      </c>
    </row>
    <row r="236" s="238" customFormat="1" ht="36" customHeight="1" spans="1:5">
      <c r="A236" s="258">
        <v>2219899</v>
      </c>
      <c r="B236" s="254" t="s">
        <v>1475</v>
      </c>
      <c r="C236" s="194"/>
      <c r="D236" s="194"/>
      <c r="E236" s="251" t="str">
        <f t="shared" si="3"/>
        <v/>
      </c>
    </row>
    <row r="237" s="238" customFormat="1" ht="36" customHeight="1" spans="1:5">
      <c r="A237" s="257">
        <v>222</v>
      </c>
      <c r="B237" s="250" t="s">
        <v>1476</v>
      </c>
      <c r="C237" s="194"/>
      <c r="D237" s="194"/>
      <c r="E237" s="251" t="str">
        <f t="shared" si="3"/>
        <v/>
      </c>
    </row>
    <row r="238" s="238" customFormat="1" ht="36" customHeight="1" spans="1:5">
      <c r="A238" s="257">
        <v>22298</v>
      </c>
      <c r="B238" s="252" t="s">
        <v>1284</v>
      </c>
      <c r="C238" s="197"/>
      <c r="D238" s="197"/>
      <c r="E238" s="251" t="str">
        <f t="shared" si="3"/>
        <v/>
      </c>
    </row>
    <row r="239" s="238" customFormat="1" ht="36" customHeight="1" spans="1:5">
      <c r="A239" s="258">
        <v>2229801</v>
      </c>
      <c r="B239" s="254" t="s">
        <v>1477</v>
      </c>
      <c r="C239" s="197"/>
      <c r="D239" s="197"/>
      <c r="E239" s="251" t="str">
        <f t="shared" si="3"/>
        <v/>
      </c>
    </row>
    <row r="240" s="238" customFormat="1" ht="36" customHeight="1" spans="1:5">
      <c r="A240" s="258">
        <v>2229899</v>
      </c>
      <c r="B240" s="254" t="s">
        <v>1478</v>
      </c>
      <c r="C240" s="197"/>
      <c r="D240" s="197"/>
      <c r="E240" s="251" t="str">
        <f t="shared" si="3"/>
        <v/>
      </c>
    </row>
    <row r="241" s="238" customFormat="1" ht="36" customHeight="1" spans="1:5">
      <c r="A241" s="257">
        <v>224</v>
      </c>
      <c r="B241" s="250" t="s">
        <v>1479</v>
      </c>
      <c r="C241" s="194"/>
      <c r="D241" s="194"/>
      <c r="E241" s="251" t="str">
        <f t="shared" si="3"/>
        <v/>
      </c>
    </row>
    <row r="242" s="238" customFormat="1" ht="36" customHeight="1" spans="1:5">
      <c r="A242" s="257">
        <v>22498</v>
      </c>
      <c r="B242" s="252" t="s">
        <v>1284</v>
      </c>
      <c r="C242" s="194"/>
      <c r="D242" s="194"/>
      <c r="E242" s="251" t="str">
        <f t="shared" si="3"/>
        <v/>
      </c>
    </row>
    <row r="243" s="238" customFormat="1" ht="36" customHeight="1" spans="1:5">
      <c r="A243" s="258">
        <v>2249801</v>
      </c>
      <c r="B243" s="254" t="s">
        <v>1480</v>
      </c>
      <c r="C243" s="194"/>
      <c r="D243" s="194"/>
      <c r="E243" s="251" t="str">
        <f t="shared" si="3"/>
        <v/>
      </c>
    </row>
    <row r="244" s="238" customFormat="1" ht="36" customHeight="1" spans="1:5">
      <c r="A244" s="258">
        <v>2249802</v>
      </c>
      <c r="B244" s="254" t="s">
        <v>1481</v>
      </c>
      <c r="C244" s="194"/>
      <c r="D244" s="194"/>
      <c r="E244" s="251" t="str">
        <f t="shared" si="3"/>
        <v/>
      </c>
    </row>
    <row r="245" s="238" customFormat="1" ht="36" customHeight="1" spans="1:5">
      <c r="A245" s="258">
        <v>2249899</v>
      </c>
      <c r="B245" s="254" t="s">
        <v>1482</v>
      </c>
      <c r="C245" s="194"/>
      <c r="D245" s="194"/>
      <c r="E245" s="251" t="str">
        <f t="shared" si="3"/>
        <v/>
      </c>
    </row>
    <row r="246" s="238" customFormat="1" ht="36" customHeight="1" spans="1:5">
      <c r="A246" s="255">
        <v>229</v>
      </c>
      <c r="B246" s="250" t="s">
        <v>1483</v>
      </c>
      <c r="C246" s="194">
        <v>254</v>
      </c>
      <c r="D246" s="194">
        <v>1490</v>
      </c>
      <c r="E246" s="251">
        <f t="shared" si="3"/>
        <v>4.866</v>
      </c>
    </row>
    <row r="247" s="238" customFormat="1" ht="36" customHeight="1" spans="1:5">
      <c r="A247" s="255">
        <v>22904</v>
      </c>
      <c r="B247" s="252" t="s">
        <v>1484</v>
      </c>
      <c r="C247" s="194"/>
      <c r="D247" s="194"/>
      <c r="E247" s="251" t="str">
        <f t="shared" si="3"/>
        <v/>
      </c>
    </row>
    <row r="248" s="238" customFormat="1" ht="36" customHeight="1" spans="1:5">
      <c r="A248" s="256">
        <v>2290401</v>
      </c>
      <c r="B248" s="254" t="s">
        <v>1485</v>
      </c>
      <c r="C248" s="194"/>
      <c r="D248" s="194"/>
      <c r="E248" s="251" t="str">
        <f t="shared" si="3"/>
        <v/>
      </c>
    </row>
    <row r="249" s="238" customFormat="1" ht="36" customHeight="1" spans="1:5">
      <c r="A249" s="256">
        <v>2290402</v>
      </c>
      <c r="B249" s="254" t="s">
        <v>1486</v>
      </c>
      <c r="C249" s="194"/>
      <c r="D249" s="194"/>
      <c r="E249" s="251" t="str">
        <f t="shared" si="3"/>
        <v/>
      </c>
    </row>
    <row r="250" s="238" customFormat="1" ht="36" customHeight="1" spans="1:5">
      <c r="A250" s="256">
        <v>2290403</v>
      </c>
      <c r="B250" s="254" t="s">
        <v>1487</v>
      </c>
      <c r="C250" s="194"/>
      <c r="D250" s="194"/>
      <c r="E250" s="251" t="str">
        <f t="shared" si="3"/>
        <v/>
      </c>
    </row>
    <row r="251" s="238" customFormat="1" ht="36" customHeight="1" spans="1:5">
      <c r="A251" s="255">
        <v>22908</v>
      </c>
      <c r="B251" s="252" t="s">
        <v>1488</v>
      </c>
      <c r="C251" s="194"/>
      <c r="D251" s="194"/>
      <c r="E251" s="251" t="str">
        <f t="shared" si="3"/>
        <v/>
      </c>
    </row>
    <row r="252" s="238" customFormat="1" ht="36" customHeight="1" spans="1:5">
      <c r="A252" s="256">
        <v>2290802</v>
      </c>
      <c r="B252" s="254" t="s">
        <v>1489</v>
      </c>
      <c r="C252" s="194"/>
      <c r="D252" s="194"/>
      <c r="E252" s="251" t="str">
        <f t="shared" si="3"/>
        <v/>
      </c>
    </row>
    <row r="253" s="238" customFormat="1" ht="36" customHeight="1" spans="1:5">
      <c r="A253" s="256">
        <v>2290803</v>
      </c>
      <c r="B253" s="254" t="s">
        <v>1490</v>
      </c>
      <c r="C253" s="194"/>
      <c r="D253" s="194"/>
      <c r="E253" s="251" t="str">
        <f t="shared" si="3"/>
        <v/>
      </c>
    </row>
    <row r="254" s="238" customFormat="1" ht="36" customHeight="1" spans="1:5">
      <c r="A254" s="256">
        <v>2290804</v>
      </c>
      <c r="B254" s="254" t="s">
        <v>1491</v>
      </c>
      <c r="C254" s="194"/>
      <c r="D254" s="194"/>
      <c r="E254" s="251" t="str">
        <f t="shared" si="3"/>
        <v/>
      </c>
    </row>
    <row r="255" s="238" customFormat="1" ht="36" customHeight="1" spans="1:5">
      <c r="A255" s="256">
        <v>2290805</v>
      </c>
      <c r="B255" s="254" t="s">
        <v>1492</v>
      </c>
      <c r="C255" s="194"/>
      <c r="D255" s="194"/>
      <c r="E255" s="251" t="str">
        <f t="shared" si="3"/>
        <v/>
      </c>
    </row>
    <row r="256" s="238" customFormat="1" ht="36" customHeight="1" spans="1:5">
      <c r="A256" s="256">
        <v>2290806</v>
      </c>
      <c r="B256" s="254" t="s">
        <v>1493</v>
      </c>
      <c r="C256" s="194"/>
      <c r="D256" s="194"/>
      <c r="E256" s="251" t="str">
        <f t="shared" si="3"/>
        <v/>
      </c>
    </row>
    <row r="257" s="238" customFormat="1" ht="36" customHeight="1" spans="1:5">
      <c r="A257" s="256">
        <v>2290807</v>
      </c>
      <c r="B257" s="254" t="s">
        <v>1494</v>
      </c>
      <c r="C257" s="194"/>
      <c r="D257" s="194"/>
      <c r="E257" s="251" t="str">
        <f t="shared" si="3"/>
        <v/>
      </c>
    </row>
    <row r="258" s="238" customFormat="1" ht="36" customHeight="1" spans="1:5">
      <c r="A258" s="256">
        <v>2290808</v>
      </c>
      <c r="B258" s="254" t="s">
        <v>1495</v>
      </c>
      <c r="C258" s="194"/>
      <c r="D258" s="194"/>
      <c r="E258" s="251" t="str">
        <f t="shared" si="3"/>
        <v/>
      </c>
    </row>
    <row r="259" s="238" customFormat="1" ht="36" customHeight="1" spans="1:5">
      <c r="A259" s="256">
        <v>2290899</v>
      </c>
      <c r="B259" s="254" t="s">
        <v>1496</v>
      </c>
      <c r="C259" s="194"/>
      <c r="D259" s="194"/>
      <c r="E259" s="251" t="str">
        <f t="shared" si="3"/>
        <v/>
      </c>
    </row>
    <row r="260" s="238" customFormat="1" ht="36" customHeight="1" spans="1:5">
      <c r="A260" s="257">
        <v>22909</v>
      </c>
      <c r="B260" s="252" t="s">
        <v>1497</v>
      </c>
      <c r="C260" s="194"/>
      <c r="D260" s="194"/>
      <c r="E260" s="251" t="str">
        <f t="shared" ref="E260:E323" si="4">IF(C260&lt;&gt;0,D260/C260-1,"")</f>
        <v/>
      </c>
    </row>
    <row r="261" s="238" customFormat="1" ht="36" customHeight="1" spans="1:5">
      <c r="A261" s="262">
        <v>2290901</v>
      </c>
      <c r="B261" s="254" t="s">
        <v>1497</v>
      </c>
      <c r="C261" s="194"/>
      <c r="D261" s="194"/>
      <c r="E261" s="251" t="str">
        <f t="shared" si="4"/>
        <v/>
      </c>
    </row>
    <row r="262" s="238" customFormat="1" ht="36" customHeight="1" spans="1:5">
      <c r="A262" s="257">
        <v>22910</v>
      </c>
      <c r="B262" s="252" t="s">
        <v>1498</v>
      </c>
      <c r="C262" s="194"/>
      <c r="D262" s="194"/>
      <c r="E262" s="251" t="str">
        <f t="shared" si="4"/>
        <v/>
      </c>
    </row>
    <row r="263" s="238" customFormat="1" ht="36" customHeight="1" spans="1:5">
      <c r="A263" s="262">
        <v>2291001</v>
      </c>
      <c r="B263" s="254" t="s">
        <v>1498</v>
      </c>
      <c r="C263" s="194"/>
      <c r="D263" s="194"/>
      <c r="E263" s="251" t="str">
        <f t="shared" si="4"/>
        <v/>
      </c>
    </row>
    <row r="264" s="238" customFormat="1" ht="36" customHeight="1" spans="1:5">
      <c r="A264" s="255">
        <v>22960</v>
      </c>
      <c r="B264" s="252" t="s">
        <v>1499</v>
      </c>
      <c r="C264" s="194">
        <v>254</v>
      </c>
      <c r="D264" s="194">
        <v>1490</v>
      </c>
      <c r="E264" s="251">
        <f t="shared" si="4"/>
        <v>4.866</v>
      </c>
    </row>
    <row r="265" s="238" customFormat="1" ht="36" customHeight="1" spans="1:5">
      <c r="A265" s="262">
        <v>2296001</v>
      </c>
      <c r="B265" s="254" t="s">
        <v>1500</v>
      </c>
      <c r="C265" s="194"/>
      <c r="D265" s="194"/>
      <c r="E265" s="251" t="str">
        <f t="shared" si="4"/>
        <v/>
      </c>
    </row>
    <row r="266" s="238" customFormat="1" ht="36" customHeight="1" spans="1:5">
      <c r="A266" s="256">
        <v>2296002</v>
      </c>
      <c r="B266" s="254" t="s">
        <v>1501</v>
      </c>
      <c r="C266" s="197">
        <v>106</v>
      </c>
      <c r="D266" s="197">
        <v>685</v>
      </c>
      <c r="E266" s="260">
        <f t="shared" si="4"/>
        <v>5.462</v>
      </c>
    </row>
    <row r="267" s="238" customFormat="1" ht="36" customHeight="1" spans="1:5">
      <c r="A267" s="256">
        <v>2296003</v>
      </c>
      <c r="B267" s="254" t="s">
        <v>1502</v>
      </c>
      <c r="C267" s="197">
        <v>141</v>
      </c>
      <c r="D267" s="197">
        <v>603</v>
      </c>
      <c r="E267" s="260">
        <f t="shared" si="4"/>
        <v>3.277</v>
      </c>
    </row>
    <row r="268" s="238" customFormat="1" ht="36" customHeight="1" spans="1:5">
      <c r="A268" s="256">
        <v>2296004</v>
      </c>
      <c r="B268" s="254" t="s">
        <v>1503</v>
      </c>
      <c r="C268" s="197"/>
      <c r="D268" s="197"/>
      <c r="E268" s="260" t="str">
        <f t="shared" si="4"/>
        <v/>
      </c>
    </row>
    <row r="269" s="238" customFormat="1" ht="36" customHeight="1" spans="1:5">
      <c r="A269" s="256">
        <v>2296005</v>
      </c>
      <c r="B269" s="254" t="s">
        <v>1504</v>
      </c>
      <c r="C269" s="197"/>
      <c r="D269" s="197"/>
      <c r="E269" s="260" t="str">
        <f t="shared" si="4"/>
        <v/>
      </c>
    </row>
    <row r="270" s="238" customFormat="1" ht="36" customHeight="1" spans="1:5">
      <c r="A270" s="256">
        <v>2296006</v>
      </c>
      <c r="B270" s="254" t="s">
        <v>1505</v>
      </c>
      <c r="C270" s="197">
        <v>7</v>
      </c>
      <c r="D270" s="197">
        <v>78</v>
      </c>
      <c r="E270" s="260">
        <f t="shared" si="4"/>
        <v>10.143</v>
      </c>
    </row>
    <row r="271" s="238" customFormat="1" ht="36" customHeight="1" spans="1:5">
      <c r="A271" s="256">
        <v>2296010</v>
      </c>
      <c r="B271" s="254" t="s">
        <v>1506</v>
      </c>
      <c r="C271" s="197"/>
      <c r="D271" s="197"/>
      <c r="E271" s="260" t="str">
        <f t="shared" si="4"/>
        <v/>
      </c>
    </row>
    <row r="272" s="238" customFormat="1" ht="36" customHeight="1" spans="1:5">
      <c r="A272" s="256">
        <v>2296011</v>
      </c>
      <c r="B272" s="254" t="s">
        <v>1507</v>
      </c>
      <c r="C272" s="197"/>
      <c r="D272" s="197"/>
      <c r="E272" s="260" t="str">
        <f t="shared" si="4"/>
        <v/>
      </c>
    </row>
    <row r="273" s="238" customFormat="1" ht="36" customHeight="1" spans="1:5">
      <c r="A273" s="256">
        <v>2296012</v>
      </c>
      <c r="B273" s="254" t="s">
        <v>1508</v>
      </c>
      <c r="C273" s="197"/>
      <c r="D273" s="197"/>
      <c r="E273" s="260" t="str">
        <f t="shared" si="4"/>
        <v/>
      </c>
    </row>
    <row r="274" s="238" customFormat="1" ht="36" customHeight="1" spans="1:5">
      <c r="A274" s="256">
        <v>2296013</v>
      </c>
      <c r="B274" s="254" t="s">
        <v>1509</v>
      </c>
      <c r="C274" s="197"/>
      <c r="D274" s="197"/>
      <c r="E274" s="260" t="str">
        <f t="shared" si="4"/>
        <v/>
      </c>
    </row>
    <row r="275" s="238" customFormat="1" ht="36" customHeight="1" spans="1:5">
      <c r="A275" s="256">
        <v>2296099</v>
      </c>
      <c r="B275" s="254" t="s">
        <v>1510</v>
      </c>
      <c r="C275" s="197"/>
      <c r="D275" s="197">
        <v>124</v>
      </c>
      <c r="E275" s="260">
        <v>1</v>
      </c>
    </row>
    <row r="276" s="238" customFormat="1" ht="36" customHeight="1" spans="1:5">
      <c r="A276" s="255">
        <v>232</v>
      </c>
      <c r="B276" s="250" t="s">
        <v>1513</v>
      </c>
      <c r="C276" s="194">
        <v>25203</v>
      </c>
      <c r="D276" s="194">
        <v>30905</v>
      </c>
      <c r="E276" s="251">
        <f t="shared" si="4"/>
        <v>0.226</v>
      </c>
    </row>
    <row r="277" s="238" customFormat="1" ht="36" customHeight="1" spans="1:5">
      <c r="A277" s="257">
        <v>23204</v>
      </c>
      <c r="B277" s="252" t="s">
        <v>1514</v>
      </c>
      <c r="C277" s="194">
        <v>25203</v>
      </c>
      <c r="D277" s="194">
        <v>30905</v>
      </c>
      <c r="E277" s="251">
        <f t="shared" si="4"/>
        <v>0.226</v>
      </c>
    </row>
    <row r="278" s="238" customFormat="1" ht="36" customHeight="1" spans="1:5">
      <c r="A278" s="256">
        <v>2320401</v>
      </c>
      <c r="B278" s="254" t="s">
        <v>1515</v>
      </c>
      <c r="C278" s="194"/>
      <c r="D278" s="194"/>
      <c r="E278" s="251" t="str">
        <f t="shared" si="4"/>
        <v/>
      </c>
    </row>
    <row r="279" s="238" customFormat="1" ht="36" customHeight="1" spans="1:5">
      <c r="A279" s="256">
        <v>2320402</v>
      </c>
      <c r="B279" s="254" t="s">
        <v>1516</v>
      </c>
      <c r="C279" s="194"/>
      <c r="D279" s="194"/>
      <c r="E279" s="251" t="str">
        <f t="shared" si="4"/>
        <v/>
      </c>
    </row>
    <row r="280" s="238" customFormat="1" ht="36" customHeight="1" spans="1:5">
      <c r="A280" s="256">
        <v>2320405</v>
      </c>
      <c r="B280" s="254" t="s">
        <v>1517</v>
      </c>
      <c r="C280" s="194"/>
      <c r="D280" s="194"/>
      <c r="E280" s="251" t="str">
        <f t="shared" si="4"/>
        <v/>
      </c>
    </row>
    <row r="281" s="238" customFormat="1" ht="36" customHeight="1" spans="1:5">
      <c r="A281" s="256">
        <v>2320411</v>
      </c>
      <c r="B281" s="254" t="s">
        <v>1518</v>
      </c>
      <c r="C281" s="197">
        <v>3841</v>
      </c>
      <c r="D281" s="197">
        <v>3734</v>
      </c>
      <c r="E281" s="260">
        <f t="shared" si="4"/>
        <v>-0.028</v>
      </c>
    </row>
    <row r="282" s="238" customFormat="1" ht="36" customHeight="1" spans="1:5">
      <c r="A282" s="256">
        <v>2320413</v>
      </c>
      <c r="B282" s="254" t="s">
        <v>1519</v>
      </c>
      <c r="C282" s="194"/>
      <c r="D282" s="194"/>
      <c r="E282" s="251" t="str">
        <f t="shared" si="4"/>
        <v/>
      </c>
    </row>
    <row r="283" s="238" customFormat="1" ht="36" customHeight="1" spans="1:5">
      <c r="A283" s="256">
        <v>2320414</v>
      </c>
      <c r="B283" s="254" t="s">
        <v>1520</v>
      </c>
      <c r="C283" s="194"/>
      <c r="D283" s="194"/>
      <c r="E283" s="251" t="str">
        <f t="shared" si="4"/>
        <v/>
      </c>
    </row>
    <row r="284" s="238" customFormat="1" ht="36" customHeight="1" spans="1:5">
      <c r="A284" s="256">
        <v>2320416</v>
      </c>
      <c r="B284" s="254" t="s">
        <v>1521</v>
      </c>
      <c r="C284" s="194"/>
      <c r="D284" s="194"/>
      <c r="E284" s="251" t="str">
        <f t="shared" si="4"/>
        <v/>
      </c>
    </row>
    <row r="285" s="238" customFormat="1" ht="36" customHeight="1" spans="1:5">
      <c r="A285" s="256">
        <v>2320417</v>
      </c>
      <c r="B285" s="254" t="s">
        <v>1522</v>
      </c>
      <c r="C285" s="194"/>
      <c r="D285" s="194"/>
      <c r="E285" s="251" t="str">
        <f t="shared" si="4"/>
        <v/>
      </c>
    </row>
    <row r="286" s="238" customFormat="1" ht="36" customHeight="1" spans="1:5">
      <c r="A286" s="256">
        <v>2320418</v>
      </c>
      <c r="B286" s="254" t="s">
        <v>1523</v>
      </c>
      <c r="C286" s="194"/>
      <c r="D286" s="194"/>
      <c r="E286" s="251" t="str">
        <f t="shared" si="4"/>
        <v/>
      </c>
    </row>
    <row r="287" s="238" customFormat="1" ht="36" customHeight="1" spans="1:5">
      <c r="A287" s="256">
        <v>2320419</v>
      </c>
      <c r="B287" s="254" t="s">
        <v>1524</v>
      </c>
      <c r="C287" s="194"/>
      <c r="D287" s="194"/>
      <c r="E287" s="251" t="str">
        <f t="shared" si="4"/>
        <v/>
      </c>
    </row>
    <row r="288" s="238" customFormat="1" ht="36" customHeight="1" spans="1:5">
      <c r="A288" s="256">
        <v>2320420</v>
      </c>
      <c r="B288" s="254" t="s">
        <v>1525</v>
      </c>
      <c r="C288" s="194"/>
      <c r="D288" s="194"/>
      <c r="E288" s="251" t="str">
        <f t="shared" si="4"/>
        <v/>
      </c>
    </row>
    <row r="289" s="238" customFormat="1" ht="36" customHeight="1" spans="1:5">
      <c r="A289" s="256">
        <v>2320431</v>
      </c>
      <c r="B289" s="254" t="s">
        <v>1526</v>
      </c>
      <c r="C289" s="197">
        <v>1498</v>
      </c>
      <c r="D289" s="197">
        <v>1498</v>
      </c>
      <c r="E289" s="260">
        <f t="shared" si="4"/>
        <v>0</v>
      </c>
    </row>
    <row r="290" s="238" customFormat="1" ht="36" customHeight="1" spans="1:5">
      <c r="A290" s="256">
        <v>2320432</v>
      </c>
      <c r="B290" s="254" t="s">
        <v>1527</v>
      </c>
      <c r="C290" s="197">
        <v>1269</v>
      </c>
      <c r="D290" s="197">
        <v>1269</v>
      </c>
      <c r="E290" s="260">
        <f t="shared" si="4"/>
        <v>0</v>
      </c>
    </row>
    <row r="291" s="238" customFormat="1" ht="36" customHeight="1" spans="1:5">
      <c r="A291" s="256">
        <v>2320433</v>
      </c>
      <c r="B291" s="254" t="s">
        <v>1528</v>
      </c>
      <c r="C291" s="197">
        <v>14302</v>
      </c>
      <c r="D291" s="197">
        <v>18831</v>
      </c>
      <c r="E291" s="260">
        <f t="shared" si="4"/>
        <v>0.317</v>
      </c>
    </row>
    <row r="292" s="238" customFormat="1" ht="36" customHeight="1" spans="1:5">
      <c r="A292" s="256">
        <v>2320498</v>
      </c>
      <c r="B292" s="254" t="s">
        <v>1529</v>
      </c>
      <c r="C292" s="197">
        <v>4293</v>
      </c>
      <c r="D292" s="197">
        <v>4293</v>
      </c>
      <c r="E292" s="260">
        <f t="shared" si="4"/>
        <v>0</v>
      </c>
    </row>
    <row r="293" s="238" customFormat="1" ht="36" customHeight="1" spans="1:5">
      <c r="A293" s="256">
        <v>2320499</v>
      </c>
      <c r="B293" s="254" t="s">
        <v>1530</v>
      </c>
      <c r="C293" s="197"/>
      <c r="D293" s="197">
        <v>1280</v>
      </c>
      <c r="E293" s="260">
        <v>1</v>
      </c>
    </row>
    <row r="294" s="238" customFormat="1" ht="36" customHeight="1" spans="1:5">
      <c r="A294" s="255">
        <v>233</v>
      </c>
      <c r="B294" s="250" t="s">
        <v>1531</v>
      </c>
      <c r="C294" s="194">
        <v>261</v>
      </c>
      <c r="D294" s="194">
        <v>326</v>
      </c>
      <c r="E294" s="251">
        <f t="shared" si="4"/>
        <v>0.249</v>
      </c>
    </row>
    <row r="295" s="238" customFormat="1" ht="36" customHeight="1" spans="1:5">
      <c r="A295" s="261">
        <v>23304</v>
      </c>
      <c r="B295" s="252" t="s">
        <v>1532</v>
      </c>
      <c r="C295" s="194">
        <v>261</v>
      </c>
      <c r="D295" s="194">
        <v>326</v>
      </c>
      <c r="E295" s="251">
        <f t="shared" si="4"/>
        <v>0.249</v>
      </c>
    </row>
    <row r="296" s="238" customFormat="1" ht="36" customHeight="1" spans="1:5">
      <c r="A296" s="256">
        <v>2330401</v>
      </c>
      <c r="B296" s="254" t="s">
        <v>1533</v>
      </c>
      <c r="C296" s="194"/>
      <c r="D296" s="194"/>
      <c r="E296" s="251" t="str">
        <f t="shared" si="4"/>
        <v/>
      </c>
    </row>
    <row r="297" s="238" customFormat="1" ht="36" customHeight="1" spans="1:5">
      <c r="A297" s="256">
        <v>2330405</v>
      </c>
      <c r="B297" s="254" t="s">
        <v>1534</v>
      </c>
      <c r="C297" s="194"/>
      <c r="D297" s="194"/>
      <c r="E297" s="251" t="str">
        <f t="shared" si="4"/>
        <v/>
      </c>
    </row>
    <row r="298" s="238" customFormat="1" ht="36" customHeight="1" spans="1:5">
      <c r="A298" s="256">
        <v>2330411</v>
      </c>
      <c r="B298" s="254" t="s">
        <v>1535</v>
      </c>
      <c r="C298" s="197">
        <v>6</v>
      </c>
      <c r="D298" s="197">
        <v>18</v>
      </c>
      <c r="E298" s="260">
        <f t="shared" si="4"/>
        <v>2</v>
      </c>
    </row>
    <row r="299" s="238" customFormat="1" ht="36" customHeight="1" spans="1:5">
      <c r="A299" s="256">
        <v>2330413</v>
      </c>
      <c r="B299" s="254" t="s">
        <v>1536</v>
      </c>
      <c r="C299" s="194"/>
      <c r="D299" s="194"/>
      <c r="E299" s="251" t="str">
        <f t="shared" si="4"/>
        <v/>
      </c>
    </row>
    <row r="300" s="238" customFormat="1" ht="36" customHeight="1" spans="1:5">
      <c r="A300" s="256">
        <v>2330414</v>
      </c>
      <c r="B300" s="254" t="s">
        <v>1537</v>
      </c>
      <c r="C300" s="194"/>
      <c r="D300" s="194"/>
      <c r="E300" s="251" t="str">
        <f t="shared" si="4"/>
        <v/>
      </c>
    </row>
    <row r="301" s="238" customFormat="1" ht="36" customHeight="1" spans="1:5">
      <c r="A301" s="256">
        <v>2330416</v>
      </c>
      <c r="B301" s="254" t="s">
        <v>1538</v>
      </c>
      <c r="C301" s="194"/>
      <c r="D301" s="194"/>
      <c r="E301" s="251" t="str">
        <f t="shared" si="4"/>
        <v/>
      </c>
    </row>
    <row r="302" s="238" customFormat="1" ht="36" customHeight="1" spans="1:5">
      <c r="A302" s="256">
        <v>2330417</v>
      </c>
      <c r="B302" s="254" t="s">
        <v>1539</v>
      </c>
      <c r="C302" s="194"/>
      <c r="D302" s="194"/>
      <c r="E302" s="251" t="str">
        <f t="shared" si="4"/>
        <v/>
      </c>
    </row>
    <row r="303" s="238" customFormat="1" ht="36" customHeight="1" spans="1:5">
      <c r="A303" s="256">
        <v>2330418</v>
      </c>
      <c r="B303" s="254" t="s">
        <v>1540</v>
      </c>
      <c r="C303" s="194"/>
      <c r="D303" s="194"/>
      <c r="E303" s="251" t="str">
        <f t="shared" si="4"/>
        <v/>
      </c>
    </row>
    <row r="304" s="238" customFormat="1" ht="36" customHeight="1" spans="1:5">
      <c r="A304" s="256">
        <v>2330419</v>
      </c>
      <c r="B304" s="254" t="s">
        <v>1541</v>
      </c>
      <c r="C304" s="194"/>
      <c r="D304" s="194"/>
      <c r="E304" s="251" t="str">
        <f t="shared" si="4"/>
        <v/>
      </c>
    </row>
    <row r="305" s="238" customFormat="1" ht="36" customHeight="1" spans="1:5">
      <c r="A305" s="256">
        <v>2330420</v>
      </c>
      <c r="B305" s="254" t="s">
        <v>1542</v>
      </c>
      <c r="C305" s="197"/>
      <c r="D305" s="197"/>
      <c r="E305" s="260" t="str">
        <f t="shared" si="4"/>
        <v/>
      </c>
    </row>
    <row r="306" s="238" customFormat="1" ht="36" customHeight="1" spans="1:5">
      <c r="A306" s="256">
        <v>2330431</v>
      </c>
      <c r="B306" s="254" t="s">
        <v>1543</v>
      </c>
      <c r="C306" s="197"/>
      <c r="D306" s="197">
        <v>220</v>
      </c>
      <c r="E306" s="260">
        <v>1</v>
      </c>
    </row>
    <row r="307" s="238" customFormat="1" ht="36" customHeight="1" spans="1:5">
      <c r="A307" s="256">
        <v>2330432</v>
      </c>
      <c r="B307" s="254" t="s">
        <v>1544</v>
      </c>
      <c r="C307" s="197"/>
      <c r="D307" s="197"/>
      <c r="E307" s="260" t="str">
        <f t="shared" si="4"/>
        <v/>
      </c>
    </row>
    <row r="308" s="238" customFormat="1" ht="36" customHeight="1" spans="1:5">
      <c r="A308" s="256">
        <v>2330433</v>
      </c>
      <c r="B308" s="254" t="s">
        <v>1545</v>
      </c>
      <c r="C308" s="197">
        <v>231</v>
      </c>
      <c r="D308" s="197"/>
      <c r="E308" s="260">
        <f t="shared" si="4"/>
        <v>-1</v>
      </c>
    </row>
    <row r="309" s="238" customFormat="1" ht="36" customHeight="1" spans="1:5">
      <c r="A309" s="256">
        <v>2330498</v>
      </c>
      <c r="B309" s="254" t="s">
        <v>1546</v>
      </c>
      <c r="C309" s="197"/>
      <c r="D309" s="197"/>
      <c r="E309" s="260" t="str">
        <f t="shared" si="4"/>
        <v/>
      </c>
    </row>
    <row r="310" s="238" customFormat="1" ht="36" customHeight="1" spans="1:5">
      <c r="A310" s="256">
        <v>2330499</v>
      </c>
      <c r="B310" s="254" t="s">
        <v>1547</v>
      </c>
      <c r="C310" s="197">
        <v>24</v>
      </c>
      <c r="D310" s="197">
        <v>88</v>
      </c>
      <c r="E310" s="260">
        <f t="shared" si="4"/>
        <v>2.667</v>
      </c>
    </row>
    <row r="311" s="238" customFormat="1" ht="36" customHeight="1" spans="1:5">
      <c r="A311" s="263">
        <v>234</v>
      </c>
      <c r="B311" s="250" t="s">
        <v>1548</v>
      </c>
      <c r="C311" s="194"/>
      <c r="D311" s="194"/>
      <c r="E311" s="251" t="str">
        <f t="shared" si="4"/>
        <v/>
      </c>
    </row>
    <row r="312" s="238" customFormat="1" ht="36" customHeight="1" spans="1:5">
      <c r="A312" s="263">
        <v>23401</v>
      </c>
      <c r="B312" s="252" t="s">
        <v>1549</v>
      </c>
      <c r="C312" s="194"/>
      <c r="D312" s="194"/>
      <c r="E312" s="251" t="str">
        <f t="shared" si="4"/>
        <v/>
      </c>
    </row>
    <row r="313" s="238" customFormat="1" ht="36" customHeight="1" spans="1:5">
      <c r="A313" s="264">
        <v>2340101</v>
      </c>
      <c r="B313" s="254" t="s">
        <v>1550</v>
      </c>
      <c r="C313" s="194"/>
      <c r="D313" s="194"/>
      <c r="E313" s="251" t="str">
        <f t="shared" si="4"/>
        <v/>
      </c>
    </row>
    <row r="314" s="238" customFormat="1" ht="36" customHeight="1" spans="1:5">
      <c r="A314" s="264">
        <v>2340102</v>
      </c>
      <c r="B314" s="254" t="s">
        <v>1551</v>
      </c>
      <c r="C314" s="194"/>
      <c r="D314" s="194"/>
      <c r="E314" s="251" t="str">
        <f t="shared" si="4"/>
        <v/>
      </c>
    </row>
    <row r="315" s="238" customFormat="1" ht="36" customHeight="1" spans="1:5">
      <c r="A315" s="264">
        <v>2340103</v>
      </c>
      <c r="B315" s="254" t="s">
        <v>1552</v>
      </c>
      <c r="C315" s="194"/>
      <c r="D315" s="194"/>
      <c r="E315" s="251" t="str">
        <f t="shared" si="4"/>
        <v/>
      </c>
    </row>
    <row r="316" s="238" customFormat="1" ht="36" customHeight="1" spans="1:5">
      <c r="A316" s="264">
        <v>2340104</v>
      </c>
      <c r="B316" s="254" t="s">
        <v>1553</v>
      </c>
      <c r="C316" s="194"/>
      <c r="D316" s="194"/>
      <c r="E316" s="251" t="str">
        <f t="shared" si="4"/>
        <v/>
      </c>
    </row>
    <row r="317" s="238" customFormat="1" ht="36" customHeight="1" spans="1:5">
      <c r="A317" s="264">
        <v>2340105</v>
      </c>
      <c r="B317" s="254" t="s">
        <v>1554</v>
      </c>
      <c r="C317" s="194"/>
      <c r="D317" s="194"/>
      <c r="E317" s="251" t="str">
        <f t="shared" si="4"/>
        <v/>
      </c>
    </row>
    <row r="318" s="238" customFormat="1" ht="36" customHeight="1" spans="1:5">
      <c r="A318" s="264">
        <v>2340106</v>
      </c>
      <c r="B318" s="254" t="s">
        <v>1555</v>
      </c>
      <c r="C318" s="194"/>
      <c r="D318" s="194"/>
      <c r="E318" s="251" t="str">
        <f t="shared" si="4"/>
        <v/>
      </c>
    </row>
    <row r="319" s="238" customFormat="1" ht="36" customHeight="1" spans="1:5">
      <c r="A319" s="264">
        <v>2340107</v>
      </c>
      <c r="B319" s="254" t="s">
        <v>1556</v>
      </c>
      <c r="C319" s="194"/>
      <c r="D319" s="194"/>
      <c r="E319" s="251" t="str">
        <f t="shared" si="4"/>
        <v/>
      </c>
    </row>
    <row r="320" s="238" customFormat="1" ht="36" customHeight="1" spans="1:5">
      <c r="A320" s="264">
        <v>2340108</v>
      </c>
      <c r="B320" s="254" t="s">
        <v>1557</v>
      </c>
      <c r="C320" s="194"/>
      <c r="D320" s="194"/>
      <c r="E320" s="251" t="str">
        <f t="shared" si="4"/>
        <v/>
      </c>
    </row>
    <row r="321" s="238" customFormat="1" ht="36" customHeight="1" spans="1:5">
      <c r="A321" s="264">
        <v>2340109</v>
      </c>
      <c r="B321" s="254" t="s">
        <v>1558</v>
      </c>
      <c r="C321" s="194"/>
      <c r="D321" s="194"/>
      <c r="E321" s="251" t="str">
        <f t="shared" si="4"/>
        <v/>
      </c>
    </row>
    <row r="322" s="238" customFormat="1" ht="36" customHeight="1" spans="1:5">
      <c r="A322" s="264">
        <v>2340110</v>
      </c>
      <c r="B322" s="254" t="s">
        <v>1559</v>
      </c>
      <c r="C322" s="194"/>
      <c r="D322" s="194"/>
      <c r="E322" s="251" t="str">
        <f t="shared" si="4"/>
        <v/>
      </c>
    </row>
    <row r="323" s="238" customFormat="1" ht="36" customHeight="1" spans="1:5">
      <c r="A323" s="264">
        <v>2340111</v>
      </c>
      <c r="B323" s="254" t="s">
        <v>1560</v>
      </c>
      <c r="C323" s="194"/>
      <c r="D323" s="194"/>
      <c r="E323" s="251" t="str">
        <f t="shared" si="4"/>
        <v/>
      </c>
    </row>
    <row r="324" s="238" customFormat="1" ht="36" customHeight="1" spans="1:5">
      <c r="A324" s="264">
        <v>2340199</v>
      </c>
      <c r="B324" s="254" t="s">
        <v>1561</v>
      </c>
      <c r="C324" s="194"/>
      <c r="D324" s="194"/>
      <c r="E324" s="251" t="str">
        <f t="shared" ref="E324:E341" si="5">IF(C324&lt;&gt;0,D324/C324-1,"")</f>
        <v/>
      </c>
    </row>
    <row r="325" s="238" customFormat="1" ht="36" customHeight="1" spans="1:5">
      <c r="A325" s="263">
        <v>23402</v>
      </c>
      <c r="B325" s="252" t="s">
        <v>1562</v>
      </c>
      <c r="C325" s="194"/>
      <c r="D325" s="194"/>
      <c r="E325" s="251" t="str">
        <f t="shared" si="5"/>
        <v/>
      </c>
    </row>
    <row r="326" s="238" customFormat="1" ht="36" customHeight="1" spans="1:5">
      <c r="A326" s="264">
        <v>2340201</v>
      </c>
      <c r="B326" s="254" t="s">
        <v>1563</v>
      </c>
      <c r="C326" s="194"/>
      <c r="D326" s="194"/>
      <c r="E326" s="251" t="str">
        <f t="shared" si="5"/>
        <v/>
      </c>
    </row>
    <row r="327" s="238" customFormat="1" ht="36" customHeight="1" spans="1:5">
      <c r="A327" s="264">
        <v>2340202</v>
      </c>
      <c r="B327" s="254" t="s">
        <v>1564</v>
      </c>
      <c r="C327" s="194"/>
      <c r="D327" s="194"/>
      <c r="E327" s="251" t="str">
        <f t="shared" si="5"/>
        <v/>
      </c>
    </row>
    <row r="328" s="238" customFormat="1" ht="36" customHeight="1" spans="1:5">
      <c r="A328" s="264">
        <v>2340203</v>
      </c>
      <c r="B328" s="254" t="s">
        <v>1565</v>
      </c>
      <c r="C328" s="194"/>
      <c r="D328" s="194"/>
      <c r="E328" s="251" t="str">
        <f t="shared" si="5"/>
        <v/>
      </c>
    </row>
    <row r="329" s="238" customFormat="1" ht="36" customHeight="1" spans="1:5">
      <c r="A329" s="264">
        <v>2340204</v>
      </c>
      <c r="B329" s="254" t="s">
        <v>1566</v>
      </c>
      <c r="C329" s="194"/>
      <c r="D329" s="194"/>
      <c r="E329" s="251" t="str">
        <f t="shared" si="5"/>
        <v/>
      </c>
    </row>
    <row r="330" s="238" customFormat="1" ht="36" customHeight="1" spans="1:5">
      <c r="A330" s="264">
        <v>2340205</v>
      </c>
      <c r="B330" s="254" t="s">
        <v>1567</v>
      </c>
      <c r="C330" s="194"/>
      <c r="D330" s="194"/>
      <c r="E330" s="251" t="str">
        <f t="shared" si="5"/>
        <v/>
      </c>
    </row>
    <row r="331" s="238" customFormat="1" ht="36" customHeight="1" spans="1:5">
      <c r="A331" s="264">
        <v>2340299</v>
      </c>
      <c r="B331" s="254" t="s">
        <v>1568</v>
      </c>
      <c r="C331" s="194"/>
      <c r="D331" s="194"/>
      <c r="E331" s="251" t="str">
        <f t="shared" si="5"/>
        <v/>
      </c>
    </row>
    <row r="332" s="238" customFormat="1" ht="36" customHeight="1" spans="1:5">
      <c r="A332" s="265"/>
      <c r="B332" s="266"/>
      <c r="C332" s="197"/>
      <c r="D332" s="197"/>
      <c r="E332" s="251" t="str">
        <f t="shared" si="5"/>
        <v/>
      </c>
    </row>
    <row r="333" s="238" customFormat="1" ht="36" customHeight="1" spans="1:5">
      <c r="A333" s="267"/>
      <c r="B333" s="268" t="s">
        <v>1591</v>
      </c>
      <c r="C333" s="269">
        <f>SUM(C4,C11,C42,C47,C19,C54,C70,C131,C170,C220,C229,C233,C237,C241,C246,C276,C294,C311)</f>
        <v>335081</v>
      </c>
      <c r="D333" s="269">
        <f>SUM(D4,D11,D42,D47,D19,D54,D70,D131,D170,D220,D229,D233,D237,D241,D246,D276,D294,D311)</f>
        <v>140785</v>
      </c>
      <c r="E333" s="251">
        <f t="shared" si="5"/>
        <v>-0.58</v>
      </c>
    </row>
    <row r="334" s="238" customFormat="1" ht="36" customHeight="1" spans="1:5">
      <c r="A334" s="270" t="s">
        <v>1570</v>
      </c>
      <c r="B334" s="271" t="s">
        <v>122</v>
      </c>
      <c r="C334" s="74">
        <f>+C335+C336+C337+C338+C339</f>
        <v>27415</v>
      </c>
      <c r="D334" s="74">
        <f>+D335+D336+D337+D338+D339</f>
        <v>38649</v>
      </c>
      <c r="E334" s="251">
        <f t="shared" si="5"/>
        <v>0.41</v>
      </c>
    </row>
    <row r="335" s="238" customFormat="1" ht="36" customHeight="1" spans="1:5">
      <c r="A335" s="272" t="s">
        <v>1571</v>
      </c>
      <c r="B335" s="273" t="s">
        <v>1572</v>
      </c>
      <c r="C335" s="80">
        <v>2270</v>
      </c>
      <c r="D335" s="80">
        <v>969</v>
      </c>
      <c r="E335" s="260">
        <f t="shared" si="5"/>
        <v>-0.573</v>
      </c>
    </row>
    <row r="336" s="238" customFormat="1" ht="36" customHeight="1" spans="1:5">
      <c r="A336" s="272" t="s">
        <v>1592</v>
      </c>
      <c r="B336" s="273" t="s">
        <v>1593</v>
      </c>
      <c r="C336" s="80">
        <v>819</v>
      </c>
      <c r="D336" s="80">
        <v>4962</v>
      </c>
      <c r="E336" s="260">
        <f t="shared" si="5"/>
        <v>5.059</v>
      </c>
    </row>
    <row r="337" s="238" customFormat="1" ht="36" customHeight="1" spans="1:5">
      <c r="A337" s="272" t="s">
        <v>1577</v>
      </c>
      <c r="B337" s="273" t="s">
        <v>1578</v>
      </c>
      <c r="C337" s="80"/>
      <c r="D337" s="80">
        <v>32718</v>
      </c>
      <c r="E337" s="260">
        <v>1</v>
      </c>
    </row>
    <row r="338" s="238" customFormat="1" ht="36" customHeight="1" spans="1:5">
      <c r="A338" s="272" t="s">
        <v>1579</v>
      </c>
      <c r="B338" s="273" t="s">
        <v>1580</v>
      </c>
      <c r="C338" s="80">
        <v>24326</v>
      </c>
      <c r="D338" s="80"/>
      <c r="E338" s="260">
        <f t="shared" si="5"/>
        <v>-1</v>
      </c>
    </row>
    <row r="339" ht="36" customHeight="1" spans="1:5">
      <c r="A339" s="272" t="s">
        <v>1594</v>
      </c>
      <c r="B339" s="274" t="s">
        <v>1595</v>
      </c>
      <c r="C339" s="80"/>
      <c r="D339" s="80"/>
      <c r="E339" s="260" t="str">
        <f t="shared" si="5"/>
        <v/>
      </c>
    </row>
    <row r="340" ht="36" customHeight="1" spans="1:5">
      <c r="A340" s="270" t="s">
        <v>1581</v>
      </c>
      <c r="B340" s="275" t="s">
        <v>1582</v>
      </c>
      <c r="C340" s="74">
        <v>29960</v>
      </c>
      <c r="D340" s="74">
        <v>17800</v>
      </c>
      <c r="E340" s="251">
        <f t="shared" si="5"/>
        <v>-0.406</v>
      </c>
    </row>
    <row r="341" ht="36" customHeight="1" spans="1:5">
      <c r="A341" s="276"/>
      <c r="B341" s="277" t="s">
        <v>129</v>
      </c>
      <c r="C341" s="74">
        <f>+C333+C334+C340</f>
        <v>392456</v>
      </c>
      <c r="D341" s="74">
        <f>+D333+D334+D340</f>
        <v>197234</v>
      </c>
      <c r="E341" s="251">
        <f t="shared" si="5"/>
        <v>-0.497</v>
      </c>
    </row>
    <row r="342" spans="3:4">
      <c r="C342" s="278"/>
      <c r="D342" s="278"/>
    </row>
    <row r="343" spans="3:4">
      <c r="C343" s="278"/>
      <c r="D343" s="278"/>
    </row>
    <row r="344" spans="3:4">
      <c r="C344" s="278"/>
      <c r="D344" s="278"/>
    </row>
  </sheetData>
  <autoFilter xmlns:etc="http://www.wps.cn/officeDocument/2017/etCustomData" ref="A3:E341" etc:filterBottomFollowUsedRange="0">
    <extLst/>
  </autoFilter>
  <mergeCells count="1">
    <mergeCell ref="B1:E1"/>
  </mergeCells>
  <conditionalFormatting sqref="B339">
    <cfRule type="expression" dxfId="1" priority="10" stopIfTrue="1">
      <formula>"len($A:$A)=3"</formula>
    </cfRule>
  </conditionalFormatting>
  <conditionalFormatting sqref="C339">
    <cfRule type="expression" dxfId="1" priority="4" stopIfTrue="1">
      <formula>"len($A:$A)=3"</formula>
    </cfRule>
  </conditionalFormatting>
  <conditionalFormatting sqref="D339">
    <cfRule type="expression" dxfId="1" priority="3" stopIfTrue="1">
      <formula>"len($A:$A)=3"</formula>
    </cfRule>
  </conditionalFormatting>
  <conditionalFormatting sqref="B340">
    <cfRule type="expression" dxfId="1" priority="8" stopIfTrue="1">
      <formula>"len($A:$A)=3"</formula>
    </cfRule>
  </conditionalFormatting>
  <conditionalFormatting sqref="C340">
    <cfRule type="expression" dxfId="1" priority="2" stopIfTrue="1">
      <formula>"len($A:$A)=3"</formula>
    </cfRule>
  </conditionalFormatting>
  <conditionalFormatting sqref="D340">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E15"/>
  <sheetViews>
    <sheetView showGridLines="0" showZeros="0" view="pageBreakPreview" zoomScale="70" zoomScaleNormal="100" workbookViewId="0">
      <selection activeCell="H34" sqref="H34"/>
    </sheetView>
  </sheetViews>
  <sheetFormatPr defaultColWidth="9" defaultRowHeight="13.5" outlineLevelCol="4"/>
  <cols>
    <col min="1" max="1" width="52.1333333333333" style="219" customWidth="1"/>
    <col min="2" max="4" width="20.6333333333333" customWidth="1"/>
    <col min="5" max="5" width="9" hidden="1" customWidth="1"/>
  </cols>
  <sheetData>
    <row r="1" s="218" customFormat="1" ht="45" customHeight="1" spans="1:5">
      <c r="A1" s="220" t="s">
        <v>1596</v>
      </c>
      <c r="B1" s="220"/>
      <c r="C1" s="220"/>
      <c r="D1" s="220"/>
      <c r="E1" s="221"/>
    </row>
    <row r="2" ht="20.1" customHeight="1" spans="1:5">
      <c r="A2" s="222"/>
      <c r="B2" s="223"/>
      <c r="C2" s="224"/>
      <c r="D2" s="224" t="s">
        <v>1</v>
      </c>
      <c r="E2" s="219"/>
    </row>
    <row r="3" ht="45" customHeight="1" spans="1:5">
      <c r="A3" s="152" t="s">
        <v>1101</v>
      </c>
      <c r="B3" s="71" t="s">
        <v>1218</v>
      </c>
      <c r="C3" s="71" t="s">
        <v>5</v>
      </c>
      <c r="D3" s="71" t="s">
        <v>131</v>
      </c>
      <c r="E3" s="225" t="s">
        <v>1597</v>
      </c>
    </row>
    <row r="4" ht="36" customHeight="1" spans="1:5">
      <c r="A4" s="45" t="s">
        <v>1598</v>
      </c>
      <c r="B4" s="226"/>
      <c r="C4" s="226"/>
      <c r="D4" s="227"/>
      <c r="E4" s="228" t="str">
        <f>IF(A4&lt;&gt;"",IF(SUM(B4:C4)&lt;&gt;0,"是","否"),"是")</f>
        <v>否</v>
      </c>
    </row>
    <row r="5" ht="36" customHeight="1" spans="1:5">
      <c r="A5" s="45" t="s">
        <v>1599</v>
      </c>
      <c r="B5" s="226"/>
      <c r="C5" s="226"/>
      <c r="D5" s="227"/>
      <c r="E5" s="228" t="str">
        <f t="shared" ref="E5:E15" si="0">IF(A5&lt;&gt;"",IF(SUM(B5:C5)&lt;&gt;0,"是","否"),"是")</f>
        <v>否</v>
      </c>
    </row>
    <row r="6" ht="36" customHeight="1" spans="1:5">
      <c r="A6" s="45" t="s">
        <v>1600</v>
      </c>
      <c r="B6" s="226"/>
      <c r="C6" s="226"/>
      <c r="D6" s="227"/>
      <c r="E6" s="228" t="str">
        <f t="shared" si="0"/>
        <v>否</v>
      </c>
    </row>
    <row r="7" ht="36" customHeight="1" spans="1:5">
      <c r="A7" s="229" t="s">
        <v>1601</v>
      </c>
      <c r="B7" s="230">
        <v>2270</v>
      </c>
      <c r="C7" s="230">
        <v>969</v>
      </c>
      <c r="D7" s="231">
        <f>IF(B7&gt;0,C7/B7-1,IF(B7&lt;0,-(C7/B7-1),""))</f>
        <v>-0.573</v>
      </c>
      <c r="E7" s="232" t="str">
        <f t="shared" si="0"/>
        <v>是</v>
      </c>
    </row>
    <row r="8" ht="36" customHeight="1" spans="1:5">
      <c r="A8" s="45" t="s">
        <v>1602</v>
      </c>
      <c r="B8" s="226"/>
      <c r="C8" s="226"/>
      <c r="D8" s="227"/>
      <c r="E8" s="228" t="str">
        <f t="shared" si="0"/>
        <v>否</v>
      </c>
    </row>
    <row r="9" ht="36" customHeight="1" spans="1:5">
      <c r="A9" s="233" t="s">
        <v>1603</v>
      </c>
      <c r="B9" s="230"/>
      <c r="C9" s="230"/>
      <c r="D9" s="231"/>
      <c r="E9" s="228" t="str">
        <f t="shared" si="0"/>
        <v>否</v>
      </c>
    </row>
    <row r="10" ht="36" customHeight="1" spans="1:5">
      <c r="A10" s="234" t="s">
        <v>1604</v>
      </c>
      <c r="B10" s="230"/>
      <c r="C10" s="230"/>
      <c r="D10" s="231"/>
      <c r="E10" s="232" t="str">
        <f t="shared" si="0"/>
        <v>否</v>
      </c>
    </row>
    <row r="11" ht="36" customHeight="1" spans="1:5">
      <c r="A11" s="233" t="s">
        <v>1605</v>
      </c>
      <c r="B11" s="230"/>
      <c r="C11" s="230"/>
      <c r="D11" s="231"/>
      <c r="E11" s="228" t="str">
        <f t="shared" si="0"/>
        <v>否</v>
      </c>
    </row>
    <row r="12" ht="36" customHeight="1" spans="1:5">
      <c r="A12" s="234" t="s">
        <v>1606</v>
      </c>
      <c r="B12" s="230"/>
      <c r="C12" s="230"/>
      <c r="D12" s="231"/>
      <c r="E12" s="232" t="str">
        <f t="shared" si="0"/>
        <v>否</v>
      </c>
    </row>
    <row r="13" ht="36" customHeight="1" spans="1:5">
      <c r="A13" s="234" t="s">
        <v>1607</v>
      </c>
      <c r="B13" s="230"/>
      <c r="C13" s="230"/>
      <c r="D13" s="231"/>
      <c r="E13" s="232" t="str">
        <f t="shared" si="0"/>
        <v>否</v>
      </c>
    </row>
    <row r="14" ht="36" customHeight="1" spans="1:5">
      <c r="A14" s="234" t="s">
        <v>1608</v>
      </c>
      <c r="B14" s="230"/>
      <c r="C14" s="230"/>
      <c r="D14" s="231"/>
      <c r="E14" s="232" t="str">
        <f t="shared" si="0"/>
        <v>否</v>
      </c>
    </row>
    <row r="15" ht="36" customHeight="1" spans="1:5">
      <c r="A15" s="235" t="s">
        <v>1609</v>
      </c>
      <c r="B15" s="236">
        <v>2270</v>
      </c>
      <c r="C15" s="236">
        <v>969</v>
      </c>
      <c r="D15" s="237">
        <f>IF(B15&gt;0,C15/B15-1,IF(B15&lt;0,-(C15/B15-1),""))</f>
        <v>-0.573</v>
      </c>
      <c r="E15" s="228" t="str">
        <f t="shared" si="0"/>
        <v>是</v>
      </c>
    </row>
  </sheetData>
  <mergeCells count="1">
    <mergeCell ref="A1:D1"/>
  </mergeCells>
  <conditionalFormatting sqref="E4:E15">
    <cfRule type="cellIs" dxfId="2" priority="2" stopIfTrue="1" operator="lessThan">
      <formula>0</formula>
    </cfRule>
  </conditionalFormatting>
  <conditionalFormatting sqref="E13:E15">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D54"/>
  <sheetViews>
    <sheetView showGridLines="0" view="pageBreakPreview" zoomScale="70" zoomScaleNormal="100" topLeftCell="A3" workbookViewId="0">
      <selection activeCell="H34" sqref="H34"/>
    </sheetView>
  </sheetViews>
  <sheetFormatPr defaultColWidth="9" defaultRowHeight="14.25" outlineLevelCol="3"/>
  <cols>
    <col min="1" max="1" width="50.775" style="172" customWidth="1"/>
    <col min="2" max="4" width="20.6333333333333" style="172" customWidth="1"/>
    <col min="5" max="5" width="13.775" style="172"/>
    <col min="6" max="16384" width="9" style="172"/>
  </cols>
  <sheetData>
    <row r="1" ht="45" customHeight="1" spans="1:4">
      <c r="A1" s="157" t="s">
        <v>1610</v>
      </c>
      <c r="B1" s="157"/>
      <c r="C1" s="157"/>
      <c r="D1" s="157"/>
    </row>
    <row r="2" ht="20.1" customHeight="1" spans="1:4">
      <c r="A2" s="204"/>
      <c r="B2" s="205"/>
      <c r="C2" s="206"/>
      <c r="D2" s="207" t="s">
        <v>1611</v>
      </c>
    </row>
    <row r="3" ht="45" customHeight="1" spans="1:4">
      <c r="A3" s="177" t="s">
        <v>1612</v>
      </c>
      <c r="B3" s="114" t="s">
        <v>4</v>
      </c>
      <c r="C3" s="114" t="s">
        <v>5</v>
      </c>
      <c r="D3" s="114" t="s">
        <v>6</v>
      </c>
    </row>
    <row r="4" ht="36" customHeight="1" spans="1:4">
      <c r="A4" s="147" t="s">
        <v>1613</v>
      </c>
      <c r="B4" s="208"/>
      <c r="C4" s="208">
        <v>5115</v>
      </c>
      <c r="D4" s="75">
        <v>1</v>
      </c>
    </row>
    <row r="5" ht="36" customHeight="1" spans="1:4">
      <c r="A5" s="199" t="s">
        <v>1614</v>
      </c>
      <c r="B5" s="209"/>
      <c r="C5" s="210"/>
      <c r="D5" s="75" t="str">
        <f t="shared" ref="D4:D41" si="0">IF(B5&gt;0,C5/B5-1,IF(B5&lt;0,-(C5/B5-1),""))</f>
        <v/>
      </c>
    </row>
    <row r="6" ht="36" customHeight="1" spans="1:4">
      <c r="A6" s="199" t="s">
        <v>1615</v>
      </c>
      <c r="B6" s="209"/>
      <c r="C6" s="209"/>
      <c r="D6" s="75" t="str">
        <f t="shared" si="0"/>
        <v/>
      </c>
    </row>
    <row r="7" ht="36" customHeight="1" spans="1:4">
      <c r="A7" s="199" t="s">
        <v>1616</v>
      </c>
      <c r="B7" s="211"/>
      <c r="C7" s="210"/>
      <c r="D7" s="75" t="str">
        <f t="shared" si="0"/>
        <v/>
      </c>
    </row>
    <row r="8" ht="36" customHeight="1" spans="1:4">
      <c r="A8" s="199" t="s">
        <v>1617</v>
      </c>
      <c r="B8" s="209"/>
      <c r="C8" s="210"/>
      <c r="D8" s="75" t="str">
        <f t="shared" si="0"/>
        <v/>
      </c>
    </row>
    <row r="9" ht="36" customHeight="1" spans="1:4">
      <c r="A9" s="199" t="s">
        <v>1618</v>
      </c>
      <c r="B9" s="211"/>
      <c r="C9" s="210"/>
      <c r="D9" s="75" t="str">
        <f t="shared" si="0"/>
        <v/>
      </c>
    </row>
    <row r="10" ht="36" customHeight="1" spans="1:4">
      <c r="A10" s="199" t="s">
        <v>1619</v>
      </c>
      <c r="B10" s="209"/>
      <c r="C10" s="210"/>
      <c r="D10" s="75" t="str">
        <f t="shared" si="0"/>
        <v/>
      </c>
    </row>
    <row r="11" ht="36" customHeight="1" spans="1:4">
      <c r="A11" s="199" t="s">
        <v>1620</v>
      </c>
      <c r="B11" s="209"/>
      <c r="C11" s="210"/>
      <c r="D11" s="75" t="str">
        <f t="shared" si="0"/>
        <v/>
      </c>
    </row>
    <row r="12" ht="36" customHeight="1" spans="1:4">
      <c r="A12" s="199" t="s">
        <v>1621</v>
      </c>
      <c r="B12" s="209"/>
      <c r="C12" s="210"/>
      <c r="D12" s="75" t="str">
        <f t="shared" si="0"/>
        <v/>
      </c>
    </row>
    <row r="13" ht="36" customHeight="1" spans="1:4">
      <c r="A13" s="199" t="s">
        <v>1622</v>
      </c>
      <c r="B13" s="212"/>
      <c r="C13" s="209"/>
      <c r="D13" s="75" t="str">
        <f t="shared" si="0"/>
        <v/>
      </c>
    </row>
    <row r="14" ht="36" customHeight="1" spans="1:4">
      <c r="A14" s="199" t="s">
        <v>1623</v>
      </c>
      <c r="B14" s="212"/>
      <c r="C14" s="210"/>
      <c r="D14" s="75" t="str">
        <f t="shared" si="0"/>
        <v/>
      </c>
    </row>
    <row r="15" ht="36" customHeight="1" spans="1:4">
      <c r="A15" s="199" t="s">
        <v>1624</v>
      </c>
      <c r="B15" s="212"/>
      <c r="C15" s="213"/>
      <c r="D15" s="75" t="str">
        <f t="shared" si="0"/>
        <v/>
      </c>
    </row>
    <row r="16" ht="36" customHeight="1" spans="1:4">
      <c r="A16" s="199" t="s">
        <v>1625</v>
      </c>
      <c r="B16" s="212"/>
      <c r="C16" s="213"/>
      <c r="D16" s="75" t="str">
        <f t="shared" si="0"/>
        <v/>
      </c>
    </row>
    <row r="17" ht="36" customHeight="1" spans="1:4">
      <c r="A17" s="199" t="s">
        <v>1626</v>
      </c>
      <c r="B17" s="209"/>
      <c r="C17" s="210"/>
      <c r="D17" s="75" t="str">
        <f t="shared" si="0"/>
        <v/>
      </c>
    </row>
    <row r="18" ht="36" customHeight="1" spans="1:4">
      <c r="A18" s="199" t="s">
        <v>1627</v>
      </c>
      <c r="B18" s="212"/>
      <c r="C18" s="213"/>
      <c r="D18" s="75" t="str">
        <f t="shared" si="0"/>
        <v/>
      </c>
    </row>
    <row r="19" ht="36" customHeight="1" spans="1:4">
      <c r="A19" s="199" t="s">
        <v>1628</v>
      </c>
      <c r="B19" s="212"/>
      <c r="C19" s="213"/>
      <c r="D19" s="75" t="str">
        <f t="shared" si="0"/>
        <v/>
      </c>
    </row>
    <row r="20" ht="36" customHeight="1" spans="1:4">
      <c r="A20" s="199" t="s">
        <v>1629</v>
      </c>
      <c r="B20" s="209"/>
      <c r="C20" s="213"/>
      <c r="D20" s="75" t="str">
        <f t="shared" si="0"/>
        <v/>
      </c>
    </row>
    <row r="21" ht="36" customHeight="1" spans="1:4">
      <c r="A21" s="199" t="s">
        <v>1630</v>
      </c>
      <c r="B21" s="212"/>
      <c r="C21" s="210"/>
      <c r="D21" s="75" t="str">
        <f t="shared" si="0"/>
        <v/>
      </c>
    </row>
    <row r="22" ht="36" customHeight="1" spans="1:4">
      <c r="A22" s="199" t="s">
        <v>1631</v>
      </c>
      <c r="B22" s="212"/>
      <c r="C22" s="210">
        <v>5115</v>
      </c>
      <c r="D22" s="79">
        <v>1</v>
      </c>
    </row>
    <row r="23" ht="36" customHeight="1" spans="1:4">
      <c r="A23" s="147" t="s">
        <v>1632</v>
      </c>
      <c r="B23" s="208"/>
      <c r="C23" s="208"/>
      <c r="D23" s="75" t="str">
        <f t="shared" si="0"/>
        <v/>
      </c>
    </row>
    <row r="24" ht="36" customHeight="1" spans="1:4">
      <c r="A24" s="163" t="s">
        <v>1633</v>
      </c>
      <c r="B24" s="212"/>
      <c r="C24" s="210"/>
      <c r="D24" s="75" t="str">
        <f t="shared" si="0"/>
        <v/>
      </c>
    </row>
    <row r="25" ht="36" customHeight="1" spans="1:4">
      <c r="A25" s="163" t="s">
        <v>1634</v>
      </c>
      <c r="B25" s="212"/>
      <c r="C25" s="210"/>
      <c r="D25" s="75" t="str">
        <f t="shared" si="0"/>
        <v/>
      </c>
    </row>
    <row r="26" ht="36" customHeight="1" spans="1:4">
      <c r="A26" s="163" t="s">
        <v>1635</v>
      </c>
      <c r="B26" s="212"/>
      <c r="C26" s="210"/>
      <c r="D26" s="75" t="str">
        <f t="shared" si="0"/>
        <v/>
      </c>
    </row>
    <row r="27" ht="36" customHeight="1" spans="1:4">
      <c r="A27" s="163" t="s">
        <v>1636</v>
      </c>
      <c r="B27" s="212"/>
      <c r="C27" s="210"/>
      <c r="D27" s="75" t="str">
        <f t="shared" si="0"/>
        <v/>
      </c>
    </row>
    <row r="28" ht="36" customHeight="1" spans="1:4">
      <c r="A28" s="147" t="s">
        <v>1637</v>
      </c>
      <c r="B28" s="194"/>
      <c r="C28" s="208"/>
      <c r="D28" s="75" t="str">
        <f t="shared" si="0"/>
        <v/>
      </c>
    </row>
    <row r="29" ht="36" customHeight="1" spans="1:4">
      <c r="A29" s="163" t="s">
        <v>1638</v>
      </c>
      <c r="B29" s="212"/>
      <c r="C29" s="210"/>
      <c r="D29" s="75" t="str">
        <f t="shared" si="0"/>
        <v/>
      </c>
    </row>
    <row r="30" ht="36" customHeight="1" spans="1:4">
      <c r="A30" s="163" t="s">
        <v>1639</v>
      </c>
      <c r="B30" s="197"/>
      <c r="C30" s="210"/>
      <c r="D30" s="75" t="str">
        <f t="shared" si="0"/>
        <v/>
      </c>
    </row>
    <row r="31" ht="36" customHeight="1" spans="1:4">
      <c r="A31" s="163" t="s">
        <v>1640</v>
      </c>
      <c r="B31" s="212"/>
      <c r="C31" s="210"/>
      <c r="D31" s="75" t="str">
        <f t="shared" si="0"/>
        <v/>
      </c>
    </row>
    <row r="32" ht="36" customHeight="1" spans="1:4">
      <c r="A32" s="147" t="s">
        <v>1641</v>
      </c>
      <c r="B32" s="208"/>
      <c r="C32" s="208"/>
      <c r="D32" s="75" t="str">
        <f t="shared" si="0"/>
        <v/>
      </c>
    </row>
    <row r="33" ht="36" customHeight="1" spans="1:4">
      <c r="A33" s="163" t="s">
        <v>1642</v>
      </c>
      <c r="B33" s="209"/>
      <c r="C33" s="214"/>
      <c r="D33" s="75" t="str">
        <f t="shared" si="0"/>
        <v/>
      </c>
    </row>
    <row r="34" ht="36" customHeight="1" spans="1:4">
      <c r="A34" s="163" t="s">
        <v>1643</v>
      </c>
      <c r="B34" s="212"/>
      <c r="C34" s="214"/>
      <c r="D34" s="75" t="str">
        <f t="shared" si="0"/>
        <v/>
      </c>
    </row>
    <row r="35" ht="36" customHeight="1" spans="1:4">
      <c r="A35" s="163" t="s">
        <v>1644</v>
      </c>
      <c r="B35" s="212"/>
      <c r="C35" s="213"/>
      <c r="D35" s="75" t="str">
        <f t="shared" si="0"/>
        <v/>
      </c>
    </row>
    <row r="36" ht="36" customHeight="1" spans="1:4">
      <c r="A36" s="147" t="s">
        <v>1645</v>
      </c>
      <c r="B36" s="215">
        <v>13300</v>
      </c>
      <c r="C36" s="216">
        <v>700</v>
      </c>
      <c r="D36" s="75">
        <f t="shared" si="0"/>
        <v>-0.947</v>
      </c>
    </row>
    <row r="37" ht="36" customHeight="1" spans="1:4">
      <c r="A37" s="217" t="s">
        <v>1646</v>
      </c>
      <c r="B37" s="208">
        <v>13300</v>
      </c>
      <c r="C37" s="208">
        <v>5815</v>
      </c>
      <c r="D37" s="75">
        <f t="shared" si="0"/>
        <v>-0.563</v>
      </c>
    </row>
    <row r="38" ht="36" customHeight="1" spans="1:4">
      <c r="A38" s="188" t="s">
        <v>1647</v>
      </c>
      <c r="B38" s="209">
        <v>8</v>
      </c>
      <c r="C38" s="214">
        <v>8</v>
      </c>
      <c r="D38" s="79">
        <f t="shared" si="0"/>
        <v>0</v>
      </c>
    </row>
    <row r="39" ht="36" customHeight="1" spans="1:4">
      <c r="A39" s="188" t="s">
        <v>1648</v>
      </c>
      <c r="B39" s="209">
        <v>10</v>
      </c>
      <c r="C39" s="214">
        <v>11</v>
      </c>
      <c r="D39" s="79">
        <f t="shared" si="0"/>
        <v>0.1</v>
      </c>
    </row>
    <row r="40" ht="36" customHeight="1" spans="1:4">
      <c r="A40" s="188" t="s">
        <v>1649</v>
      </c>
      <c r="B40" s="209"/>
      <c r="C40" s="214"/>
      <c r="D40" s="79" t="str">
        <f t="shared" si="0"/>
        <v/>
      </c>
    </row>
    <row r="41" ht="36" customHeight="1" spans="1:4">
      <c r="A41" s="217" t="s">
        <v>69</v>
      </c>
      <c r="B41" s="208">
        <v>13318</v>
      </c>
      <c r="C41" s="208">
        <v>5834</v>
      </c>
      <c r="D41" s="75">
        <f t="shared" si="0"/>
        <v>-0.562</v>
      </c>
    </row>
    <row r="42" spans="2:2">
      <c r="B42" s="190"/>
    </row>
    <row r="43" spans="2:3">
      <c r="B43" s="190"/>
      <c r="C43" s="190"/>
    </row>
    <row r="44" spans="2:2">
      <c r="B44" s="190"/>
    </row>
    <row r="45" spans="2:3">
      <c r="B45" s="190"/>
      <c r="C45" s="190"/>
    </row>
    <row r="46" spans="2:2">
      <c r="B46" s="190"/>
    </row>
    <row r="47" spans="2:2">
      <c r="B47" s="190"/>
    </row>
    <row r="48" spans="2:3">
      <c r="B48" s="190"/>
      <c r="C48" s="190"/>
    </row>
    <row r="49" spans="2:2">
      <c r="B49" s="190"/>
    </row>
    <row r="50" spans="2:2">
      <c r="B50" s="190"/>
    </row>
    <row r="51" spans="2:2">
      <c r="B51" s="190"/>
    </row>
    <row r="52" spans="2:2">
      <c r="B52" s="190"/>
    </row>
    <row r="53" spans="2:3">
      <c r="B53" s="190"/>
      <c r="C53" s="190"/>
    </row>
    <row r="54" spans="2:2">
      <c r="B54" s="190"/>
    </row>
  </sheetData>
  <mergeCells count="1">
    <mergeCell ref="A1:D1"/>
  </mergeCells>
  <conditionalFormatting sqref="E3:E39">
    <cfRule type="cellIs" dxfId="3" priority="2" stopIfTrue="1" operator="lessThanOrEqual">
      <formula>-1</formula>
    </cfRule>
  </conditionalFormatting>
  <conditionalFormatting sqref="E4:E7">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D41"/>
  <sheetViews>
    <sheetView showGridLines="0" view="pageBreakPreview" zoomScale="70" zoomScaleNormal="100" workbookViewId="0">
      <selection activeCell="H34" sqref="H34"/>
    </sheetView>
  </sheetViews>
  <sheetFormatPr defaultColWidth="9" defaultRowHeight="14.25" outlineLevelCol="3"/>
  <cols>
    <col min="1" max="1" width="50.775" style="172" customWidth="1"/>
    <col min="2" max="4" width="20.6333333333333" style="172" customWidth="1"/>
    <col min="5" max="16384" width="9" style="172"/>
  </cols>
  <sheetData>
    <row r="1" ht="45" customHeight="1" spans="1:4">
      <c r="A1" s="157" t="s">
        <v>1650</v>
      </c>
      <c r="B1" s="157"/>
      <c r="C1" s="157"/>
      <c r="D1" s="157"/>
    </row>
    <row r="2" ht="20.1" customHeight="1" spans="1:4">
      <c r="A2" s="158"/>
      <c r="B2" s="158"/>
      <c r="C2" s="158"/>
      <c r="D2" s="176" t="s">
        <v>1</v>
      </c>
    </row>
    <row r="3" ht="45" customHeight="1" spans="1:4">
      <c r="A3" s="193" t="s">
        <v>3</v>
      </c>
      <c r="B3" s="71" t="s">
        <v>4</v>
      </c>
      <c r="C3" s="71" t="s">
        <v>5</v>
      </c>
      <c r="D3" s="71" t="s">
        <v>6</v>
      </c>
    </row>
    <row r="4" ht="35.1" customHeight="1" spans="1:4">
      <c r="A4" s="147" t="s">
        <v>1651</v>
      </c>
      <c r="B4" s="194">
        <v>7</v>
      </c>
      <c r="C4" s="195">
        <v>19</v>
      </c>
      <c r="D4" s="75">
        <f>IF(B4&gt;0,C4/B4-1,IF(B4&lt;0,-(C4/B4-1),""))</f>
        <v>1.714</v>
      </c>
    </row>
    <row r="5" ht="35.1" customHeight="1" spans="1:4">
      <c r="A5" s="149" t="s">
        <v>1652</v>
      </c>
      <c r="B5" s="196"/>
      <c r="C5" s="196"/>
      <c r="D5" s="75" t="str">
        <f>IF(B5&gt;0,C5/B5-1,IF(B5&lt;0,-(C5/B5-1),""))</f>
        <v/>
      </c>
    </row>
    <row r="6" ht="35.1" customHeight="1" spans="1:4">
      <c r="A6" s="149" t="s">
        <v>1653</v>
      </c>
      <c r="B6" s="196"/>
      <c r="C6" s="196"/>
      <c r="D6" s="75" t="str">
        <f>IF(B6&gt;0,C6/B6-1,IF(B6&lt;0,-(C6/B6-1),""))</f>
        <v/>
      </c>
    </row>
    <row r="7" ht="35.1" customHeight="1" spans="1:4">
      <c r="A7" s="149" t="s">
        <v>1654</v>
      </c>
      <c r="B7" s="197">
        <v>7</v>
      </c>
      <c r="C7" s="196">
        <v>19</v>
      </c>
      <c r="D7" s="79">
        <f>IF(B7&gt;0,C7/B7-1,IF(B7&lt;0,-(C7/B7-1),""))</f>
        <v>1.714</v>
      </c>
    </row>
    <row r="8" ht="35.1" customHeight="1" spans="1:4">
      <c r="A8" s="149" t="s">
        <v>1655</v>
      </c>
      <c r="B8" s="196"/>
      <c r="C8" s="196"/>
      <c r="D8" s="75" t="str">
        <f t="shared" ref="D5:D28" si="0">IF(B8&gt;0,C8/B8-1,IF(B8&lt;0,-(C8/B8-1),""))</f>
        <v/>
      </c>
    </row>
    <row r="9" ht="35.1" customHeight="1" spans="1:4">
      <c r="A9" s="149" t="s">
        <v>1656</v>
      </c>
      <c r="B9" s="196"/>
      <c r="C9" s="196"/>
      <c r="D9" s="75" t="str">
        <f t="shared" si="0"/>
        <v/>
      </c>
    </row>
    <row r="10" ht="35.1" customHeight="1" spans="1:4">
      <c r="A10" s="149" t="s">
        <v>1657</v>
      </c>
      <c r="B10" s="196"/>
      <c r="C10" s="196"/>
      <c r="D10" s="75" t="str">
        <f t="shared" si="0"/>
        <v/>
      </c>
    </row>
    <row r="11" ht="35.1" customHeight="1" spans="1:4">
      <c r="A11" s="147" t="s">
        <v>1658</v>
      </c>
      <c r="B11" s="198"/>
      <c r="C11" s="198"/>
      <c r="D11" s="75" t="str">
        <f t="shared" si="0"/>
        <v/>
      </c>
    </row>
    <row r="12" ht="35.1" customHeight="1" spans="1:4">
      <c r="A12" s="149" t="s">
        <v>1659</v>
      </c>
      <c r="B12" s="196"/>
      <c r="C12" s="196"/>
      <c r="D12" s="75" t="str">
        <f t="shared" si="0"/>
        <v/>
      </c>
    </row>
    <row r="13" ht="35.1" customHeight="1" spans="1:4">
      <c r="A13" s="149" t="s">
        <v>1660</v>
      </c>
      <c r="B13" s="196"/>
      <c r="C13" s="196"/>
      <c r="D13" s="75" t="str">
        <f t="shared" si="0"/>
        <v/>
      </c>
    </row>
    <row r="14" ht="35.1" customHeight="1" spans="1:4">
      <c r="A14" s="149" t="s">
        <v>1661</v>
      </c>
      <c r="B14" s="196"/>
      <c r="C14" s="196"/>
      <c r="D14" s="75" t="str">
        <f t="shared" si="0"/>
        <v/>
      </c>
    </row>
    <row r="15" ht="35.1" customHeight="1" spans="1:4">
      <c r="A15" s="149" t="s">
        <v>1662</v>
      </c>
      <c r="B15" s="196"/>
      <c r="C15" s="196"/>
      <c r="D15" s="75" t="str">
        <f t="shared" si="0"/>
        <v/>
      </c>
    </row>
    <row r="16" ht="35.1" customHeight="1" spans="1:4">
      <c r="A16" s="149" t="s">
        <v>1663</v>
      </c>
      <c r="B16" s="196"/>
      <c r="C16" s="196"/>
      <c r="D16" s="75" t="str">
        <f t="shared" si="0"/>
        <v/>
      </c>
    </row>
    <row r="17" s="192" customFormat="1" ht="35.1" customHeight="1" spans="1:4">
      <c r="A17" s="147" t="s">
        <v>1664</v>
      </c>
      <c r="B17" s="198"/>
      <c r="C17" s="198"/>
      <c r="D17" s="75" t="str">
        <f t="shared" si="0"/>
        <v/>
      </c>
    </row>
    <row r="18" ht="35.1" customHeight="1" spans="1:4">
      <c r="A18" s="149" t="s">
        <v>1665</v>
      </c>
      <c r="B18" s="196"/>
      <c r="C18" s="196"/>
      <c r="D18" s="75" t="str">
        <f t="shared" si="0"/>
        <v/>
      </c>
    </row>
    <row r="19" ht="35.1" customHeight="1" spans="1:4">
      <c r="A19" s="147" t="s">
        <v>1666</v>
      </c>
      <c r="B19" s="198"/>
      <c r="C19" s="198"/>
      <c r="D19" s="75" t="str">
        <f t="shared" si="0"/>
        <v/>
      </c>
    </row>
    <row r="20" ht="35.1" customHeight="1" spans="1:4">
      <c r="A20" s="199" t="s">
        <v>1667</v>
      </c>
      <c r="B20" s="196"/>
      <c r="C20" s="196"/>
      <c r="D20" s="75" t="str">
        <f t="shared" si="0"/>
        <v/>
      </c>
    </row>
    <row r="21" ht="35.1" customHeight="1" spans="1:4">
      <c r="A21" s="147" t="s">
        <v>1668</v>
      </c>
      <c r="B21" s="198"/>
      <c r="C21" s="198"/>
      <c r="D21" s="75" t="str">
        <f t="shared" si="0"/>
        <v/>
      </c>
    </row>
    <row r="22" ht="35.1" customHeight="1" spans="1:4">
      <c r="A22" s="149" t="s">
        <v>1669</v>
      </c>
      <c r="B22" s="196"/>
      <c r="C22" s="196"/>
      <c r="D22" s="75" t="str">
        <f t="shared" si="0"/>
        <v/>
      </c>
    </row>
    <row r="23" ht="35.1" customHeight="1" spans="1:4">
      <c r="A23" s="187" t="s">
        <v>1670</v>
      </c>
      <c r="B23" s="194">
        <v>7</v>
      </c>
      <c r="C23" s="198">
        <v>19</v>
      </c>
      <c r="D23" s="75">
        <f t="shared" si="0"/>
        <v>1.714</v>
      </c>
    </row>
    <row r="24" ht="35.1" customHeight="1" spans="1:4">
      <c r="A24" s="200" t="s">
        <v>122</v>
      </c>
      <c r="B24" s="198">
        <v>13300</v>
      </c>
      <c r="C24" s="198">
        <v>5815</v>
      </c>
      <c r="D24" s="75">
        <f t="shared" si="0"/>
        <v>-0.563</v>
      </c>
    </row>
    <row r="25" ht="35.1" customHeight="1" spans="1:4">
      <c r="A25" s="201" t="s">
        <v>1671</v>
      </c>
      <c r="B25" s="196"/>
      <c r="C25" s="196"/>
      <c r="D25" s="75" t="str">
        <f t="shared" si="0"/>
        <v/>
      </c>
    </row>
    <row r="26" ht="35.1" customHeight="1" spans="1:4">
      <c r="A26" s="202" t="s">
        <v>1672</v>
      </c>
      <c r="B26" s="196">
        <v>13300</v>
      </c>
      <c r="C26" s="196">
        <v>5815</v>
      </c>
      <c r="D26" s="79">
        <f t="shared" si="0"/>
        <v>-0.563</v>
      </c>
    </row>
    <row r="27" ht="35.1" customHeight="1" spans="1:4">
      <c r="A27" s="203" t="s">
        <v>1673</v>
      </c>
      <c r="B27" s="198">
        <v>11</v>
      </c>
      <c r="C27" s="194"/>
      <c r="D27" s="75">
        <f t="shared" si="0"/>
        <v>-1</v>
      </c>
    </row>
    <row r="28" ht="35.1" customHeight="1" spans="1:4">
      <c r="A28" s="164" t="s">
        <v>129</v>
      </c>
      <c r="B28" s="198">
        <f>+B23+B24+B27</f>
        <v>13318</v>
      </c>
      <c r="C28" s="198">
        <f>+C23+C24+C27</f>
        <v>5834</v>
      </c>
      <c r="D28" s="75">
        <f t="shared" si="0"/>
        <v>-0.562</v>
      </c>
    </row>
    <row r="29" spans="2:2">
      <c r="B29" s="190"/>
    </row>
    <row r="30" spans="2:3">
      <c r="B30" s="190"/>
      <c r="C30" s="190"/>
    </row>
    <row r="31" spans="2:2">
      <c r="B31" s="190"/>
    </row>
    <row r="32" spans="2:3">
      <c r="B32" s="190"/>
      <c r="C32" s="190"/>
    </row>
    <row r="33" spans="2:2">
      <c r="B33" s="190"/>
    </row>
    <row r="34" spans="2:2">
      <c r="B34" s="190"/>
    </row>
    <row r="35" spans="2:3">
      <c r="B35" s="190"/>
      <c r="C35" s="190"/>
    </row>
    <row r="36" spans="2:2">
      <c r="B36" s="190"/>
    </row>
    <row r="37" spans="2:2">
      <c r="B37" s="190"/>
    </row>
    <row r="38" spans="2:2">
      <c r="B38" s="190"/>
    </row>
    <row r="39" spans="2:2">
      <c r="B39" s="190"/>
    </row>
    <row r="40" spans="2:3">
      <c r="B40" s="190"/>
      <c r="C40" s="190"/>
    </row>
    <row r="41" spans="2:2">
      <c r="B41" s="190"/>
    </row>
  </sheetData>
  <mergeCells count="1">
    <mergeCell ref="A1:D1"/>
  </mergeCells>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D48"/>
  <sheetViews>
    <sheetView showGridLines="0" view="pageBreakPreview" zoomScale="70" zoomScaleNormal="100" workbookViewId="0">
      <selection activeCell="H34" sqref="H34"/>
    </sheetView>
  </sheetViews>
  <sheetFormatPr defaultColWidth="9" defaultRowHeight="20.25" outlineLevelCol="3"/>
  <cols>
    <col min="1" max="1" width="52.6666666666667" style="172" customWidth="1"/>
    <col min="2" max="2" width="20.6333333333333" style="172" customWidth="1"/>
    <col min="3" max="3" width="20.6333333333333" style="173" customWidth="1"/>
    <col min="4" max="4" width="20.6333333333333" style="172" customWidth="1"/>
    <col min="5" max="16384" width="9" style="172"/>
  </cols>
  <sheetData>
    <row r="1" ht="45" customHeight="1" spans="1:4">
      <c r="A1" s="157" t="s">
        <v>1674</v>
      </c>
      <c r="B1" s="157"/>
      <c r="C1" s="174"/>
      <c r="D1" s="157"/>
    </row>
    <row r="2" ht="20.1" customHeight="1" spans="1:4">
      <c r="A2" s="158"/>
      <c r="B2" s="158"/>
      <c r="C2" s="175"/>
      <c r="D2" s="176" t="s">
        <v>1</v>
      </c>
    </row>
    <row r="3" ht="45" customHeight="1" spans="1:4">
      <c r="A3" s="177" t="s">
        <v>1612</v>
      </c>
      <c r="B3" s="71" t="s">
        <v>4</v>
      </c>
      <c r="C3" s="71" t="s">
        <v>5</v>
      </c>
      <c r="D3" s="71" t="s">
        <v>6</v>
      </c>
    </row>
    <row r="4" ht="36" customHeight="1" spans="1:4">
      <c r="A4" s="147" t="s">
        <v>1675</v>
      </c>
      <c r="B4" s="81"/>
      <c r="C4" s="81">
        <v>5115</v>
      </c>
      <c r="D4" s="75">
        <v>1</v>
      </c>
    </row>
    <row r="5" ht="36" customHeight="1" spans="1:4">
      <c r="A5" s="163" t="s">
        <v>1614</v>
      </c>
      <c r="B5" s="81"/>
      <c r="C5" s="178"/>
      <c r="D5" s="75" t="str">
        <f t="shared" ref="D4:D35" si="0">IF(B5&gt;0,C5/B5-1,IF(B5&lt;0,-(C5/B5-1),""))</f>
        <v/>
      </c>
    </row>
    <row r="6" ht="36" customHeight="1" spans="1:4">
      <c r="A6" s="163" t="s">
        <v>1615</v>
      </c>
      <c r="B6" s="162"/>
      <c r="C6" s="178"/>
      <c r="D6" s="75" t="str">
        <f t="shared" si="0"/>
        <v/>
      </c>
    </row>
    <row r="7" ht="36" customHeight="1" spans="1:4">
      <c r="A7" s="163" t="s">
        <v>1616</v>
      </c>
      <c r="B7" s="179"/>
      <c r="C7" s="178"/>
      <c r="D7" s="75" t="str">
        <f t="shared" si="0"/>
        <v/>
      </c>
    </row>
    <row r="8" ht="36" customHeight="1" spans="1:4">
      <c r="A8" s="163" t="s">
        <v>1617</v>
      </c>
      <c r="B8" s="180"/>
      <c r="C8" s="178"/>
      <c r="D8" s="75" t="str">
        <f t="shared" si="0"/>
        <v/>
      </c>
    </row>
    <row r="9" ht="36" customHeight="1" spans="1:4">
      <c r="A9" s="163" t="s">
        <v>1618</v>
      </c>
      <c r="B9" s="179"/>
      <c r="C9" s="178"/>
      <c r="D9" s="75" t="str">
        <f t="shared" si="0"/>
        <v/>
      </c>
    </row>
    <row r="10" ht="36" customHeight="1" spans="1:4">
      <c r="A10" s="163" t="s">
        <v>1621</v>
      </c>
      <c r="B10" s="180"/>
      <c r="C10" s="178"/>
      <c r="D10" s="75" t="str">
        <f t="shared" si="0"/>
        <v/>
      </c>
    </row>
    <row r="11" ht="36" customHeight="1" spans="1:4">
      <c r="A11" s="163" t="s">
        <v>1622</v>
      </c>
      <c r="B11" s="180"/>
      <c r="C11" s="181"/>
      <c r="D11" s="75" t="str">
        <f t="shared" si="0"/>
        <v/>
      </c>
    </row>
    <row r="12" ht="36" customHeight="1" spans="1:4">
      <c r="A12" s="163" t="s">
        <v>1623</v>
      </c>
      <c r="B12" s="179"/>
      <c r="C12" s="182"/>
      <c r="D12" s="75" t="str">
        <f t="shared" si="0"/>
        <v/>
      </c>
    </row>
    <row r="13" ht="36" customHeight="1" spans="1:4">
      <c r="A13" s="163" t="s">
        <v>1624</v>
      </c>
      <c r="B13" s="179"/>
      <c r="C13" s="178"/>
      <c r="D13" s="75" t="str">
        <f t="shared" si="0"/>
        <v/>
      </c>
    </row>
    <row r="14" ht="36" customHeight="1" spans="1:4">
      <c r="A14" s="163" t="s">
        <v>1620</v>
      </c>
      <c r="B14" s="179"/>
      <c r="C14" s="178"/>
      <c r="D14" s="75" t="str">
        <f t="shared" si="0"/>
        <v/>
      </c>
    </row>
    <row r="15" ht="36" customHeight="1" spans="1:4">
      <c r="A15" s="163" t="s">
        <v>1676</v>
      </c>
      <c r="B15" s="179"/>
      <c r="C15" s="181"/>
      <c r="D15" s="75" t="str">
        <f t="shared" si="0"/>
        <v/>
      </c>
    </row>
    <row r="16" ht="36" customHeight="1" spans="1:4">
      <c r="A16" s="163" t="s">
        <v>1626</v>
      </c>
      <c r="B16" s="179"/>
      <c r="C16" s="178"/>
      <c r="D16" s="75" t="str">
        <f t="shared" si="0"/>
        <v/>
      </c>
    </row>
    <row r="17" ht="36" customHeight="1" spans="1:4">
      <c r="A17" s="163" t="s">
        <v>1627</v>
      </c>
      <c r="B17" s="179"/>
      <c r="C17" s="178"/>
      <c r="D17" s="75" t="str">
        <f t="shared" si="0"/>
        <v/>
      </c>
    </row>
    <row r="18" ht="36" customHeight="1" spans="1:4">
      <c r="A18" s="163" t="s">
        <v>1628</v>
      </c>
      <c r="B18" s="179"/>
      <c r="C18" s="178"/>
      <c r="D18" s="75" t="str">
        <f t="shared" si="0"/>
        <v/>
      </c>
    </row>
    <row r="19" ht="36" customHeight="1" spans="1:4">
      <c r="A19" s="163" t="s">
        <v>1630</v>
      </c>
      <c r="B19" s="180"/>
      <c r="C19" s="178"/>
      <c r="D19" s="75" t="str">
        <f t="shared" si="0"/>
        <v/>
      </c>
    </row>
    <row r="20" ht="36" customHeight="1" spans="1:4">
      <c r="A20" s="163" t="s">
        <v>1631</v>
      </c>
      <c r="B20" s="179"/>
      <c r="C20" s="178">
        <v>5115</v>
      </c>
      <c r="D20" s="79">
        <v>1</v>
      </c>
    </row>
    <row r="21" ht="36" customHeight="1" spans="1:4">
      <c r="A21" s="147" t="s">
        <v>1677</v>
      </c>
      <c r="B21" s="183"/>
      <c r="C21" s="183"/>
      <c r="D21" s="75" t="str">
        <f t="shared" si="0"/>
        <v/>
      </c>
    </row>
    <row r="22" ht="36" customHeight="1" spans="1:4">
      <c r="A22" s="163" t="s">
        <v>1633</v>
      </c>
      <c r="B22" s="184"/>
      <c r="C22" s="184"/>
      <c r="D22" s="75" t="str">
        <f t="shared" si="0"/>
        <v/>
      </c>
    </row>
    <row r="23" ht="36" customHeight="1" spans="1:4">
      <c r="A23" s="163" t="s">
        <v>1634</v>
      </c>
      <c r="B23" s="184"/>
      <c r="C23" s="184"/>
      <c r="D23" s="75" t="str">
        <f t="shared" si="0"/>
        <v/>
      </c>
    </row>
    <row r="24" ht="36" customHeight="1" spans="1:4">
      <c r="A24" s="147" t="s">
        <v>1678</v>
      </c>
      <c r="B24" s="161"/>
      <c r="C24" s="161"/>
      <c r="D24" s="75" t="str">
        <f t="shared" si="0"/>
        <v/>
      </c>
    </row>
    <row r="25" ht="36" customHeight="1" spans="1:4">
      <c r="A25" s="163" t="s">
        <v>1679</v>
      </c>
      <c r="B25" s="162"/>
      <c r="C25" s="162"/>
      <c r="D25" s="75" t="str">
        <f t="shared" si="0"/>
        <v/>
      </c>
    </row>
    <row r="26" ht="36" customHeight="1" spans="1:4">
      <c r="A26" s="163" t="s">
        <v>1680</v>
      </c>
      <c r="B26" s="162"/>
      <c r="C26" s="162"/>
      <c r="D26" s="75" t="str">
        <f t="shared" si="0"/>
        <v/>
      </c>
    </row>
    <row r="27" ht="36" customHeight="1" spans="1:4">
      <c r="A27" s="163" t="s">
        <v>1681</v>
      </c>
      <c r="B27" s="82"/>
      <c r="C27" s="184"/>
      <c r="D27" s="75" t="str">
        <f t="shared" si="0"/>
        <v/>
      </c>
    </row>
    <row r="28" ht="36" customHeight="1" spans="1:4">
      <c r="A28" s="147" t="s">
        <v>1682</v>
      </c>
      <c r="B28" s="161"/>
      <c r="C28" s="161"/>
      <c r="D28" s="75" t="str">
        <f t="shared" si="0"/>
        <v/>
      </c>
    </row>
    <row r="29" ht="36" customHeight="1" spans="1:4">
      <c r="A29" s="163" t="s">
        <v>1643</v>
      </c>
      <c r="B29" s="82"/>
      <c r="C29" s="185"/>
      <c r="D29" s="75" t="str">
        <f t="shared" si="0"/>
        <v/>
      </c>
    </row>
    <row r="30" ht="36" customHeight="1" spans="1:4">
      <c r="A30" s="147" t="s">
        <v>1683</v>
      </c>
      <c r="B30" s="169">
        <v>13300</v>
      </c>
      <c r="C30" s="186">
        <v>700</v>
      </c>
      <c r="D30" s="75">
        <f t="shared" si="0"/>
        <v>-0.947</v>
      </c>
    </row>
    <row r="31" ht="36" customHeight="1" spans="1:4">
      <c r="A31" s="187" t="s">
        <v>1684</v>
      </c>
      <c r="B31" s="81">
        <v>13300</v>
      </c>
      <c r="C31" s="81">
        <v>5815</v>
      </c>
      <c r="D31" s="75">
        <f t="shared" si="0"/>
        <v>-0.563</v>
      </c>
    </row>
    <row r="32" ht="36" customHeight="1" spans="1:4">
      <c r="A32" s="188" t="s">
        <v>1647</v>
      </c>
      <c r="B32" s="162">
        <v>8</v>
      </c>
      <c r="C32" s="162">
        <v>8</v>
      </c>
      <c r="D32" s="79">
        <f t="shared" si="0"/>
        <v>0</v>
      </c>
    </row>
    <row r="33" ht="36" customHeight="1" spans="1:4">
      <c r="A33" s="188" t="s">
        <v>1648</v>
      </c>
      <c r="B33" s="189">
        <v>10</v>
      </c>
      <c r="C33" s="162">
        <v>11</v>
      </c>
      <c r="D33" s="79">
        <f t="shared" si="0"/>
        <v>0.1</v>
      </c>
    </row>
    <row r="34" ht="36" customHeight="1" spans="1:4">
      <c r="A34" s="188" t="s">
        <v>1649</v>
      </c>
      <c r="B34" s="81"/>
      <c r="C34" s="81"/>
      <c r="D34" s="75" t="str">
        <f t="shared" si="0"/>
        <v/>
      </c>
    </row>
    <row r="35" ht="36" customHeight="1" spans="1:4">
      <c r="A35" s="164" t="s">
        <v>69</v>
      </c>
      <c r="B35" s="81">
        <f>+B31+B32+B33+B34</f>
        <v>13318</v>
      </c>
      <c r="C35" s="81">
        <f>+C31+C32+C33+C34</f>
        <v>5834</v>
      </c>
      <c r="D35" s="75">
        <f t="shared" si="0"/>
        <v>-0.562</v>
      </c>
    </row>
    <row r="36" spans="2:2">
      <c r="B36" s="190"/>
    </row>
    <row r="37" spans="2:2">
      <c r="B37" s="191"/>
    </row>
    <row r="38" spans="2:2">
      <c r="B38" s="190"/>
    </row>
    <row r="39" spans="2:2">
      <c r="B39" s="191"/>
    </row>
    <row r="40" spans="2:2">
      <c r="B40" s="190"/>
    </row>
    <row r="41" spans="2:2">
      <c r="B41" s="190"/>
    </row>
    <row r="42" spans="2:2">
      <c r="B42" s="191"/>
    </row>
    <row r="43" spans="2:2">
      <c r="B43" s="190"/>
    </row>
    <row r="44" spans="2:2">
      <c r="B44" s="190"/>
    </row>
    <row r="45" spans="2:2">
      <c r="B45" s="190"/>
    </row>
    <row r="46" spans="2:2">
      <c r="B46" s="190"/>
    </row>
    <row r="47" spans="2:2">
      <c r="B47" s="191"/>
    </row>
    <row r="48" spans="2:2">
      <c r="B48" s="190"/>
    </row>
  </sheetData>
  <mergeCells count="1">
    <mergeCell ref="A1:D1"/>
  </mergeCells>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D34"/>
  <sheetViews>
    <sheetView showGridLines="0" view="pageBreakPreview" zoomScale="70" zoomScaleNormal="100" workbookViewId="0">
      <selection activeCell="H34" sqref="H34"/>
    </sheetView>
  </sheetViews>
  <sheetFormatPr defaultColWidth="9" defaultRowHeight="13.5" outlineLevelCol="3"/>
  <cols>
    <col min="1" max="1" width="50.775" customWidth="1"/>
    <col min="2" max="4" width="20.6333333333333" customWidth="1"/>
  </cols>
  <sheetData>
    <row r="1" ht="45" customHeight="1" spans="1:4">
      <c r="A1" s="157" t="s">
        <v>1685</v>
      </c>
      <c r="B1" s="157"/>
      <c r="C1" s="157"/>
      <c r="D1" s="157"/>
    </row>
    <row r="2" ht="20.1" customHeight="1" spans="1:4">
      <c r="A2" s="158"/>
      <c r="B2" s="158"/>
      <c r="C2" s="158"/>
      <c r="D2" s="159" t="s">
        <v>1</v>
      </c>
    </row>
    <row r="3" ht="45" customHeight="1" spans="1:4">
      <c r="A3" s="160" t="s">
        <v>1686</v>
      </c>
      <c r="B3" s="71" t="s">
        <v>4</v>
      </c>
      <c r="C3" s="71" t="s">
        <v>5</v>
      </c>
      <c r="D3" s="71" t="s">
        <v>6</v>
      </c>
    </row>
    <row r="4" ht="36" customHeight="1" spans="1:4">
      <c r="A4" s="147" t="s">
        <v>1651</v>
      </c>
      <c r="B4" s="161">
        <v>7</v>
      </c>
      <c r="C4" s="161">
        <v>19</v>
      </c>
      <c r="D4" s="75">
        <f>IF(B4&gt;0,C4/B4-1,IF(B4&lt;0,-(C4/B4-1),""))</f>
        <v>1.714</v>
      </c>
    </row>
    <row r="5" ht="36" customHeight="1" spans="1:4">
      <c r="A5" s="149" t="s">
        <v>1687</v>
      </c>
      <c r="B5" s="162"/>
      <c r="C5" s="162"/>
      <c r="D5" s="75" t="str">
        <f t="shared" ref="D5:D21" si="0">IF(B5&gt;0,C5/B5-1,IF(B5&lt;0,-(C5/B5-1),""))</f>
        <v/>
      </c>
    </row>
    <row r="6" ht="36" customHeight="1" spans="1:4">
      <c r="A6" s="149" t="s">
        <v>1657</v>
      </c>
      <c r="B6" s="162">
        <v>7</v>
      </c>
      <c r="C6" s="162">
        <v>19</v>
      </c>
      <c r="D6" s="79">
        <f t="shared" si="0"/>
        <v>1.714</v>
      </c>
    </row>
    <row r="7" ht="36" customHeight="1" spans="1:4">
      <c r="A7" s="147" t="s">
        <v>1658</v>
      </c>
      <c r="B7" s="161"/>
      <c r="C7" s="161"/>
      <c r="D7" s="75" t="str">
        <f t="shared" si="0"/>
        <v/>
      </c>
    </row>
    <row r="8" ht="36" customHeight="1" spans="1:4">
      <c r="A8" s="149" t="s">
        <v>1659</v>
      </c>
      <c r="B8" s="162"/>
      <c r="C8" s="162"/>
      <c r="D8" s="75" t="str">
        <f t="shared" si="0"/>
        <v/>
      </c>
    </row>
    <row r="9" ht="36" customHeight="1" spans="1:4">
      <c r="A9" s="149" t="s">
        <v>1663</v>
      </c>
      <c r="B9" s="162"/>
      <c r="C9" s="162"/>
      <c r="D9" s="75" t="str">
        <f t="shared" si="0"/>
        <v/>
      </c>
    </row>
    <row r="10" ht="36" customHeight="1" spans="1:4">
      <c r="A10" s="147" t="s">
        <v>1664</v>
      </c>
      <c r="B10" s="161"/>
      <c r="C10" s="161"/>
      <c r="D10" s="75" t="str">
        <f t="shared" si="0"/>
        <v/>
      </c>
    </row>
    <row r="11" ht="36" customHeight="1" spans="1:4">
      <c r="A11" s="149" t="s">
        <v>1665</v>
      </c>
      <c r="B11" s="162"/>
      <c r="C11" s="162"/>
      <c r="D11" s="75" t="str">
        <f t="shared" si="0"/>
        <v/>
      </c>
    </row>
    <row r="12" ht="36" customHeight="1" spans="1:4">
      <c r="A12" s="147" t="s">
        <v>1666</v>
      </c>
      <c r="B12" s="161"/>
      <c r="C12" s="161"/>
      <c r="D12" s="75" t="str">
        <f t="shared" si="0"/>
        <v/>
      </c>
    </row>
    <row r="13" ht="36" customHeight="1" spans="1:4">
      <c r="A13" s="163" t="s">
        <v>1688</v>
      </c>
      <c r="B13" s="162"/>
      <c r="C13" s="162"/>
      <c r="D13" s="75" t="str">
        <f t="shared" si="0"/>
        <v/>
      </c>
    </row>
    <row r="14" ht="36" customHeight="1" spans="1:4">
      <c r="A14" s="147" t="s">
        <v>1668</v>
      </c>
      <c r="B14" s="161"/>
      <c r="C14" s="161"/>
      <c r="D14" s="75" t="str">
        <f t="shared" si="0"/>
        <v/>
      </c>
    </row>
    <row r="15" ht="36" customHeight="1" spans="1:4">
      <c r="A15" s="149" t="s">
        <v>1669</v>
      </c>
      <c r="B15" s="162">
        <v>7</v>
      </c>
      <c r="C15" s="162"/>
      <c r="D15" s="79">
        <f t="shared" si="0"/>
        <v>-1</v>
      </c>
    </row>
    <row r="16" ht="36" customHeight="1" spans="1:4">
      <c r="A16" s="164" t="s">
        <v>1689</v>
      </c>
      <c r="B16" s="161">
        <v>7</v>
      </c>
      <c r="C16" s="161">
        <v>19</v>
      </c>
      <c r="D16" s="75">
        <f t="shared" si="0"/>
        <v>1.714</v>
      </c>
    </row>
    <row r="17" ht="36" customHeight="1" spans="1:4">
      <c r="A17" s="165" t="s">
        <v>122</v>
      </c>
      <c r="B17" s="161">
        <v>13300</v>
      </c>
      <c r="C17" s="161">
        <v>5815</v>
      </c>
      <c r="D17" s="75">
        <f t="shared" si="0"/>
        <v>-0.563</v>
      </c>
    </row>
    <row r="18" ht="36" customHeight="1" spans="1:4">
      <c r="A18" s="166" t="s">
        <v>1671</v>
      </c>
      <c r="B18" s="167"/>
      <c r="C18" s="162"/>
      <c r="D18" s="75" t="str">
        <f t="shared" si="0"/>
        <v/>
      </c>
    </row>
    <row r="19" ht="36" customHeight="1" spans="1:4">
      <c r="A19" s="166" t="s">
        <v>1672</v>
      </c>
      <c r="B19" s="167">
        <v>13300</v>
      </c>
      <c r="C19" s="167">
        <v>5815</v>
      </c>
      <c r="D19" s="79">
        <f t="shared" si="0"/>
        <v>-0.563</v>
      </c>
    </row>
    <row r="20" ht="36" customHeight="1" spans="1:4">
      <c r="A20" s="168" t="s">
        <v>1673</v>
      </c>
      <c r="B20" s="169">
        <v>11</v>
      </c>
      <c r="C20" s="161"/>
      <c r="D20" s="75">
        <f t="shared" si="0"/>
        <v>-1</v>
      </c>
    </row>
    <row r="21" ht="36" customHeight="1" spans="1:4">
      <c r="A21" s="164" t="s">
        <v>129</v>
      </c>
      <c r="B21" s="161">
        <f>+B16+B17+B20</f>
        <v>13318</v>
      </c>
      <c r="C21" s="161">
        <f>+C16+C17+C20</f>
        <v>5834</v>
      </c>
      <c r="D21" s="75">
        <f t="shared" si="0"/>
        <v>-0.562</v>
      </c>
    </row>
    <row r="22" spans="2:2">
      <c r="B22" s="170"/>
    </row>
    <row r="23" spans="2:3">
      <c r="B23" s="171"/>
      <c r="C23" s="171"/>
    </row>
    <row r="24" spans="2:2">
      <c r="B24" s="170"/>
    </row>
    <row r="25" spans="2:3">
      <c r="B25" s="171"/>
      <c r="C25" s="171"/>
    </row>
    <row r="26" spans="2:2">
      <c r="B26" s="170"/>
    </row>
    <row r="27" spans="2:2">
      <c r="B27" s="170"/>
    </row>
    <row r="28" spans="2:3">
      <c r="B28" s="171"/>
      <c r="C28" s="171"/>
    </row>
    <row r="29" spans="2:2">
      <c r="B29" s="170"/>
    </row>
    <row r="30" spans="2:2">
      <c r="B30" s="170"/>
    </row>
    <row r="31" spans="2:2">
      <c r="B31" s="170"/>
    </row>
    <row r="32" spans="2:2">
      <c r="B32" s="170"/>
    </row>
    <row r="33" spans="2:3">
      <c r="B33" s="171"/>
      <c r="C33" s="171"/>
    </row>
    <row r="34" spans="2:2">
      <c r="B34" s="170"/>
    </row>
  </sheetData>
  <mergeCells count="1">
    <mergeCell ref="A1:D1"/>
  </mergeCells>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B20"/>
  <sheetViews>
    <sheetView view="pageBreakPreview" zoomScale="70" zoomScaleNormal="100" workbookViewId="0">
      <selection activeCell="H34" sqref="H34"/>
    </sheetView>
  </sheetViews>
  <sheetFormatPr defaultColWidth="9" defaultRowHeight="14.25" outlineLevelCol="1"/>
  <cols>
    <col min="1" max="1" width="36.25" style="137" customWidth="1"/>
    <col min="2" max="2" width="45.5" style="140" customWidth="1"/>
    <col min="3" max="3" width="12.6333333333333" style="137"/>
    <col min="4" max="16374" width="9" style="137"/>
    <col min="16375" max="16376" width="35.6333333333333" style="137"/>
    <col min="16377" max="16377" width="9" style="137"/>
    <col min="16378" max="16384" width="9" style="141"/>
  </cols>
  <sheetData>
    <row r="1" s="137" customFormat="1" ht="45" customHeight="1" spans="1:2">
      <c r="A1" s="142" t="s">
        <v>1690</v>
      </c>
      <c r="B1" s="143"/>
    </row>
    <row r="2" s="137" customFormat="1" ht="20.1" customHeight="1" spans="1:2">
      <c r="A2" s="144"/>
      <c r="B2" s="145" t="s">
        <v>1</v>
      </c>
    </row>
    <row r="3" s="138" customFormat="1" ht="45" customHeight="1" spans="1:2">
      <c r="A3" s="146" t="s">
        <v>1691</v>
      </c>
      <c r="B3" s="146" t="s">
        <v>1692</v>
      </c>
    </row>
    <row r="4" s="137" customFormat="1" ht="36" customHeight="1" spans="1:2">
      <c r="A4" s="28" t="s">
        <v>1693</v>
      </c>
      <c r="B4" s="148">
        <v>8</v>
      </c>
    </row>
    <row r="5" s="137" customFormat="1" ht="36" customHeight="1" spans="1:2">
      <c r="A5" s="155"/>
      <c r="B5" s="156"/>
    </row>
    <row r="6" s="137" customFormat="1" ht="36" customHeight="1" spans="1:2">
      <c r="A6" s="155"/>
      <c r="B6" s="156"/>
    </row>
    <row r="7" s="137" customFormat="1" ht="36" customHeight="1" spans="1:2">
      <c r="A7" s="150"/>
      <c r="B7" s="148"/>
    </row>
    <row r="8" s="137" customFormat="1" ht="36" customHeight="1" spans="1:2">
      <c r="A8" s="150"/>
      <c r="B8" s="148"/>
    </row>
    <row r="9" s="137" customFormat="1" ht="36" customHeight="1" spans="1:2">
      <c r="A9" s="150"/>
      <c r="B9" s="148"/>
    </row>
    <row r="10" s="137" customFormat="1" ht="36" customHeight="1" spans="1:2">
      <c r="A10" s="150"/>
      <c r="B10" s="148"/>
    </row>
    <row r="11" s="137" customFormat="1" ht="36" customHeight="1" spans="1:2">
      <c r="A11" s="150"/>
      <c r="B11" s="148"/>
    </row>
    <row r="12" s="137" customFormat="1" ht="36" customHeight="1" spans="1:2">
      <c r="A12" s="150"/>
      <c r="B12" s="148"/>
    </row>
    <row r="13" s="137" customFormat="1" ht="36" customHeight="1" spans="1:2">
      <c r="A13" s="150"/>
      <c r="B13" s="148"/>
    </row>
    <row r="14" s="137" customFormat="1" ht="36" customHeight="1" spans="1:2">
      <c r="A14" s="150"/>
      <c r="B14" s="148"/>
    </row>
    <row r="15" s="137" customFormat="1" ht="36" customHeight="1" spans="1:2">
      <c r="A15" s="150"/>
      <c r="B15" s="148"/>
    </row>
    <row r="16" s="137" customFormat="1" ht="36" customHeight="1" spans="1:2">
      <c r="A16" s="150"/>
      <c r="B16" s="148"/>
    </row>
    <row r="17" s="137" customFormat="1" ht="36" customHeight="1" spans="1:2">
      <c r="A17" s="150"/>
      <c r="B17" s="148"/>
    </row>
    <row r="18" s="137" customFormat="1" ht="36" customHeight="1" spans="1:2">
      <c r="A18" s="150"/>
      <c r="B18" s="148"/>
    </row>
    <row r="19" s="137" customFormat="1" ht="36" customHeight="1" spans="1:2">
      <c r="A19" s="150"/>
      <c r="B19" s="148"/>
    </row>
    <row r="20" s="137" customFormat="1" ht="31" customHeight="1" spans="1:2">
      <c r="A20" s="152" t="s">
        <v>1694</v>
      </c>
      <c r="B20" s="153">
        <f>SUM(B4:B19)</f>
        <v>8</v>
      </c>
    </row>
  </sheetData>
  <mergeCells count="1">
    <mergeCell ref="A1:B1"/>
  </mergeCells>
  <conditionalFormatting sqref="B3:G3">
    <cfRule type="cellIs" dxfId="0" priority="2" stopIfTrue="1" operator="lessThanOrEqual">
      <formula>-1</formula>
    </cfRule>
  </conditionalFormatting>
  <conditionalFormatting sqref="C1:G2">
    <cfRule type="cellIs" dxfId="0" priority="4" stopIfTrue="1" operator="lessThanOrEqual">
      <formula>-1</formula>
    </cfRule>
    <cfRule type="cellIs" dxfId="0" priority="3" stopIfTrue="1" operator="greaterThanOrEqual">
      <formula>10</formula>
    </cfRule>
  </conditionalFormatting>
  <conditionalFormatting sqref="B4:G6">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XEW21"/>
  <sheetViews>
    <sheetView view="pageBreakPreview" zoomScale="70" zoomScaleNormal="100" workbookViewId="0">
      <selection activeCell="H34" sqref="H34"/>
    </sheetView>
  </sheetViews>
  <sheetFormatPr defaultColWidth="9" defaultRowHeight="14.25"/>
  <cols>
    <col min="1" max="1" width="46.6333333333333" style="137" customWidth="1"/>
    <col min="2" max="2" width="38" style="140" customWidth="1"/>
    <col min="3" max="16371" width="9" style="137"/>
    <col min="16372" max="16373" width="35.6333333333333" style="137"/>
    <col min="16374" max="16374" width="9" style="137"/>
    <col min="16375" max="16384" width="9" style="141"/>
  </cols>
  <sheetData>
    <row r="1" s="137" customFormat="1" ht="45" customHeight="1" spans="1:2">
      <c r="A1" s="142" t="s">
        <v>1695</v>
      </c>
      <c r="B1" s="143"/>
    </row>
    <row r="2" s="137" customFormat="1" ht="20.1" customHeight="1" spans="1:2">
      <c r="A2" s="144"/>
      <c r="B2" s="145" t="s">
        <v>1</v>
      </c>
    </row>
    <row r="3" s="138" customFormat="1" ht="45" customHeight="1" spans="1:2">
      <c r="A3" s="146" t="s">
        <v>1696</v>
      </c>
      <c r="B3" s="146" t="s">
        <v>1692</v>
      </c>
    </row>
    <row r="4" s="137" customFormat="1" ht="36" customHeight="1" spans="1:2">
      <c r="A4" s="147"/>
      <c r="B4" s="148"/>
    </row>
    <row r="5" s="137" customFormat="1" ht="36" customHeight="1" spans="1:2">
      <c r="A5" s="147"/>
      <c r="B5" s="148"/>
    </row>
    <row r="6" s="137" customFormat="1" ht="36" customHeight="1" spans="1:2">
      <c r="A6" s="147"/>
      <c r="B6" s="148"/>
    </row>
    <row r="7" s="137" customFormat="1" ht="36" customHeight="1" spans="1:2">
      <c r="A7" s="147"/>
      <c r="B7" s="148"/>
    </row>
    <row r="8" s="137" customFormat="1" ht="36" customHeight="1" spans="1:2">
      <c r="A8" s="147"/>
      <c r="B8" s="148"/>
    </row>
    <row r="9" s="137" customFormat="1" ht="36" customHeight="1" spans="1:2">
      <c r="A9" s="147"/>
      <c r="B9" s="148"/>
    </row>
    <row r="10" s="137" customFormat="1" ht="36" customHeight="1" spans="1:2">
      <c r="A10" s="149"/>
      <c r="B10" s="148"/>
    </row>
    <row r="11" s="137" customFormat="1" ht="36" customHeight="1" spans="1:2">
      <c r="A11" s="150"/>
      <c r="B11" s="148"/>
    </row>
    <row r="12" s="137" customFormat="1" ht="36" customHeight="1" spans="1:2">
      <c r="A12" s="151"/>
      <c r="B12" s="148"/>
    </row>
    <row r="13" s="137" customFormat="1" ht="36" customHeight="1" spans="1:2">
      <c r="A13" s="151"/>
      <c r="B13" s="148"/>
    </row>
    <row r="14" s="137" customFormat="1" ht="36" customHeight="1" spans="1:2">
      <c r="A14" s="151"/>
      <c r="B14" s="148"/>
    </row>
    <row r="15" s="137" customFormat="1" ht="36" customHeight="1" spans="1:2">
      <c r="A15" s="151"/>
      <c r="B15" s="148"/>
    </row>
    <row r="16" s="137" customFormat="1" ht="36" customHeight="1" spans="1:2">
      <c r="A16" s="151"/>
      <c r="B16" s="148"/>
    </row>
    <row r="17" s="137" customFormat="1" ht="36" customHeight="1" spans="1:2">
      <c r="A17" s="151"/>
      <c r="B17" s="148"/>
    </row>
    <row r="18" s="137" customFormat="1" ht="36" customHeight="1" spans="1:2">
      <c r="A18" s="151"/>
      <c r="B18" s="148"/>
    </row>
    <row r="19" s="137" customFormat="1" ht="31" customHeight="1" spans="1:2">
      <c r="A19" s="152" t="s">
        <v>1694</v>
      </c>
      <c r="B19" s="153"/>
    </row>
    <row r="20" s="139" customFormat="1" ht="27" customHeight="1" spans="1:1">
      <c r="A20" s="154" t="s">
        <v>1697</v>
      </c>
    </row>
    <row r="21" s="137" customFormat="1" spans="2:16377">
      <c r="B21" s="140"/>
      <c r="XEU21" s="141"/>
      <c r="XEV21" s="141"/>
      <c r="XEW21" s="141"/>
    </row>
  </sheetData>
  <mergeCells count="1">
    <mergeCell ref="A1:B1"/>
  </mergeCells>
  <conditionalFormatting sqref="B3:G3">
    <cfRule type="cellIs" dxfId="0" priority="2" stopIfTrue="1" operator="lessThanOrEqual">
      <formula>-1</formula>
    </cfRule>
  </conditionalFormatting>
  <conditionalFormatting sqref="B4:G9">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E51"/>
  <sheetViews>
    <sheetView showGridLines="0" view="pageBreakPreview" zoomScale="70" zoomScaleNormal="90" topLeftCell="B1" workbookViewId="0">
      <pane ySplit="3" topLeftCell="A6" activePane="bottomLeft" state="frozen"/>
      <selection/>
      <selection pane="bottomLeft" activeCell="H34" sqref="H34"/>
    </sheetView>
  </sheetViews>
  <sheetFormatPr defaultColWidth="9" defaultRowHeight="14.25" outlineLevelCol="4"/>
  <cols>
    <col min="1" max="1" width="12.75" style="140" customWidth="1"/>
    <col min="2" max="2" width="50.75" style="140" customWidth="1"/>
    <col min="3" max="5" width="20.6333333333333" style="140" customWidth="1"/>
    <col min="6" max="16384" width="9" style="219"/>
  </cols>
  <sheetData>
    <row r="1" s="407" customFormat="1" ht="45" customHeight="1" spans="1:5">
      <c r="A1" s="366"/>
      <c r="B1" s="366" t="s">
        <v>70</v>
      </c>
      <c r="C1" s="366"/>
      <c r="D1" s="366"/>
      <c r="E1" s="366"/>
    </row>
    <row r="2" ht="18.95" customHeight="1" spans="1:5">
      <c r="A2" s="408"/>
      <c r="B2" s="391"/>
      <c r="C2" s="283"/>
      <c r="E2" s="368" t="s">
        <v>1</v>
      </c>
    </row>
    <row r="3" s="389" customFormat="1" ht="45" customHeight="1" spans="1:5">
      <c r="A3" s="409" t="s">
        <v>2</v>
      </c>
      <c r="B3" s="346" t="s">
        <v>3</v>
      </c>
      <c r="C3" s="71" t="s">
        <v>4</v>
      </c>
      <c r="D3" s="71" t="s">
        <v>5</v>
      </c>
      <c r="E3" s="346" t="s">
        <v>6</v>
      </c>
    </row>
    <row r="4" ht="37.5" customHeight="1" spans="1:5">
      <c r="A4" s="295" t="s">
        <v>71</v>
      </c>
      <c r="B4" s="410" t="s">
        <v>72</v>
      </c>
      <c r="C4" s="298">
        <v>14534</v>
      </c>
      <c r="D4" s="298">
        <v>17984</v>
      </c>
      <c r="E4" s="411">
        <f>IF(C4&lt;&gt;0,D4/C4-1,"")</f>
        <v>0.237</v>
      </c>
    </row>
    <row r="5" ht="37.5" customHeight="1" spans="1:5">
      <c r="A5" s="295" t="s">
        <v>73</v>
      </c>
      <c r="B5" s="412" t="s">
        <v>74</v>
      </c>
      <c r="C5" s="298"/>
      <c r="D5" s="298"/>
      <c r="E5" s="411" t="str">
        <f t="shared" ref="E5:E38" si="0">IF(C5&lt;&gt;0,D5/C5-1,"")</f>
        <v/>
      </c>
    </row>
    <row r="6" ht="37.5" customHeight="1" spans="1:5">
      <c r="A6" s="295" t="s">
        <v>75</v>
      </c>
      <c r="B6" s="412" t="s">
        <v>76</v>
      </c>
      <c r="C6" s="298">
        <v>266</v>
      </c>
      <c r="D6" s="298">
        <v>232</v>
      </c>
      <c r="E6" s="411">
        <f t="shared" si="0"/>
        <v>-0.128</v>
      </c>
    </row>
    <row r="7" ht="37.5" customHeight="1" spans="1:5">
      <c r="A7" s="295" t="s">
        <v>77</v>
      </c>
      <c r="B7" s="412" t="s">
        <v>78</v>
      </c>
      <c r="C7" s="298">
        <v>7997</v>
      </c>
      <c r="D7" s="298">
        <v>8038</v>
      </c>
      <c r="E7" s="411">
        <f t="shared" si="0"/>
        <v>0.005</v>
      </c>
    </row>
    <row r="8" ht="37.5" customHeight="1" spans="1:5">
      <c r="A8" s="295" t="s">
        <v>79</v>
      </c>
      <c r="B8" s="412" t="s">
        <v>80</v>
      </c>
      <c r="C8" s="298">
        <v>28613</v>
      </c>
      <c r="D8" s="298">
        <v>31602</v>
      </c>
      <c r="E8" s="411">
        <f t="shared" si="0"/>
        <v>0.104</v>
      </c>
    </row>
    <row r="9" ht="37.5" customHeight="1" spans="1:5">
      <c r="A9" s="295" t="s">
        <v>81</v>
      </c>
      <c r="B9" s="412" t="s">
        <v>82</v>
      </c>
      <c r="C9" s="298">
        <v>91</v>
      </c>
      <c r="D9" s="298">
        <v>112</v>
      </c>
      <c r="E9" s="411">
        <f t="shared" si="0"/>
        <v>0.231</v>
      </c>
    </row>
    <row r="10" ht="37.5" customHeight="1" spans="1:5">
      <c r="A10" s="295" t="s">
        <v>83</v>
      </c>
      <c r="B10" s="412" t="s">
        <v>84</v>
      </c>
      <c r="C10" s="298">
        <v>2234</v>
      </c>
      <c r="D10" s="298">
        <v>2328</v>
      </c>
      <c r="E10" s="411">
        <f t="shared" si="0"/>
        <v>0.042</v>
      </c>
    </row>
    <row r="11" ht="37.5" customHeight="1" spans="1:5">
      <c r="A11" s="295" t="s">
        <v>85</v>
      </c>
      <c r="B11" s="412" t="s">
        <v>86</v>
      </c>
      <c r="C11" s="298">
        <v>27071</v>
      </c>
      <c r="D11" s="298">
        <v>34469</v>
      </c>
      <c r="E11" s="411">
        <f t="shared" si="0"/>
        <v>0.273</v>
      </c>
    </row>
    <row r="12" ht="37.5" customHeight="1" spans="1:5">
      <c r="A12" s="295" t="s">
        <v>87</v>
      </c>
      <c r="B12" s="412" t="s">
        <v>88</v>
      </c>
      <c r="C12" s="298">
        <v>14842</v>
      </c>
      <c r="D12" s="298">
        <v>16105</v>
      </c>
      <c r="E12" s="411">
        <f t="shared" si="0"/>
        <v>0.085</v>
      </c>
    </row>
    <row r="13" ht="37.5" customHeight="1" spans="1:5">
      <c r="A13" s="295" t="s">
        <v>89</v>
      </c>
      <c r="B13" s="412" t="s">
        <v>90</v>
      </c>
      <c r="C13" s="298">
        <v>63075</v>
      </c>
      <c r="D13" s="298">
        <v>62458</v>
      </c>
      <c r="E13" s="411">
        <f t="shared" si="0"/>
        <v>-0.01</v>
      </c>
    </row>
    <row r="14" ht="37.5" customHeight="1" spans="1:5">
      <c r="A14" s="295" t="s">
        <v>91</v>
      </c>
      <c r="B14" s="412" t="s">
        <v>92</v>
      </c>
      <c r="C14" s="298">
        <v>23850</v>
      </c>
      <c r="D14" s="298">
        <v>5096</v>
      </c>
      <c r="E14" s="411">
        <f t="shared" si="0"/>
        <v>-0.786</v>
      </c>
    </row>
    <row r="15" ht="37.5" customHeight="1" spans="1:5">
      <c r="A15" s="295" t="s">
        <v>93</v>
      </c>
      <c r="B15" s="412" t="s">
        <v>94</v>
      </c>
      <c r="C15" s="298">
        <v>14657</v>
      </c>
      <c r="D15" s="298">
        <v>17722</v>
      </c>
      <c r="E15" s="411">
        <f t="shared" si="0"/>
        <v>0.209</v>
      </c>
    </row>
    <row r="16" ht="37.5" customHeight="1" spans="1:5">
      <c r="A16" s="295" t="s">
        <v>95</v>
      </c>
      <c r="B16" s="412" t="s">
        <v>96</v>
      </c>
      <c r="C16" s="298">
        <v>1070</v>
      </c>
      <c r="D16" s="298">
        <v>1576</v>
      </c>
      <c r="E16" s="411">
        <f t="shared" si="0"/>
        <v>0.473</v>
      </c>
    </row>
    <row r="17" ht="37.5" customHeight="1" spans="1:5">
      <c r="A17" s="295" t="s">
        <v>97</v>
      </c>
      <c r="B17" s="412" t="s">
        <v>98</v>
      </c>
      <c r="C17" s="298">
        <v>599</v>
      </c>
      <c r="D17" s="298">
        <v>703</v>
      </c>
      <c r="E17" s="411">
        <f t="shared" si="0"/>
        <v>0.174</v>
      </c>
    </row>
    <row r="18" ht="37.5" customHeight="1" spans="1:5">
      <c r="A18" s="295" t="s">
        <v>99</v>
      </c>
      <c r="B18" s="412" t="s">
        <v>100</v>
      </c>
      <c r="C18" s="298">
        <v>192</v>
      </c>
      <c r="D18" s="298">
        <v>193</v>
      </c>
      <c r="E18" s="411">
        <f t="shared" si="0"/>
        <v>0.005</v>
      </c>
    </row>
    <row r="19" ht="37.5" customHeight="1" spans="1:5">
      <c r="A19" s="295" t="s">
        <v>101</v>
      </c>
      <c r="B19" s="412" t="s">
        <v>102</v>
      </c>
      <c r="C19" s="298"/>
      <c r="D19" s="298"/>
      <c r="E19" s="411" t="str">
        <f t="shared" si="0"/>
        <v/>
      </c>
    </row>
    <row r="20" ht="37.5" customHeight="1" spans="1:5">
      <c r="A20" s="295" t="s">
        <v>103</v>
      </c>
      <c r="B20" s="412" t="s">
        <v>104</v>
      </c>
      <c r="C20" s="298"/>
      <c r="D20" s="298"/>
      <c r="E20" s="411" t="str">
        <f t="shared" si="0"/>
        <v/>
      </c>
    </row>
    <row r="21" ht="37.5" customHeight="1" spans="1:5">
      <c r="A21" s="295" t="s">
        <v>105</v>
      </c>
      <c r="B21" s="412" t="s">
        <v>106</v>
      </c>
      <c r="C21" s="298">
        <v>1074</v>
      </c>
      <c r="D21" s="298">
        <v>1169</v>
      </c>
      <c r="E21" s="411">
        <f t="shared" si="0"/>
        <v>0.088</v>
      </c>
    </row>
    <row r="22" ht="37.5" customHeight="1" spans="1:5">
      <c r="A22" s="295" t="s">
        <v>107</v>
      </c>
      <c r="B22" s="412" t="s">
        <v>108</v>
      </c>
      <c r="C22" s="298">
        <v>6515</v>
      </c>
      <c r="D22" s="298">
        <v>8330</v>
      </c>
      <c r="E22" s="411">
        <f t="shared" si="0"/>
        <v>0.279</v>
      </c>
    </row>
    <row r="23" ht="37.5" customHeight="1" spans="1:5">
      <c r="A23" s="295" t="s">
        <v>109</v>
      </c>
      <c r="B23" s="412" t="s">
        <v>110</v>
      </c>
      <c r="C23" s="298">
        <v>398</v>
      </c>
      <c r="D23" s="298">
        <v>326</v>
      </c>
      <c r="E23" s="411">
        <f t="shared" si="0"/>
        <v>-0.181</v>
      </c>
    </row>
    <row r="24" ht="37.5" customHeight="1" spans="1:5">
      <c r="A24" s="295" t="s">
        <v>111</v>
      </c>
      <c r="B24" s="412" t="s">
        <v>112</v>
      </c>
      <c r="C24" s="298">
        <v>1749</v>
      </c>
      <c r="D24" s="298">
        <v>1618</v>
      </c>
      <c r="E24" s="411">
        <f t="shared" si="0"/>
        <v>-0.075</v>
      </c>
    </row>
    <row r="25" ht="37.5" customHeight="1" spans="1:5">
      <c r="A25" s="295" t="s">
        <v>113</v>
      </c>
      <c r="B25" s="412" t="s">
        <v>114</v>
      </c>
      <c r="C25" s="298"/>
      <c r="D25" s="298">
        <v>2500</v>
      </c>
      <c r="E25" s="411">
        <v>1</v>
      </c>
    </row>
    <row r="26" ht="37.5" customHeight="1" spans="1:5">
      <c r="A26" s="295" t="s">
        <v>115</v>
      </c>
      <c r="B26" s="412" t="s">
        <v>116</v>
      </c>
      <c r="C26" s="298">
        <v>9587</v>
      </c>
      <c r="D26" s="298">
        <v>9048</v>
      </c>
      <c r="E26" s="411">
        <f t="shared" si="0"/>
        <v>-0.056</v>
      </c>
    </row>
    <row r="27" ht="37.5" customHeight="1" spans="1:5">
      <c r="A27" s="295" t="s">
        <v>117</v>
      </c>
      <c r="B27" s="412" t="s">
        <v>118</v>
      </c>
      <c r="C27" s="298">
        <v>17</v>
      </c>
      <c r="D27" s="298">
        <v>15</v>
      </c>
      <c r="E27" s="411">
        <f t="shared" si="0"/>
        <v>-0.118</v>
      </c>
    </row>
    <row r="28" ht="37.5" customHeight="1" spans="1:5">
      <c r="A28" s="295" t="s">
        <v>119</v>
      </c>
      <c r="B28" s="412" t="s">
        <v>120</v>
      </c>
      <c r="C28" s="298"/>
      <c r="D28" s="298">
        <v>3360</v>
      </c>
      <c r="E28" s="411">
        <v>1</v>
      </c>
    </row>
    <row r="29" ht="37.5" customHeight="1" spans="1:5">
      <c r="A29" s="295"/>
      <c r="B29" s="412"/>
      <c r="C29" s="298"/>
      <c r="D29" s="298"/>
      <c r="E29" s="411" t="str">
        <f t="shared" si="0"/>
        <v/>
      </c>
    </row>
    <row r="30" s="282" customFormat="1" ht="37.5" customHeight="1" spans="1:5">
      <c r="A30" s="398"/>
      <c r="B30" s="399" t="s">
        <v>121</v>
      </c>
      <c r="C30" s="400">
        <f>SUM(C4:C29)</f>
        <v>218431</v>
      </c>
      <c r="D30" s="400">
        <f>SUM(D4:D29)</f>
        <v>224984</v>
      </c>
      <c r="E30" s="413">
        <f t="shared" si="0"/>
        <v>0.03</v>
      </c>
    </row>
    <row r="31" ht="37.5" customHeight="1" spans="1:5">
      <c r="A31" s="292">
        <v>230</v>
      </c>
      <c r="B31" s="414" t="s">
        <v>122</v>
      </c>
      <c r="C31" s="400">
        <f>SUM(C32:C35)</f>
        <v>72878</v>
      </c>
      <c r="D31" s="400">
        <f>SUM(D32:D35)</f>
        <v>27098</v>
      </c>
      <c r="E31" s="413">
        <f t="shared" si="0"/>
        <v>-0.628</v>
      </c>
    </row>
    <row r="32" ht="37.5" customHeight="1" spans="1:5">
      <c r="A32" s="415">
        <v>23006</v>
      </c>
      <c r="B32" s="416" t="s">
        <v>123</v>
      </c>
      <c r="C32" s="298">
        <v>26479</v>
      </c>
      <c r="D32" s="298">
        <v>27098</v>
      </c>
      <c r="E32" s="411">
        <f t="shared" si="0"/>
        <v>0.023</v>
      </c>
    </row>
    <row r="33" ht="36" customHeight="1" spans="1:5">
      <c r="A33" s="295">
        <v>23008</v>
      </c>
      <c r="B33" s="416" t="s">
        <v>124</v>
      </c>
      <c r="C33" s="298">
        <v>46399</v>
      </c>
      <c r="D33" s="298"/>
      <c r="E33" s="411">
        <f t="shared" si="0"/>
        <v>-1</v>
      </c>
    </row>
    <row r="34" ht="37.5" customHeight="1" spans="1:5">
      <c r="A34" s="417">
        <v>23015</v>
      </c>
      <c r="B34" s="418" t="s">
        <v>125</v>
      </c>
      <c r="C34" s="298"/>
      <c r="D34" s="298"/>
      <c r="E34" s="413" t="str">
        <f t="shared" si="0"/>
        <v/>
      </c>
    </row>
    <row r="35" s="390" customFormat="1" ht="36" customHeight="1" spans="1:5">
      <c r="A35" s="417">
        <v>23016</v>
      </c>
      <c r="B35" s="418" t="s">
        <v>126</v>
      </c>
      <c r="C35" s="298"/>
      <c r="D35" s="298"/>
      <c r="E35" s="413" t="str">
        <f t="shared" si="0"/>
        <v/>
      </c>
    </row>
    <row r="36" s="390" customFormat="1" ht="37.5" customHeight="1" spans="1:5">
      <c r="A36" s="292">
        <v>231</v>
      </c>
      <c r="B36" s="168" t="s">
        <v>127</v>
      </c>
      <c r="C36" s="400">
        <v>19865</v>
      </c>
      <c r="D36" s="400">
        <v>15250</v>
      </c>
      <c r="E36" s="413">
        <f t="shared" si="0"/>
        <v>-0.232</v>
      </c>
    </row>
    <row r="37" s="390" customFormat="1" ht="37.5" customHeight="1" spans="1:5">
      <c r="A37" s="292">
        <v>23009</v>
      </c>
      <c r="B37" s="404" t="s">
        <v>128</v>
      </c>
      <c r="C37" s="400">
        <v>4947</v>
      </c>
      <c r="D37" s="400"/>
      <c r="E37" s="413">
        <f t="shared" si="0"/>
        <v>-1</v>
      </c>
    </row>
    <row r="38" ht="37.5" customHeight="1" spans="1:5">
      <c r="A38" s="398"/>
      <c r="B38" s="406" t="s">
        <v>129</v>
      </c>
      <c r="C38" s="400">
        <f>+C30+C31+C36+C37</f>
        <v>316121</v>
      </c>
      <c r="D38" s="400">
        <f>+D30+D31+D36+D37</f>
        <v>267332</v>
      </c>
      <c r="E38" s="413">
        <f t="shared" si="0"/>
        <v>-0.154</v>
      </c>
    </row>
    <row r="39" spans="2:4">
      <c r="B39" s="419"/>
      <c r="D39" s="321"/>
    </row>
    <row r="41" spans="4:4">
      <c r="D41" s="321"/>
    </row>
    <row r="43" spans="4:4">
      <c r="D43" s="321"/>
    </row>
    <row r="44" spans="4:4">
      <c r="D44" s="321"/>
    </row>
    <row r="46" spans="4:4">
      <c r="D46" s="321"/>
    </row>
    <row r="47" spans="4:4">
      <c r="D47" s="321"/>
    </row>
    <row r="48" spans="4:4">
      <c r="D48" s="321"/>
    </row>
    <row r="49" spans="4:4">
      <c r="D49" s="321"/>
    </row>
    <row r="51" spans="4:4">
      <c r="D51" s="321"/>
    </row>
  </sheetData>
  <mergeCells count="1">
    <mergeCell ref="B1:E1"/>
  </mergeCells>
  <conditionalFormatting sqref="C34">
    <cfRule type="expression" dxfId="1" priority="14" stopIfTrue="1">
      <formula>"len($A:$A)=3"</formula>
    </cfRule>
  </conditionalFormatting>
  <conditionalFormatting sqref="D37">
    <cfRule type="cellIs" dxfId="2" priority="1" stopIfTrue="1" operator="lessThan">
      <formula>0</formula>
    </cfRule>
    <cfRule type="cellIs" dxfId="0" priority="2" stopIfTrue="1" operator="greaterThan">
      <formula>5</formula>
    </cfRule>
  </conditionalFormatting>
  <conditionalFormatting sqref="D33:D34">
    <cfRule type="cellIs" dxfId="2" priority="29" stopIfTrue="1" operator="lessThan">
      <formula>0</formula>
    </cfRule>
    <cfRule type="cellIs" dxfId="0" priority="30" stopIfTrue="1" operator="greaterThan">
      <formula>5</formula>
    </cfRule>
  </conditionalFormatting>
  <conditionalFormatting sqref="E2 D32 D39:E44">
    <cfRule type="cellIs" dxfId="0" priority="27" stopIfTrue="1" operator="lessThanOrEqual">
      <formula>-1</formula>
    </cfRule>
  </conditionalFormatting>
  <conditionalFormatting sqref="A34:B35">
    <cfRule type="expression" dxfId="1" priority="9"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D42"/>
  <sheetViews>
    <sheetView showGridLines="0" view="pageBreakPreview" zoomScale="70" zoomScaleNormal="115" topLeftCell="A14" workbookViewId="0">
      <selection activeCell="H34" sqref="H34"/>
    </sheetView>
  </sheetViews>
  <sheetFormatPr defaultColWidth="9" defaultRowHeight="14.25" outlineLevelCol="3"/>
  <cols>
    <col min="1" max="1" width="52.4416666666667" style="108" customWidth="1"/>
    <col min="2" max="4" width="20.6333333333333" style="108" customWidth="1"/>
    <col min="5" max="16384" width="9" style="108"/>
  </cols>
  <sheetData>
    <row r="1" ht="45" customHeight="1" spans="1:4">
      <c r="A1" s="109" t="s">
        <v>1698</v>
      </c>
      <c r="B1" s="109"/>
      <c r="C1" s="109"/>
      <c r="D1" s="109"/>
    </row>
    <row r="2" s="121" customFormat="1" ht="20.1" customHeight="1" spans="1:4">
      <c r="A2" s="122"/>
      <c r="B2" s="123"/>
      <c r="C2" s="124"/>
      <c r="D2" s="125" t="s">
        <v>1</v>
      </c>
    </row>
    <row r="3" ht="45" customHeight="1" spans="1:4">
      <c r="A3" s="126" t="s">
        <v>1699</v>
      </c>
      <c r="B3" s="114" t="s">
        <v>4</v>
      </c>
      <c r="C3" s="114" t="s">
        <v>5</v>
      </c>
      <c r="D3" s="114" t="s">
        <v>6</v>
      </c>
    </row>
    <row r="4" ht="36" customHeight="1" spans="1:4">
      <c r="A4" s="127" t="s">
        <v>1700</v>
      </c>
      <c r="B4" s="128">
        <v>25347</v>
      </c>
      <c r="C4" s="129">
        <v>26491</v>
      </c>
      <c r="D4" s="75">
        <f>IF(B4&gt;0,C4/B4-1,IF(B4&lt;0,-(C4/B4-1),""))</f>
        <v>0.045</v>
      </c>
    </row>
    <row r="5" ht="36" customHeight="1" spans="1:4">
      <c r="A5" s="130" t="s">
        <v>1701</v>
      </c>
      <c r="B5" s="131">
        <v>13733</v>
      </c>
      <c r="C5" s="131">
        <v>13812</v>
      </c>
      <c r="D5" s="79">
        <f t="shared" ref="D5:D15" si="0">IF(B5&gt;0,C5/B5-1,IF(B5&lt;0,-(C5/B5-1),""))</f>
        <v>0.006</v>
      </c>
    </row>
    <row r="6" ht="36" customHeight="1" spans="1:4">
      <c r="A6" s="130" t="s">
        <v>1702</v>
      </c>
      <c r="B6" s="131">
        <v>28</v>
      </c>
      <c r="C6" s="132">
        <v>25</v>
      </c>
      <c r="D6" s="79">
        <f t="shared" si="0"/>
        <v>-0.107</v>
      </c>
    </row>
    <row r="7" s="107" customFormat="1" ht="36" customHeight="1" spans="1:4">
      <c r="A7" s="130" t="s">
        <v>1703</v>
      </c>
      <c r="B7" s="131"/>
      <c r="C7" s="132"/>
      <c r="D7" s="75" t="str">
        <f t="shared" si="0"/>
        <v/>
      </c>
    </row>
    <row r="8" ht="36" customHeight="1" spans="1:4">
      <c r="A8" s="127" t="s">
        <v>1704</v>
      </c>
      <c r="B8" s="128">
        <v>17857</v>
      </c>
      <c r="C8" s="128">
        <v>20160</v>
      </c>
      <c r="D8" s="75">
        <f t="shared" si="0"/>
        <v>0.129</v>
      </c>
    </row>
    <row r="9" ht="36" customHeight="1" spans="1:4">
      <c r="A9" s="130" t="s">
        <v>1701</v>
      </c>
      <c r="B9" s="131">
        <v>12497</v>
      </c>
      <c r="C9" s="132">
        <v>12537</v>
      </c>
      <c r="D9" s="79">
        <f t="shared" si="0"/>
        <v>0.003</v>
      </c>
    </row>
    <row r="10" ht="36" customHeight="1" spans="1:4">
      <c r="A10" s="130" t="s">
        <v>1702</v>
      </c>
      <c r="B10" s="131">
        <v>6</v>
      </c>
      <c r="C10" s="132">
        <v>6</v>
      </c>
      <c r="D10" s="79">
        <f t="shared" si="0"/>
        <v>0</v>
      </c>
    </row>
    <row r="11" ht="36" customHeight="1" spans="1:4">
      <c r="A11" s="130" t="s">
        <v>1703</v>
      </c>
      <c r="B11" s="131">
        <v>5234</v>
      </c>
      <c r="C11" s="132">
        <v>7534</v>
      </c>
      <c r="D11" s="79">
        <f t="shared" si="0"/>
        <v>0.439</v>
      </c>
    </row>
    <row r="12" ht="36" customHeight="1" spans="1:4">
      <c r="A12" s="127" t="s">
        <v>1705</v>
      </c>
      <c r="B12" s="128">
        <v>1835</v>
      </c>
      <c r="C12" s="129">
        <v>2044</v>
      </c>
      <c r="D12" s="75">
        <f t="shared" si="0"/>
        <v>0.114</v>
      </c>
    </row>
    <row r="13" ht="36" customHeight="1" spans="1:4">
      <c r="A13" s="130" t="s">
        <v>1701</v>
      </c>
      <c r="B13" s="131">
        <v>917</v>
      </c>
      <c r="C13" s="132">
        <v>1019</v>
      </c>
      <c r="D13" s="79">
        <f t="shared" si="0"/>
        <v>0.111</v>
      </c>
    </row>
    <row r="14" ht="36" customHeight="1" spans="1:4">
      <c r="A14" s="130" t="s">
        <v>1702</v>
      </c>
      <c r="B14" s="131">
        <v>3</v>
      </c>
      <c r="C14" s="132">
        <v>3</v>
      </c>
      <c r="D14" s="79">
        <f t="shared" si="0"/>
        <v>0</v>
      </c>
    </row>
    <row r="15" ht="36" customHeight="1" spans="1:4">
      <c r="A15" s="130" t="s">
        <v>1703</v>
      </c>
      <c r="B15" s="131"/>
      <c r="C15" s="132"/>
      <c r="D15" s="75" t="str">
        <f t="shared" si="0"/>
        <v/>
      </c>
    </row>
    <row r="16" ht="36" customHeight="1" spans="1:4">
      <c r="A16" s="127" t="s">
        <v>1706</v>
      </c>
      <c r="B16" s="128">
        <v>11207</v>
      </c>
      <c r="C16" s="129">
        <v>11778</v>
      </c>
      <c r="D16" s="75">
        <f t="shared" ref="D16:D38" si="1">IF(B16&gt;0,C16/B16-1,IF(B16&lt;0,-(C16/B16-1),""))</f>
        <v>0.051</v>
      </c>
    </row>
    <row r="17" ht="36" customHeight="1" spans="1:4">
      <c r="A17" s="130" t="s">
        <v>1701</v>
      </c>
      <c r="B17" s="131">
        <v>11147</v>
      </c>
      <c r="C17" s="133">
        <v>11705</v>
      </c>
      <c r="D17" s="79">
        <f t="shared" si="1"/>
        <v>0.05</v>
      </c>
    </row>
    <row r="18" ht="36" customHeight="1" spans="1:4">
      <c r="A18" s="130" t="s">
        <v>1702</v>
      </c>
      <c r="B18" s="131">
        <v>45</v>
      </c>
      <c r="C18" s="133">
        <v>45</v>
      </c>
      <c r="D18" s="79">
        <f t="shared" si="1"/>
        <v>0</v>
      </c>
    </row>
    <row r="19" ht="36" customHeight="1" spans="1:4">
      <c r="A19" s="130" t="s">
        <v>1703</v>
      </c>
      <c r="B19" s="131"/>
      <c r="C19" s="133">
        <v>13</v>
      </c>
      <c r="D19" s="79">
        <v>1</v>
      </c>
    </row>
    <row r="20" ht="36" customHeight="1" spans="1:4">
      <c r="A20" s="127" t="s">
        <v>1707</v>
      </c>
      <c r="B20" s="128">
        <v>1459</v>
      </c>
      <c r="C20" s="129">
        <v>1461</v>
      </c>
      <c r="D20" s="75">
        <f t="shared" si="1"/>
        <v>0.001</v>
      </c>
    </row>
    <row r="21" ht="36" customHeight="1" spans="1:4">
      <c r="A21" s="130" t="s">
        <v>1701</v>
      </c>
      <c r="B21" s="131">
        <v>595</v>
      </c>
      <c r="C21" s="132">
        <v>603</v>
      </c>
      <c r="D21" s="79">
        <f t="shared" si="1"/>
        <v>0.013</v>
      </c>
    </row>
    <row r="22" ht="36" customHeight="1" spans="1:4">
      <c r="A22" s="130" t="s">
        <v>1702</v>
      </c>
      <c r="B22" s="131">
        <v>2</v>
      </c>
      <c r="C22" s="131">
        <v>2</v>
      </c>
      <c r="D22" s="79">
        <f t="shared" si="1"/>
        <v>0</v>
      </c>
    </row>
    <row r="23" ht="36" customHeight="1" spans="1:4">
      <c r="A23" s="130" t="s">
        <v>1703</v>
      </c>
      <c r="B23" s="131"/>
      <c r="C23" s="133"/>
      <c r="D23" s="75" t="str">
        <f t="shared" si="1"/>
        <v/>
      </c>
    </row>
    <row r="24" ht="36" customHeight="1" spans="1:4">
      <c r="A24" s="127" t="s">
        <v>1708</v>
      </c>
      <c r="B24" s="134">
        <v>13448</v>
      </c>
      <c r="C24" s="105">
        <v>12946</v>
      </c>
      <c r="D24" s="75">
        <f t="shared" si="1"/>
        <v>-0.037</v>
      </c>
    </row>
    <row r="25" ht="36" customHeight="1" spans="1:4">
      <c r="A25" s="130" t="s">
        <v>1701</v>
      </c>
      <c r="B25" s="131">
        <v>3242</v>
      </c>
      <c r="C25" s="133">
        <v>5558</v>
      </c>
      <c r="D25" s="79">
        <f t="shared" si="1"/>
        <v>0.714</v>
      </c>
    </row>
    <row r="26" ht="36" customHeight="1" spans="1:4">
      <c r="A26" s="130" t="s">
        <v>1702</v>
      </c>
      <c r="B26" s="131">
        <v>368</v>
      </c>
      <c r="C26" s="135">
        <v>300</v>
      </c>
      <c r="D26" s="79">
        <f t="shared" si="1"/>
        <v>-0.185</v>
      </c>
    </row>
    <row r="27" ht="36" customHeight="1" spans="1:4">
      <c r="A27" s="130" t="s">
        <v>1703</v>
      </c>
      <c r="B27" s="131">
        <v>1453</v>
      </c>
      <c r="C27" s="135">
        <v>272</v>
      </c>
      <c r="D27" s="79">
        <f t="shared" si="1"/>
        <v>-0.813</v>
      </c>
    </row>
    <row r="28" ht="36" customHeight="1" spans="1:4">
      <c r="A28" s="127" t="s">
        <v>1709</v>
      </c>
      <c r="B28" s="128">
        <v>13627</v>
      </c>
      <c r="C28" s="105">
        <v>14100</v>
      </c>
      <c r="D28" s="75">
        <f t="shared" si="1"/>
        <v>0.035</v>
      </c>
    </row>
    <row r="29" ht="36" customHeight="1" spans="1:4">
      <c r="A29" s="130" t="s">
        <v>1701</v>
      </c>
      <c r="B29" s="131">
        <v>6174</v>
      </c>
      <c r="C29" s="133">
        <v>6506</v>
      </c>
      <c r="D29" s="79">
        <f t="shared" si="1"/>
        <v>0.054</v>
      </c>
    </row>
    <row r="30" ht="36" customHeight="1" spans="1:4">
      <c r="A30" s="130" t="s">
        <v>1702</v>
      </c>
      <c r="B30" s="131">
        <v>8</v>
      </c>
      <c r="C30" s="133">
        <v>9</v>
      </c>
      <c r="D30" s="79">
        <f t="shared" si="1"/>
        <v>0.125</v>
      </c>
    </row>
    <row r="31" ht="36" customHeight="1" spans="1:4">
      <c r="A31" s="130" t="s">
        <v>1703</v>
      </c>
      <c r="B31" s="131">
        <v>734</v>
      </c>
      <c r="C31" s="133">
        <v>393</v>
      </c>
      <c r="D31" s="79">
        <f t="shared" si="1"/>
        <v>-0.465</v>
      </c>
    </row>
    <row r="32" ht="36" customHeight="1" spans="1:4">
      <c r="A32" s="87" t="s">
        <v>1710</v>
      </c>
      <c r="B32" s="134">
        <f>+B4+B8+B12+B16+B20+B24+B28</f>
        <v>84780</v>
      </c>
      <c r="C32" s="134">
        <f>+C4+C8+C12+C16+C20+C24+C28</f>
        <v>88980</v>
      </c>
      <c r="D32" s="75">
        <f t="shared" si="1"/>
        <v>0.05</v>
      </c>
    </row>
    <row r="33" ht="36" customHeight="1" spans="1:4">
      <c r="A33" s="130" t="s">
        <v>1711</v>
      </c>
      <c r="B33" s="131">
        <f t="shared" ref="B33:B35" si="2">B5+B9+B13+B17+B21+B25+B29</f>
        <v>48305</v>
      </c>
      <c r="C33" s="131">
        <f t="shared" ref="C33:C35" si="3">C5+C9+C13+C17+C21+C25+C29</f>
        <v>51740</v>
      </c>
      <c r="D33" s="79">
        <f t="shared" si="1"/>
        <v>0.071</v>
      </c>
    </row>
    <row r="34" ht="36" customHeight="1" spans="1:4">
      <c r="A34" s="130" t="s">
        <v>1712</v>
      </c>
      <c r="B34" s="131">
        <f t="shared" si="2"/>
        <v>460</v>
      </c>
      <c r="C34" s="131">
        <f t="shared" si="3"/>
        <v>390</v>
      </c>
      <c r="D34" s="79">
        <f t="shared" si="1"/>
        <v>-0.152</v>
      </c>
    </row>
    <row r="35" ht="36" customHeight="1" spans="1:4">
      <c r="A35" s="130" t="s">
        <v>1713</v>
      </c>
      <c r="B35" s="131">
        <f t="shared" si="2"/>
        <v>7421</v>
      </c>
      <c r="C35" s="131">
        <f t="shared" si="3"/>
        <v>8212</v>
      </c>
      <c r="D35" s="79">
        <f t="shared" si="1"/>
        <v>0.107</v>
      </c>
    </row>
    <row r="36" ht="36" customHeight="1" spans="1:4">
      <c r="A36" s="88" t="s">
        <v>1714</v>
      </c>
      <c r="B36" s="128"/>
      <c r="C36" s="128"/>
      <c r="D36" s="75" t="str">
        <f t="shared" si="1"/>
        <v/>
      </c>
    </row>
    <row r="37" ht="36" customHeight="1" spans="1:4">
      <c r="A37" s="136" t="s">
        <v>1715</v>
      </c>
      <c r="B37" s="128"/>
      <c r="C37" s="129"/>
      <c r="D37" s="75" t="str">
        <f t="shared" si="1"/>
        <v/>
      </c>
    </row>
    <row r="38" ht="36" customHeight="1" spans="1:4">
      <c r="A38" s="87" t="s">
        <v>1716</v>
      </c>
      <c r="B38" s="128">
        <f>+B32+B36+B37</f>
        <v>84780</v>
      </c>
      <c r="C38" s="128">
        <f>+C32+C36+C37</f>
        <v>88980</v>
      </c>
      <c r="D38" s="75">
        <f t="shared" si="1"/>
        <v>0.05</v>
      </c>
    </row>
    <row r="39" spans="2:3">
      <c r="B39" s="120"/>
      <c r="C39" s="120"/>
    </row>
    <row r="40" spans="2:3">
      <c r="B40" s="120"/>
      <c r="C40" s="120"/>
    </row>
    <row r="41" spans="2:3">
      <c r="B41" s="120"/>
      <c r="C41" s="120"/>
    </row>
    <row r="42" spans="2:3">
      <c r="B42" s="120"/>
      <c r="C42" s="120"/>
    </row>
  </sheetData>
  <mergeCells count="1">
    <mergeCell ref="A1:D1"/>
  </mergeCells>
  <conditionalFormatting sqref="C25 C29:C31 C23 C6:C7 C9:C11 C13:C15 C17:C19">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E26"/>
  <sheetViews>
    <sheetView showGridLines="0" showZeros="0" view="pageBreakPreview" zoomScale="70" zoomScaleNormal="100" workbookViewId="0">
      <pane ySplit="3" topLeftCell="A5" activePane="bottomLeft" state="frozen"/>
      <selection/>
      <selection pane="bottomLeft" activeCell="H34" sqref="H34"/>
    </sheetView>
  </sheetViews>
  <sheetFormatPr defaultColWidth="9" defaultRowHeight="14.25" outlineLevelCol="4"/>
  <cols>
    <col min="1" max="1" width="45.6333333333333" style="108" customWidth="1"/>
    <col min="2" max="4" width="20.6333333333333" style="108" customWidth="1"/>
    <col min="5" max="5" width="12.75" style="108" hidden="1" customWidth="1"/>
    <col min="6" max="16384" width="9" style="108"/>
  </cols>
  <sheetData>
    <row r="1" ht="45" customHeight="1" spans="1:4">
      <c r="A1" s="109" t="s">
        <v>1717</v>
      </c>
      <c r="B1" s="109"/>
      <c r="C1" s="109"/>
      <c r="D1" s="109"/>
    </row>
    <row r="2" ht="20.1" customHeight="1" spans="1:4">
      <c r="A2" s="110"/>
      <c r="B2" s="111"/>
      <c r="C2" s="112"/>
      <c r="D2" s="113" t="s">
        <v>1718</v>
      </c>
    </row>
    <row r="3" ht="45" customHeight="1" spans="1:5">
      <c r="A3" s="70" t="s">
        <v>1101</v>
      </c>
      <c r="B3" s="114" t="s">
        <v>4</v>
      </c>
      <c r="C3" s="114" t="s">
        <v>5</v>
      </c>
      <c r="D3" s="114" t="s">
        <v>6</v>
      </c>
      <c r="E3" s="115" t="s">
        <v>1597</v>
      </c>
    </row>
    <row r="4" ht="36" customHeight="1" spans="1:5">
      <c r="A4" s="72" t="s">
        <v>1719</v>
      </c>
      <c r="B4" s="81">
        <v>25347</v>
      </c>
      <c r="C4" s="81">
        <v>26491</v>
      </c>
      <c r="D4" s="75">
        <f>IF(B4&gt;0,C4/B4-1,IF(B4&lt;0,-(C4/B4-1),""))</f>
        <v>0.045</v>
      </c>
      <c r="E4" s="116" t="str">
        <f t="shared" ref="E4:E22" si="0">IF(A4&lt;&gt;"",IF(SUM(B4:C4)&lt;&gt;0,"是","否"),"是")</f>
        <v>是</v>
      </c>
    </row>
    <row r="5" ht="36" customHeight="1" spans="1:5">
      <c r="A5" s="76" t="s">
        <v>1720</v>
      </c>
      <c r="B5" s="82">
        <v>11117</v>
      </c>
      <c r="C5" s="82">
        <v>12223</v>
      </c>
      <c r="D5" s="79">
        <f t="shared" ref="D5:D22" si="1">IF(B5&gt;0,C5/B5-1,IF(B5&lt;0,-(C5/B5-1),""))</f>
        <v>0.099</v>
      </c>
      <c r="E5" s="116" t="str">
        <f t="shared" si="0"/>
        <v>是</v>
      </c>
    </row>
    <row r="6" ht="36" customHeight="1" spans="1:5">
      <c r="A6" s="117" t="s">
        <v>1721</v>
      </c>
      <c r="B6" s="81">
        <v>17811</v>
      </c>
      <c r="C6" s="81">
        <v>20260</v>
      </c>
      <c r="D6" s="75">
        <f t="shared" si="1"/>
        <v>0.137</v>
      </c>
      <c r="E6" s="116" t="str">
        <f t="shared" si="0"/>
        <v>是</v>
      </c>
    </row>
    <row r="7" ht="36" customHeight="1" spans="1:5">
      <c r="A7" s="76" t="s">
        <v>1720</v>
      </c>
      <c r="B7" s="82">
        <v>17507</v>
      </c>
      <c r="C7" s="118">
        <v>20031</v>
      </c>
      <c r="D7" s="79">
        <f t="shared" si="1"/>
        <v>0.144</v>
      </c>
      <c r="E7" s="116" t="str">
        <f t="shared" si="0"/>
        <v>是</v>
      </c>
    </row>
    <row r="8" s="107" customFormat="1" ht="36" customHeight="1" spans="1:5">
      <c r="A8" s="72" t="s">
        <v>1722</v>
      </c>
      <c r="B8" s="81">
        <v>1835</v>
      </c>
      <c r="C8" s="81">
        <v>2043</v>
      </c>
      <c r="D8" s="75">
        <f t="shared" si="1"/>
        <v>0.113</v>
      </c>
      <c r="E8" s="116" t="str">
        <f t="shared" si="0"/>
        <v>是</v>
      </c>
    </row>
    <row r="9" s="107" customFormat="1" ht="36" customHeight="1" spans="1:5">
      <c r="A9" s="76" t="s">
        <v>1720</v>
      </c>
      <c r="B9" s="82">
        <v>668</v>
      </c>
      <c r="C9" s="118">
        <v>759</v>
      </c>
      <c r="D9" s="79">
        <f t="shared" si="1"/>
        <v>0.136</v>
      </c>
      <c r="E9" s="116" t="str">
        <f t="shared" si="0"/>
        <v>是</v>
      </c>
    </row>
    <row r="10" s="107" customFormat="1" ht="36" customHeight="1" spans="1:5">
      <c r="A10" s="72" t="s">
        <v>1723</v>
      </c>
      <c r="B10" s="81">
        <v>11207</v>
      </c>
      <c r="C10" s="81">
        <v>11778</v>
      </c>
      <c r="D10" s="75">
        <f t="shared" si="1"/>
        <v>0.051</v>
      </c>
      <c r="E10" s="116" t="str">
        <f t="shared" si="0"/>
        <v>是</v>
      </c>
    </row>
    <row r="11" s="107" customFormat="1" ht="36" customHeight="1" spans="1:5">
      <c r="A11" s="76" t="s">
        <v>1720</v>
      </c>
      <c r="B11" s="82">
        <v>4894</v>
      </c>
      <c r="C11" s="80">
        <v>5092</v>
      </c>
      <c r="D11" s="79">
        <f t="shared" si="1"/>
        <v>0.04</v>
      </c>
      <c r="E11" s="116" t="str">
        <f t="shared" si="0"/>
        <v>是</v>
      </c>
    </row>
    <row r="12" s="107" customFormat="1" ht="36" customHeight="1" spans="1:5">
      <c r="A12" s="72" t="s">
        <v>1724</v>
      </c>
      <c r="B12" s="81">
        <v>1459</v>
      </c>
      <c r="C12" s="81">
        <v>1461</v>
      </c>
      <c r="D12" s="75">
        <f t="shared" si="1"/>
        <v>0.001</v>
      </c>
      <c r="E12" s="116" t="str">
        <f t="shared" si="0"/>
        <v>是</v>
      </c>
    </row>
    <row r="13" s="107" customFormat="1" ht="36" customHeight="1" spans="1:5">
      <c r="A13" s="76" t="s">
        <v>1720</v>
      </c>
      <c r="B13" s="82">
        <v>851</v>
      </c>
      <c r="C13" s="80">
        <v>844</v>
      </c>
      <c r="D13" s="79">
        <f t="shared" si="1"/>
        <v>-0.008</v>
      </c>
      <c r="E13" s="116" t="str">
        <f t="shared" si="0"/>
        <v>是</v>
      </c>
    </row>
    <row r="14" s="107" customFormat="1" ht="36" customHeight="1" spans="1:5">
      <c r="A14" s="72" t="s">
        <v>1725</v>
      </c>
      <c r="B14" s="81">
        <v>6825</v>
      </c>
      <c r="C14" s="81">
        <v>7767</v>
      </c>
      <c r="D14" s="75">
        <f t="shared" si="1"/>
        <v>0.138</v>
      </c>
      <c r="E14" s="116" t="str">
        <f t="shared" si="0"/>
        <v>是</v>
      </c>
    </row>
    <row r="15" ht="36" customHeight="1" spans="1:5">
      <c r="A15" s="76" t="s">
        <v>1720</v>
      </c>
      <c r="B15" s="82">
        <v>6819</v>
      </c>
      <c r="C15" s="118">
        <v>7762</v>
      </c>
      <c r="D15" s="79">
        <f t="shared" si="1"/>
        <v>0.138</v>
      </c>
      <c r="E15" s="116" t="str">
        <f t="shared" si="0"/>
        <v>是</v>
      </c>
    </row>
    <row r="16" ht="36" customHeight="1" spans="1:5">
      <c r="A16" s="72" t="s">
        <v>1726</v>
      </c>
      <c r="B16" s="81">
        <v>13627</v>
      </c>
      <c r="C16" s="81">
        <v>14100</v>
      </c>
      <c r="D16" s="75">
        <f t="shared" si="1"/>
        <v>0.035</v>
      </c>
      <c r="E16" s="116" t="str">
        <f t="shared" si="0"/>
        <v>是</v>
      </c>
    </row>
    <row r="17" ht="36" customHeight="1" spans="1:5">
      <c r="A17" s="76" t="s">
        <v>1720</v>
      </c>
      <c r="B17" s="82">
        <v>6332</v>
      </c>
      <c r="C17" s="80">
        <v>6408</v>
      </c>
      <c r="D17" s="79">
        <f t="shared" si="1"/>
        <v>0.012</v>
      </c>
      <c r="E17" s="116" t="str">
        <f t="shared" si="0"/>
        <v>是</v>
      </c>
    </row>
    <row r="18" ht="36" customHeight="1" spans="1:5">
      <c r="A18" s="87" t="s">
        <v>1727</v>
      </c>
      <c r="B18" s="81">
        <f>B4+B6+B8+B10+B12+B14+B16</f>
        <v>78111</v>
      </c>
      <c r="C18" s="81">
        <f>C4+C6+C8+C10+C12+C14+C16</f>
        <v>83900</v>
      </c>
      <c r="D18" s="75">
        <f t="shared" si="1"/>
        <v>0.074</v>
      </c>
      <c r="E18" s="116" t="str">
        <f t="shared" si="0"/>
        <v>是</v>
      </c>
    </row>
    <row r="19" ht="36" customHeight="1" spans="1:5">
      <c r="A19" s="76" t="s">
        <v>1728</v>
      </c>
      <c r="B19" s="82">
        <f>B5+B7+B9+B11+B13+B15+B17</f>
        <v>48188</v>
      </c>
      <c r="C19" s="82">
        <f>C5+C7+C9+C11+C13+C15+C17</f>
        <v>53119</v>
      </c>
      <c r="D19" s="79">
        <f t="shared" si="1"/>
        <v>0.102</v>
      </c>
      <c r="E19" s="116" t="str">
        <f t="shared" si="0"/>
        <v>是</v>
      </c>
    </row>
    <row r="20" ht="36" customHeight="1" spans="1:5">
      <c r="A20" s="119" t="s">
        <v>1729</v>
      </c>
      <c r="B20" s="81"/>
      <c r="C20" s="81"/>
      <c r="D20" s="79" t="str">
        <f t="shared" si="1"/>
        <v/>
      </c>
      <c r="E20" s="116" t="str">
        <f t="shared" si="0"/>
        <v>否</v>
      </c>
    </row>
    <row r="21" ht="36" customHeight="1" spans="1:5">
      <c r="A21" s="88" t="s">
        <v>1730</v>
      </c>
      <c r="B21" s="81"/>
      <c r="C21" s="81"/>
      <c r="D21" s="79" t="str">
        <f t="shared" si="1"/>
        <v/>
      </c>
      <c r="E21" s="116" t="str">
        <f t="shared" si="0"/>
        <v>否</v>
      </c>
    </row>
    <row r="22" ht="36" customHeight="1" spans="1:5">
      <c r="A22" s="87" t="s">
        <v>1731</v>
      </c>
      <c r="B22" s="81">
        <f>B18+B20+B21</f>
        <v>78111</v>
      </c>
      <c r="C22" s="81">
        <f>C18+C20+C21</f>
        <v>83900</v>
      </c>
      <c r="D22" s="75">
        <f t="shared" si="1"/>
        <v>0.074</v>
      </c>
      <c r="E22" s="116" t="str">
        <f t="shared" si="0"/>
        <v>是</v>
      </c>
    </row>
    <row r="23" spans="2:3">
      <c r="B23" s="120"/>
      <c r="C23" s="120"/>
    </row>
    <row r="24" spans="2:3">
      <c r="B24" s="120"/>
      <c r="C24" s="120"/>
    </row>
    <row r="25" spans="2:3">
      <c r="B25" s="120"/>
      <c r="C25" s="120"/>
    </row>
    <row r="26" spans="2:3">
      <c r="B26" s="120"/>
      <c r="C26" s="120"/>
    </row>
  </sheetData>
  <mergeCells count="1">
    <mergeCell ref="A1:D1"/>
  </mergeCells>
  <conditionalFormatting sqref="E4:E2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D42"/>
  <sheetViews>
    <sheetView showGridLines="0" view="pageBreakPreview" zoomScale="70" zoomScaleNormal="100" workbookViewId="0">
      <pane ySplit="3" topLeftCell="A16" activePane="bottomLeft" state="frozen"/>
      <selection/>
      <selection pane="bottomLeft" activeCell="H34" sqref="H34"/>
    </sheetView>
  </sheetViews>
  <sheetFormatPr defaultColWidth="9" defaultRowHeight="14.25" outlineLevelCol="3"/>
  <cols>
    <col min="1" max="1" width="46.1333333333333" style="90" customWidth="1"/>
    <col min="2" max="4" width="20.6333333333333" style="90" customWidth="1"/>
    <col min="5" max="16384" width="9" style="90"/>
  </cols>
  <sheetData>
    <row r="1" s="90" customFormat="1" ht="45" customHeight="1" spans="1:4">
      <c r="A1" s="92" t="s">
        <v>1732</v>
      </c>
      <c r="B1" s="92"/>
      <c r="C1" s="92"/>
      <c r="D1" s="92"/>
    </row>
    <row r="2" s="90" customFormat="1" ht="20.1" customHeight="1" spans="1:4">
      <c r="A2" s="93"/>
      <c r="B2" s="94"/>
      <c r="C2" s="95"/>
      <c r="D2" s="96" t="s">
        <v>1</v>
      </c>
    </row>
    <row r="3" s="90" customFormat="1" ht="45" customHeight="1" spans="1:4">
      <c r="A3" s="97" t="s">
        <v>1699</v>
      </c>
      <c r="B3" s="71" t="s">
        <v>4</v>
      </c>
      <c r="C3" s="71" t="s">
        <v>5</v>
      </c>
      <c r="D3" s="71" t="s">
        <v>6</v>
      </c>
    </row>
    <row r="4" s="90" customFormat="1" ht="36" customHeight="1" spans="1:4">
      <c r="A4" s="98" t="s">
        <v>1700</v>
      </c>
      <c r="B4" s="99">
        <v>25347</v>
      </c>
      <c r="C4" s="100">
        <v>26491</v>
      </c>
      <c r="D4" s="75">
        <f>IF(B4&gt;0,C4/B4-1,IF(B4&lt;0,-(C4/B4-1),""))</f>
        <v>0.045</v>
      </c>
    </row>
    <row r="5" s="90" customFormat="1" ht="36" customHeight="1" spans="1:4">
      <c r="A5" s="101" t="s">
        <v>1701</v>
      </c>
      <c r="B5" s="102">
        <v>13733</v>
      </c>
      <c r="C5" s="102">
        <v>13812</v>
      </c>
      <c r="D5" s="79">
        <f t="shared" ref="D5:D12" si="0">IF(B5&gt;0,C5/B5-1,IF(B5&lt;0,-(C5/B5-1),""))</f>
        <v>0.006</v>
      </c>
    </row>
    <row r="6" s="90" customFormat="1" ht="36" customHeight="1" spans="1:4">
      <c r="A6" s="101" t="s">
        <v>1702</v>
      </c>
      <c r="B6" s="102">
        <v>28</v>
      </c>
      <c r="C6" s="102">
        <v>25</v>
      </c>
      <c r="D6" s="79">
        <f t="shared" si="0"/>
        <v>-0.107</v>
      </c>
    </row>
    <row r="7" s="90" customFormat="1" ht="36" customHeight="1" spans="1:4">
      <c r="A7" s="101" t="s">
        <v>1703</v>
      </c>
      <c r="B7" s="102"/>
      <c r="C7" s="102"/>
      <c r="D7" s="79" t="str">
        <f t="shared" si="0"/>
        <v/>
      </c>
    </row>
    <row r="8" s="90" customFormat="1" ht="36" customHeight="1" spans="1:4">
      <c r="A8" s="103" t="s">
        <v>1704</v>
      </c>
      <c r="B8" s="99">
        <v>17857</v>
      </c>
      <c r="C8" s="99">
        <v>20160</v>
      </c>
      <c r="D8" s="75">
        <f t="shared" si="0"/>
        <v>0.129</v>
      </c>
    </row>
    <row r="9" s="90" customFormat="1" ht="36" customHeight="1" spans="1:4">
      <c r="A9" s="101" t="s">
        <v>1701</v>
      </c>
      <c r="B9" s="102">
        <v>12497</v>
      </c>
      <c r="C9" s="102">
        <v>12537</v>
      </c>
      <c r="D9" s="79">
        <f t="shared" si="0"/>
        <v>0.003</v>
      </c>
    </row>
    <row r="10" s="90" customFormat="1" ht="36" customHeight="1" spans="1:4">
      <c r="A10" s="101" t="s">
        <v>1702</v>
      </c>
      <c r="B10" s="102">
        <v>6</v>
      </c>
      <c r="C10" s="102">
        <v>6</v>
      </c>
      <c r="D10" s="79">
        <f t="shared" si="0"/>
        <v>0</v>
      </c>
    </row>
    <row r="11" s="90" customFormat="1" ht="36" customHeight="1" spans="1:4">
      <c r="A11" s="101" t="s">
        <v>1703</v>
      </c>
      <c r="B11" s="102">
        <v>5234</v>
      </c>
      <c r="C11" s="102">
        <v>7534</v>
      </c>
      <c r="D11" s="79">
        <f t="shared" si="0"/>
        <v>0.439</v>
      </c>
    </row>
    <row r="12" s="90" customFormat="1" ht="36" customHeight="1" spans="1:4">
      <c r="A12" s="98" t="s">
        <v>1705</v>
      </c>
      <c r="B12" s="99">
        <v>1835</v>
      </c>
      <c r="C12" s="99">
        <v>2044</v>
      </c>
      <c r="D12" s="75">
        <f t="shared" si="0"/>
        <v>0.114</v>
      </c>
    </row>
    <row r="13" s="91" customFormat="1" ht="36" customHeight="1" spans="1:4">
      <c r="A13" s="101" t="s">
        <v>1701</v>
      </c>
      <c r="B13" s="102">
        <v>917</v>
      </c>
      <c r="C13" s="104">
        <v>1019</v>
      </c>
      <c r="D13" s="79">
        <f t="shared" ref="D13:D38" si="1">IF(B13&gt;0,C13/B13-1,IF(B13&lt;0,-(C13/B13-1),""))</f>
        <v>0.111</v>
      </c>
    </row>
    <row r="14" s="90" customFormat="1" ht="36" customHeight="1" spans="1:4">
      <c r="A14" s="101" t="s">
        <v>1702</v>
      </c>
      <c r="B14" s="102">
        <v>3</v>
      </c>
      <c r="C14" s="102">
        <v>3</v>
      </c>
      <c r="D14" s="79">
        <f t="shared" si="1"/>
        <v>0</v>
      </c>
    </row>
    <row r="15" s="91" customFormat="1" ht="36" customHeight="1" spans="1:4">
      <c r="A15" s="101" t="s">
        <v>1703</v>
      </c>
      <c r="B15" s="102"/>
      <c r="C15" s="104"/>
      <c r="D15" s="79" t="str">
        <f t="shared" si="1"/>
        <v/>
      </c>
    </row>
    <row r="16" s="90" customFormat="1" ht="36" customHeight="1" spans="1:4">
      <c r="A16" s="98" t="s">
        <v>1706</v>
      </c>
      <c r="B16" s="99">
        <v>11207</v>
      </c>
      <c r="C16" s="99">
        <v>11778</v>
      </c>
      <c r="D16" s="75">
        <f t="shared" si="1"/>
        <v>0.051</v>
      </c>
    </row>
    <row r="17" s="90" customFormat="1" ht="36" customHeight="1" spans="1:4">
      <c r="A17" s="101" t="s">
        <v>1701</v>
      </c>
      <c r="B17" s="102">
        <v>11147</v>
      </c>
      <c r="C17" s="102">
        <v>11705</v>
      </c>
      <c r="D17" s="79">
        <f t="shared" si="1"/>
        <v>0.05</v>
      </c>
    </row>
    <row r="18" s="90" customFormat="1" ht="36" customHeight="1" spans="1:4">
      <c r="A18" s="101" t="s">
        <v>1702</v>
      </c>
      <c r="B18" s="102">
        <v>45</v>
      </c>
      <c r="C18" s="102">
        <v>45</v>
      </c>
      <c r="D18" s="79">
        <f t="shared" si="1"/>
        <v>0</v>
      </c>
    </row>
    <row r="19" s="90" customFormat="1" ht="36" customHeight="1" spans="1:4">
      <c r="A19" s="101" t="s">
        <v>1703</v>
      </c>
      <c r="B19" s="102"/>
      <c r="C19" s="102">
        <v>13</v>
      </c>
      <c r="D19" s="79">
        <v>1</v>
      </c>
    </row>
    <row r="20" s="90" customFormat="1" ht="36" customHeight="1" spans="1:4">
      <c r="A20" s="98" t="s">
        <v>1707</v>
      </c>
      <c r="B20" s="99">
        <v>1459</v>
      </c>
      <c r="C20" s="99">
        <v>1461</v>
      </c>
      <c r="D20" s="75">
        <f t="shared" si="1"/>
        <v>0.001</v>
      </c>
    </row>
    <row r="21" s="90" customFormat="1" ht="36" customHeight="1" spans="1:4">
      <c r="A21" s="101" t="s">
        <v>1701</v>
      </c>
      <c r="B21" s="102">
        <v>595</v>
      </c>
      <c r="C21" s="78">
        <v>603</v>
      </c>
      <c r="D21" s="79">
        <f t="shared" si="1"/>
        <v>0.013</v>
      </c>
    </row>
    <row r="22" s="90" customFormat="1" ht="36" customHeight="1" spans="1:4">
      <c r="A22" s="101" t="s">
        <v>1702</v>
      </c>
      <c r="B22" s="102">
        <v>2</v>
      </c>
      <c r="C22" s="102">
        <v>2</v>
      </c>
      <c r="D22" s="79">
        <f t="shared" si="1"/>
        <v>0</v>
      </c>
    </row>
    <row r="23" s="91" customFormat="1" ht="36" customHeight="1" spans="1:4">
      <c r="A23" s="101" t="s">
        <v>1703</v>
      </c>
      <c r="B23" s="102"/>
      <c r="C23" s="78"/>
      <c r="D23" s="79" t="str">
        <f t="shared" si="1"/>
        <v/>
      </c>
    </row>
    <row r="24" s="91" customFormat="1" ht="36" customHeight="1" spans="1:4">
      <c r="A24" s="98" t="s">
        <v>1708</v>
      </c>
      <c r="B24" s="99">
        <v>13448</v>
      </c>
      <c r="C24" s="100">
        <v>12946</v>
      </c>
      <c r="D24" s="75">
        <f t="shared" si="1"/>
        <v>-0.037</v>
      </c>
    </row>
    <row r="25" s="91" customFormat="1" ht="36" customHeight="1" spans="1:4">
      <c r="A25" s="101" t="s">
        <v>1701</v>
      </c>
      <c r="B25" s="102">
        <v>3242</v>
      </c>
      <c r="C25" s="78">
        <v>5558</v>
      </c>
      <c r="D25" s="79">
        <f t="shared" si="1"/>
        <v>0.714</v>
      </c>
    </row>
    <row r="26" s="91" customFormat="1" ht="36" customHeight="1" spans="1:4">
      <c r="A26" s="101" t="s">
        <v>1702</v>
      </c>
      <c r="B26" s="102">
        <v>368</v>
      </c>
      <c r="C26" s="78">
        <v>300</v>
      </c>
      <c r="D26" s="79">
        <f t="shared" si="1"/>
        <v>-0.185</v>
      </c>
    </row>
    <row r="27" s="91" customFormat="1" ht="36" customHeight="1" spans="1:4">
      <c r="A27" s="101" t="s">
        <v>1703</v>
      </c>
      <c r="B27" s="102">
        <v>1453</v>
      </c>
      <c r="C27" s="78">
        <v>272</v>
      </c>
      <c r="D27" s="79">
        <f t="shared" si="1"/>
        <v>-0.813</v>
      </c>
    </row>
    <row r="28" ht="36" customHeight="1" spans="1:4">
      <c r="A28" s="98" t="s">
        <v>1709</v>
      </c>
      <c r="B28" s="99">
        <v>13627</v>
      </c>
      <c r="C28" s="100">
        <v>14100</v>
      </c>
      <c r="D28" s="75">
        <f t="shared" si="1"/>
        <v>0.035</v>
      </c>
    </row>
    <row r="29" ht="36" customHeight="1" spans="1:4">
      <c r="A29" s="101" t="s">
        <v>1701</v>
      </c>
      <c r="B29" s="102">
        <v>6174</v>
      </c>
      <c r="C29" s="102">
        <v>6506</v>
      </c>
      <c r="D29" s="79">
        <f t="shared" si="1"/>
        <v>0.054</v>
      </c>
    </row>
    <row r="30" ht="36" customHeight="1" spans="1:4">
      <c r="A30" s="101" t="s">
        <v>1702</v>
      </c>
      <c r="B30" s="102">
        <v>8</v>
      </c>
      <c r="C30" s="102">
        <v>9</v>
      </c>
      <c r="D30" s="79">
        <f t="shared" si="1"/>
        <v>0.125</v>
      </c>
    </row>
    <row r="31" ht="36" customHeight="1" spans="1:4">
      <c r="A31" s="101" t="s">
        <v>1703</v>
      </c>
      <c r="B31" s="102">
        <v>734</v>
      </c>
      <c r="C31" s="102">
        <v>393</v>
      </c>
      <c r="D31" s="79">
        <f t="shared" si="1"/>
        <v>-0.465</v>
      </c>
    </row>
    <row r="32" ht="36" customHeight="1" spans="1:4">
      <c r="A32" s="87" t="s">
        <v>1710</v>
      </c>
      <c r="B32" s="99">
        <v>84780</v>
      </c>
      <c r="C32" s="99">
        <v>88980</v>
      </c>
      <c r="D32" s="75">
        <f t="shared" si="1"/>
        <v>0.05</v>
      </c>
    </row>
    <row r="33" ht="36" customHeight="1" spans="1:4">
      <c r="A33" s="101" t="s">
        <v>1711</v>
      </c>
      <c r="B33" s="102">
        <v>48305</v>
      </c>
      <c r="C33" s="102">
        <v>51740</v>
      </c>
      <c r="D33" s="79">
        <f t="shared" si="1"/>
        <v>0.071</v>
      </c>
    </row>
    <row r="34" ht="36" customHeight="1" spans="1:4">
      <c r="A34" s="101" t="s">
        <v>1712</v>
      </c>
      <c r="B34" s="102">
        <v>460</v>
      </c>
      <c r="C34" s="102">
        <v>390</v>
      </c>
      <c r="D34" s="79">
        <f t="shared" si="1"/>
        <v>-0.152</v>
      </c>
    </row>
    <row r="35" ht="36" customHeight="1" spans="1:4">
      <c r="A35" s="101" t="s">
        <v>1713</v>
      </c>
      <c r="B35" s="102">
        <v>7421</v>
      </c>
      <c r="C35" s="102">
        <v>8212</v>
      </c>
      <c r="D35" s="79">
        <f t="shared" si="1"/>
        <v>0.107</v>
      </c>
    </row>
    <row r="36" ht="36" customHeight="1" spans="1:4">
      <c r="A36" s="88" t="s">
        <v>1714</v>
      </c>
      <c r="B36" s="99"/>
      <c r="C36" s="99"/>
      <c r="D36" s="75" t="str">
        <f t="shared" si="1"/>
        <v/>
      </c>
    </row>
    <row r="37" ht="36" customHeight="1" spans="1:4">
      <c r="A37" s="88" t="s">
        <v>1715</v>
      </c>
      <c r="B37" s="105"/>
      <c r="C37" s="74"/>
      <c r="D37" s="79" t="str">
        <f t="shared" si="1"/>
        <v/>
      </c>
    </row>
    <row r="38" ht="36" customHeight="1" spans="1:4">
      <c r="A38" s="87" t="s">
        <v>1716</v>
      </c>
      <c r="B38" s="105">
        <f>B32+B36+B37</f>
        <v>84780</v>
      </c>
      <c r="C38" s="105">
        <f>C32+C36+C37</f>
        <v>88980</v>
      </c>
      <c r="D38" s="75">
        <f t="shared" si="1"/>
        <v>0.05</v>
      </c>
    </row>
    <row r="39" spans="2:3">
      <c r="B39" s="106"/>
      <c r="C39" s="106"/>
    </row>
    <row r="40" spans="2:3">
      <c r="B40" s="106"/>
      <c r="C40" s="106"/>
    </row>
    <row r="41" spans="2:3">
      <c r="B41" s="106"/>
      <c r="C41" s="106"/>
    </row>
    <row r="42" spans="2:3">
      <c r="B42" s="106"/>
      <c r="C42" s="106"/>
    </row>
  </sheetData>
  <mergeCells count="1">
    <mergeCell ref="A1:D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D26"/>
  <sheetViews>
    <sheetView showGridLines="0" showZeros="0" view="pageBreakPreview" zoomScale="70" zoomScaleNormal="100" topLeftCell="A8" workbookViewId="0">
      <selection activeCell="H34" sqref="H34"/>
    </sheetView>
  </sheetViews>
  <sheetFormatPr defaultColWidth="9" defaultRowHeight="14.25" outlineLevelCol="3"/>
  <cols>
    <col min="1" max="1" width="50.75" style="63" customWidth="1"/>
    <col min="2" max="3" width="20.6333333333333" style="64" customWidth="1"/>
    <col min="4" max="4" width="20.6333333333333" style="63" customWidth="1"/>
    <col min="5" max="6" width="12.6333333333333" style="63"/>
    <col min="7" max="245" width="9" style="63"/>
    <col min="246" max="246" width="41.6333333333333" style="63" customWidth="1"/>
    <col min="247" max="248" width="14.5" style="63" customWidth="1"/>
    <col min="249" max="249" width="13.8833333333333" style="63" customWidth="1"/>
    <col min="250" max="252" width="9" style="63"/>
    <col min="253" max="254" width="10.5" style="63" customWidth="1"/>
    <col min="255" max="501" width="9" style="63"/>
    <col min="502" max="502" width="41.6333333333333" style="63" customWidth="1"/>
    <col min="503" max="504" width="14.5" style="63" customWidth="1"/>
    <col min="505" max="505" width="13.8833333333333" style="63" customWidth="1"/>
    <col min="506" max="508" width="9" style="63"/>
    <col min="509" max="510" width="10.5" style="63" customWidth="1"/>
    <col min="511" max="757" width="9" style="63"/>
    <col min="758" max="758" width="41.6333333333333" style="63" customWidth="1"/>
    <col min="759" max="760" width="14.5" style="63" customWidth="1"/>
    <col min="761" max="761" width="13.8833333333333" style="63" customWidth="1"/>
    <col min="762" max="764" width="9" style="63"/>
    <col min="765" max="766" width="10.5" style="63" customWidth="1"/>
    <col min="767" max="1013" width="9" style="63"/>
    <col min="1014" max="1014" width="41.6333333333333" style="63" customWidth="1"/>
    <col min="1015" max="1016" width="14.5" style="63" customWidth="1"/>
    <col min="1017" max="1017" width="13.8833333333333" style="63" customWidth="1"/>
    <col min="1018" max="1020" width="9" style="63"/>
    <col min="1021" max="1022" width="10.5" style="63" customWidth="1"/>
    <col min="1023" max="1269" width="9" style="63"/>
    <col min="1270" max="1270" width="41.6333333333333" style="63" customWidth="1"/>
    <col min="1271" max="1272" width="14.5" style="63" customWidth="1"/>
    <col min="1273" max="1273" width="13.8833333333333" style="63" customWidth="1"/>
    <col min="1274" max="1276" width="9" style="63"/>
    <col min="1277" max="1278" width="10.5" style="63" customWidth="1"/>
    <col min="1279" max="1525" width="9" style="63"/>
    <col min="1526" max="1526" width="41.6333333333333" style="63" customWidth="1"/>
    <col min="1527" max="1528" width="14.5" style="63" customWidth="1"/>
    <col min="1529" max="1529" width="13.8833333333333" style="63" customWidth="1"/>
    <col min="1530" max="1532" width="9" style="63"/>
    <col min="1533" max="1534" width="10.5" style="63" customWidth="1"/>
    <col min="1535" max="1781" width="9" style="63"/>
    <col min="1782" max="1782" width="41.6333333333333" style="63" customWidth="1"/>
    <col min="1783" max="1784" width="14.5" style="63" customWidth="1"/>
    <col min="1785" max="1785" width="13.8833333333333" style="63" customWidth="1"/>
    <col min="1786" max="1788" width="9" style="63"/>
    <col min="1789" max="1790" width="10.5" style="63" customWidth="1"/>
    <col min="1791" max="2037" width="9" style="63"/>
    <col min="2038" max="2038" width="41.6333333333333" style="63" customWidth="1"/>
    <col min="2039" max="2040" width="14.5" style="63" customWidth="1"/>
    <col min="2041" max="2041" width="13.8833333333333" style="63" customWidth="1"/>
    <col min="2042" max="2044" width="9" style="63"/>
    <col min="2045" max="2046" width="10.5" style="63" customWidth="1"/>
    <col min="2047" max="2293" width="9" style="63"/>
    <col min="2294" max="2294" width="41.6333333333333" style="63" customWidth="1"/>
    <col min="2295" max="2296" width="14.5" style="63" customWidth="1"/>
    <col min="2297" max="2297" width="13.8833333333333" style="63" customWidth="1"/>
    <col min="2298" max="2300" width="9" style="63"/>
    <col min="2301" max="2302" width="10.5" style="63" customWidth="1"/>
    <col min="2303" max="2549" width="9" style="63"/>
    <col min="2550" max="2550" width="41.6333333333333" style="63" customWidth="1"/>
    <col min="2551" max="2552" width="14.5" style="63" customWidth="1"/>
    <col min="2553" max="2553" width="13.8833333333333" style="63" customWidth="1"/>
    <col min="2554" max="2556" width="9" style="63"/>
    <col min="2557" max="2558" width="10.5" style="63" customWidth="1"/>
    <col min="2559" max="2805" width="9" style="63"/>
    <col min="2806" max="2806" width="41.6333333333333" style="63" customWidth="1"/>
    <col min="2807" max="2808" width="14.5" style="63" customWidth="1"/>
    <col min="2809" max="2809" width="13.8833333333333" style="63" customWidth="1"/>
    <col min="2810" max="2812" width="9" style="63"/>
    <col min="2813" max="2814" width="10.5" style="63" customWidth="1"/>
    <col min="2815" max="3061" width="9" style="63"/>
    <col min="3062" max="3062" width="41.6333333333333" style="63" customWidth="1"/>
    <col min="3063" max="3064" width="14.5" style="63" customWidth="1"/>
    <col min="3065" max="3065" width="13.8833333333333" style="63" customWidth="1"/>
    <col min="3066" max="3068" width="9" style="63"/>
    <col min="3069" max="3070" width="10.5" style="63" customWidth="1"/>
    <col min="3071" max="3317" width="9" style="63"/>
    <col min="3318" max="3318" width="41.6333333333333" style="63" customWidth="1"/>
    <col min="3319" max="3320" width="14.5" style="63" customWidth="1"/>
    <col min="3321" max="3321" width="13.8833333333333" style="63" customWidth="1"/>
    <col min="3322" max="3324" width="9" style="63"/>
    <col min="3325" max="3326" width="10.5" style="63" customWidth="1"/>
    <col min="3327" max="3573" width="9" style="63"/>
    <col min="3574" max="3574" width="41.6333333333333" style="63" customWidth="1"/>
    <col min="3575" max="3576" width="14.5" style="63" customWidth="1"/>
    <col min="3577" max="3577" width="13.8833333333333" style="63" customWidth="1"/>
    <col min="3578" max="3580" width="9" style="63"/>
    <col min="3581" max="3582" width="10.5" style="63" customWidth="1"/>
    <col min="3583" max="3829" width="9" style="63"/>
    <col min="3830" max="3830" width="41.6333333333333" style="63" customWidth="1"/>
    <col min="3831" max="3832" width="14.5" style="63" customWidth="1"/>
    <col min="3833" max="3833" width="13.8833333333333" style="63" customWidth="1"/>
    <col min="3834" max="3836" width="9" style="63"/>
    <col min="3837" max="3838" width="10.5" style="63" customWidth="1"/>
    <col min="3839" max="4085" width="9" style="63"/>
    <col min="4086" max="4086" width="41.6333333333333" style="63" customWidth="1"/>
    <col min="4087" max="4088" width="14.5" style="63" customWidth="1"/>
    <col min="4089" max="4089" width="13.8833333333333" style="63" customWidth="1"/>
    <col min="4090" max="4092" width="9" style="63"/>
    <col min="4093" max="4094" width="10.5" style="63" customWidth="1"/>
    <col min="4095" max="4341" width="9" style="63"/>
    <col min="4342" max="4342" width="41.6333333333333" style="63" customWidth="1"/>
    <col min="4343" max="4344" width="14.5" style="63" customWidth="1"/>
    <col min="4345" max="4345" width="13.8833333333333" style="63" customWidth="1"/>
    <col min="4346" max="4348" width="9" style="63"/>
    <col min="4349" max="4350" width="10.5" style="63" customWidth="1"/>
    <col min="4351" max="4597" width="9" style="63"/>
    <col min="4598" max="4598" width="41.6333333333333" style="63" customWidth="1"/>
    <col min="4599" max="4600" width="14.5" style="63" customWidth="1"/>
    <col min="4601" max="4601" width="13.8833333333333" style="63" customWidth="1"/>
    <col min="4602" max="4604" width="9" style="63"/>
    <col min="4605" max="4606" width="10.5" style="63" customWidth="1"/>
    <col min="4607" max="4853" width="9" style="63"/>
    <col min="4854" max="4854" width="41.6333333333333" style="63" customWidth="1"/>
    <col min="4855" max="4856" width="14.5" style="63" customWidth="1"/>
    <col min="4857" max="4857" width="13.8833333333333" style="63" customWidth="1"/>
    <col min="4858" max="4860" width="9" style="63"/>
    <col min="4861" max="4862" width="10.5" style="63" customWidth="1"/>
    <col min="4863" max="5109" width="9" style="63"/>
    <col min="5110" max="5110" width="41.6333333333333" style="63" customWidth="1"/>
    <col min="5111" max="5112" width="14.5" style="63" customWidth="1"/>
    <col min="5113" max="5113" width="13.8833333333333" style="63" customWidth="1"/>
    <col min="5114" max="5116" width="9" style="63"/>
    <col min="5117" max="5118" width="10.5" style="63" customWidth="1"/>
    <col min="5119" max="5365" width="9" style="63"/>
    <col min="5366" max="5366" width="41.6333333333333" style="63" customWidth="1"/>
    <col min="5367" max="5368" width="14.5" style="63" customWidth="1"/>
    <col min="5369" max="5369" width="13.8833333333333" style="63" customWidth="1"/>
    <col min="5370" max="5372" width="9" style="63"/>
    <col min="5373" max="5374" width="10.5" style="63" customWidth="1"/>
    <col min="5375" max="5621" width="9" style="63"/>
    <col min="5622" max="5622" width="41.6333333333333" style="63" customWidth="1"/>
    <col min="5623" max="5624" width="14.5" style="63" customWidth="1"/>
    <col min="5625" max="5625" width="13.8833333333333" style="63" customWidth="1"/>
    <col min="5626" max="5628" width="9" style="63"/>
    <col min="5629" max="5630" width="10.5" style="63" customWidth="1"/>
    <col min="5631" max="5877" width="9" style="63"/>
    <col min="5878" max="5878" width="41.6333333333333" style="63" customWidth="1"/>
    <col min="5879" max="5880" width="14.5" style="63" customWidth="1"/>
    <col min="5881" max="5881" width="13.8833333333333" style="63" customWidth="1"/>
    <col min="5882" max="5884" width="9" style="63"/>
    <col min="5885" max="5886" width="10.5" style="63" customWidth="1"/>
    <col min="5887" max="6133" width="9" style="63"/>
    <col min="6134" max="6134" width="41.6333333333333" style="63" customWidth="1"/>
    <col min="6135" max="6136" width="14.5" style="63" customWidth="1"/>
    <col min="6137" max="6137" width="13.8833333333333" style="63" customWidth="1"/>
    <col min="6138" max="6140" width="9" style="63"/>
    <col min="6141" max="6142" width="10.5" style="63" customWidth="1"/>
    <col min="6143" max="6389" width="9" style="63"/>
    <col min="6390" max="6390" width="41.6333333333333" style="63" customWidth="1"/>
    <col min="6391" max="6392" width="14.5" style="63" customWidth="1"/>
    <col min="6393" max="6393" width="13.8833333333333" style="63" customWidth="1"/>
    <col min="6394" max="6396" width="9" style="63"/>
    <col min="6397" max="6398" width="10.5" style="63" customWidth="1"/>
    <col min="6399" max="6645" width="9" style="63"/>
    <col min="6646" max="6646" width="41.6333333333333" style="63" customWidth="1"/>
    <col min="6647" max="6648" width="14.5" style="63" customWidth="1"/>
    <col min="6649" max="6649" width="13.8833333333333" style="63" customWidth="1"/>
    <col min="6650" max="6652" width="9" style="63"/>
    <col min="6653" max="6654" width="10.5" style="63" customWidth="1"/>
    <col min="6655" max="6901" width="9" style="63"/>
    <col min="6902" max="6902" width="41.6333333333333" style="63" customWidth="1"/>
    <col min="6903" max="6904" width="14.5" style="63" customWidth="1"/>
    <col min="6905" max="6905" width="13.8833333333333" style="63" customWidth="1"/>
    <col min="6906" max="6908" width="9" style="63"/>
    <col min="6909" max="6910" width="10.5" style="63" customWidth="1"/>
    <col min="6911" max="7157" width="9" style="63"/>
    <col min="7158" max="7158" width="41.6333333333333" style="63" customWidth="1"/>
    <col min="7159" max="7160" width="14.5" style="63" customWidth="1"/>
    <col min="7161" max="7161" width="13.8833333333333" style="63" customWidth="1"/>
    <col min="7162" max="7164" width="9" style="63"/>
    <col min="7165" max="7166" width="10.5" style="63" customWidth="1"/>
    <col min="7167" max="7413" width="9" style="63"/>
    <col min="7414" max="7414" width="41.6333333333333" style="63" customWidth="1"/>
    <col min="7415" max="7416" width="14.5" style="63" customWidth="1"/>
    <col min="7417" max="7417" width="13.8833333333333" style="63" customWidth="1"/>
    <col min="7418" max="7420" width="9" style="63"/>
    <col min="7421" max="7422" width="10.5" style="63" customWidth="1"/>
    <col min="7423" max="7669" width="9" style="63"/>
    <col min="7670" max="7670" width="41.6333333333333" style="63" customWidth="1"/>
    <col min="7671" max="7672" width="14.5" style="63" customWidth="1"/>
    <col min="7673" max="7673" width="13.8833333333333" style="63" customWidth="1"/>
    <col min="7674" max="7676" width="9" style="63"/>
    <col min="7677" max="7678" width="10.5" style="63" customWidth="1"/>
    <col min="7679" max="7925" width="9" style="63"/>
    <col min="7926" max="7926" width="41.6333333333333" style="63" customWidth="1"/>
    <col min="7927" max="7928" width="14.5" style="63" customWidth="1"/>
    <col min="7929" max="7929" width="13.8833333333333" style="63" customWidth="1"/>
    <col min="7930" max="7932" width="9" style="63"/>
    <col min="7933" max="7934" width="10.5" style="63" customWidth="1"/>
    <col min="7935" max="8181" width="9" style="63"/>
    <col min="8182" max="8182" width="41.6333333333333" style="63" customWidth="1"/>
    <col min="8183" max="8184" width="14.5" style="63" customWidth="1"/>
    <col min="8185" max="8185" width="13.8833333333333" style="63" customWidth="1"/>
    <col min="8186" max="8188" width="9" style="63"/>
    <col min="8189" max="8190" width="10.5" style="63" customWidth="1"/>
    <col min="8191" max="8437" width="9" style="63"/>
    <col min="8438" max="8438" width="41.6333333333333" style="63" customWidth="1"/>
    <col min="8439" max="8440" width="14.5" style="63" customWidth="1"/>
    <col min="8441" max="8441" width="13.8833333333333" style="63" customWidth="1"/>
    <col min="8442" max="8444" width="9" style="63"/>
    <col min="8445" max="8446" width="10.5" style="63" customWidth="1"/>
    <col min="8447" max="8693" width="9" style="63"/>
    <col min="8694" max="8694" width="41.6333333333333" style="63" customWidth="1"/>
    <col min="8695" max="8696" width="14.5" style="63" customWidth="1"/>
    <col min="8697" max="8697" width="13.8833333333333" style="63" customWidth="1"/>
    <col min="8698" max="8700" width="9" style="63"/>
    <col min="8701" max="8702" width="10.5" style="63" customWidth="1"/>
    <col min="8703" max="8949" width="9" style="63"/>
    <col min="8950" max="8950" width="41.6333333333333" style="63" customWidth="1"/>
    <col min="8951" max="8952" width="14.5" style="63" customWidth="1"/>
    <col min="8953" max="8953" width="13.8833333333333" style="63" customWidth="1"/>
    <col min="8954" max="8956" width="9" style="63"/>
    <col min="8957" max="8958" width="10.5" style="63" customWidth="1"/>
    <col min="8959" max="9205" width="9" style="63"/>
    <col min="9206" max="9206" width="41.6333333333333" style="63" customWidth="1"/>
    <col min="9207" max="9208" width="14.5" style="63" customWidth="1"/>
    <col min="9209" max="9209" width="13.8833333333333" style="63" customWidth="1"/>
    <col min="9210" max="9212" width="9" style="63"/>
    <col min="9213" max="9214" width="10.5" style="63" customWidth="1"/>
    <col min="9215" max="9461" width="9" style="63"/>
    <col min="9462" max="9462" width="41.6333333333333" style="63" customWidth="1"/>
    <col min="9463" max="9464" width="14.5" style="63" customWidth="1"/>
    <col min="9465" max="9465" width="13.8833333333333" style="63" customWidth="1"/>
    <col min="9466" max="9468" width="9" style="63"/>
    <col min="9469" max="9470" width="10.5" style="63" customWidth="1"/>
    <col min="9471" max="9717" width="9" style="63"/>
    <col min="9718" max="9718" width="41.6333333333333" style="63" customWidth="1"/>
    <col min="9719" max="9720" width="14.5" style="63" customWidth="1"/>
    <col min="9721" max="9721" width="13.8833333333333" style="63" customWidth="1"/>
    <col min="9722" max="9724" width="9" style="63"/>
    <col min="9725" max="9726" width="10.5" style="63" customWidth="1"/>
    <col min="9727" max="9973" width="9" style="63"/>
    <col min="9974" max="9974" width="41.6333333333333" style="63" customWidth="1"/>
    <col min="9975" max="9976" width="14.5" style="63" customWidth="1"/>
    <col min="9977" max="9977" width="13.8833333333333" style="63" customWidth="1"/>
    <col min="9978" max="9980" width="9" style="63"/>
    <col min="9981" max="9982" width="10.5" style="63" customWidth="1"/>
    <col min="9983" max="10229" width="9" style="63"/>
    <col min="10230" max="10230" width="41.6333333333333" style="63" customWidth="1"/>
    <col min="10231" max="10232" width="14.5" style="63" customWidth="1"/>
    <col min="10233" max="10233" width="13.8833333333333" style="63" customWidth="1"/>
    <col min="10234" max="10236" width="9" style="63"/>
    <col min="10237" max="10238" width="10.5" style="63" customWidth="1"/>
    <col min="10239" max="10485" width="9" style="63"/>
    <col min="10486" max="10486" width="41.6333333333333" style="63" customWidth="1"/>
    <col min="10487" max="10488" width="14.5" style="63" customWidth="1"/>
    <col min="10489" max="10489" width="13.8833333333333" style="63" customWidth="1"/>
    <col min="10490" max="10492" width="9" style="63"/>
    <col min="10493" max="10494" width="10.5" style="63" customWidth="1"/>
    <col min="10495" max="10741" width="9" style="63"/>
    <col min="10742" max="10742" width="41.6333333333333" style="63" customWidth="1"/>
    <col min="10743" max="10744" width="14.5" style="63" customWidth="1"/>
    <col min="10745" max="10745" width="13.8833333333333" style="63" customWidth="1"/>
    <col min="10746" max="10748" width="9" style="63"/>
    <col min="10749" max="10750" width="10.5" style="63" customWidth="1"/>
    <col min="10751" max="10997" width="9" style="63"/>
    <col min="10998" max="10998" width="41.6333333333333" style="63" customWidth="1"/>
    <col min="10999" max="11000" width="14.5" style="63" customWidth="1"/>
    <col min="11001" max="11001" width="13.8833333333333" style="63" customWidth="1"/>
    <col min="11002" max="11004" width="9" style="63"/>
    <col min="11005" max="11006" width="10.5" style="63" customWidth="1"/>
    <col min="11007" max="11253" width="9" style="63"/>
    <col min="11254" max="11254" width="41.6333333333333" style="63" customWidth="1"/>
    <col min="11255" max="11256" width="14.5" style="63" customWidth="1"/>
    <col min="11257" max="11257" width="13.8833333333333" style="63" customWidth="1"/>
    <col min="11258" max="11260" width="9" style="63"/>
    <col min="11261" max="11262" width="10.5" style="63" customWidth="1"/>
    <col min="11263" max="11509" width="9" style="63"/>
    <col min="11510" max="11510" width="41.6333333333333" style="63" customWidth="1"/>
    <col min="11511" max="11512" width="14.5" style="63" customWidth="1"/>
    <col min="11513" max="11513" width="13.8833333333333" style="63" customWidth="1"/>
    <col min="11514" max="11516" width="9" style="63"/>
    <col min="11517" max="11518" width="10.5" style="63" customWidth="1"/>
    <col min="11519" max="11765" width="9" style="63"/>
    <col min="11766" max="11766" width="41.6333333333333" style="63" customWidth="1"/>
    <col min="11767" max="11768" width="14.5" style="63" customWidth="1"/>
    <col min="11769" max="11769" width="13.8833333333333" style="63" customWidth="1"/>
    <col min="11770" max="11772" width="9" style="63"/>
    <col min="11773" max="11774" width="10.5" style="63" customWidth="1"/>
    <col min="11775" max="12021" width="9" style="63"/>
    <col min="12022" max="12022" width="41.6333333333333" style="63" customWidth="1"/>
    <col min="12023" max="12024" width="14.5" style="63" customWidth="1"/>
    <col min="12025" max="12025" width="13.8833333333333" style="63" customWidth="1"/>
    <col min="12026" max="12028" width="9" style="63"/>
    <col min="12029" max="12030" width="10.5" style="63" customWidth="1"/>
    <col min="12031" max="12277" width="9" style="63"/>
    <col min="12278" max="12278" width="41.6333333333333" style="63" customWidth="1"/>
    <col min="12279" max="12280" width="14.5" style="63" customWidth="1"/>
    <col min="12281" max="12281" width="13.8833333333333" style="63" customWidth="1"/>
    <col min="12282" max="12284" width="9" style="63"/>
    <col min="12285" max="12286" width="10.5" style="63" customWidth="1"/>
    <col min="12287" max="12533" width="9" style="63"/>
    <col min="12534" max="12534" width="41.6333333333333" style="63" customWidth="1"/>
    <col min="12535" max="12536" width="14.5" style="63" customWidth="1"/>
    <col min="12537" max="12537" width="13.8833333333333" style="63" customWidth="1"/>
    <col min="12538" max="12540" width="9" style="63"/>
    <col min="12541" max="12542" width="10.5" style="63" customWidth="1"/>
    <col min="12543" max="12789" width="9" style="63"/>
    <col min="12790" max="12790" width="41.6333333333333" style="63" customWidth="1"/>
    <col min="12791" max="12792" width="14.5" style="63" customWidth="1"/>
    <col min="12793" max="12793" width="13.8833333333333" style="63" customWidth="1"/>
    <col min="12794" max="12796" width="9" style="63"/>
    <col min="12797" max="12798" width="10.5" style="63" customWidth="1"/>
    <col min="12799" max="13045" width="9" style="63"/>
    <col min="13046" max="13046" width="41.6333333333333" style="63" customWidth="1"/>
    <col min="13047" max="13048" width="14.5" style="63" customWidth="1"/>
    <col min="13049" max="13049" width="13.8833333333333" style="63" customWidth="1"/>
    <col min="13050" max="13052" width="9" style="63"/>
    <col min="13053" max="13054" width="10.5" style="63" customWidth="1"/>
    <col min="13055" max="13301" width="9" style="63"/>
    <col min="13302" max="13302" width="41.6333333333333" style="63" customWidth="1"/>
    <col min="13303" max="13304" width="14.5" style="63" customWidth="1"/>
    <col min="13305" max="13305" width="13.8833333333333" style="63" customWidth="1"/>
    <col min="13306" max="13308" width="9" style="63"/>
    <col min="13309" max="13310" width="10.5" style="63" customWidth="1"/>
    <col min="13311" max="13557" width="9" style="63"/>
    <col min="13558" max="13558" width="41.6333333333333" style="63" customWidth="1"/>
    <col min="13559" max="13560" width="14.5" style="63" customWidth="1"/>
    <col min="13561" max="13561" width="13.8833333333333" style="63" customWidth="1"/>
    <col min="13562" max="13564" width="9" style="63"/>
    <col min="13565" max="13566" width="10.5" style="63" customWidth="1"/>
    <col min="13567" max="13813" width="9" style="63"/>
    <col min="13814" max="13814" width="41.6333333333333" style="63" customWidth="1"/>
    <col min="13815" max="13816" width="14.5" style="63" customWidth="1"/>
    <col min="13817" max="13817" width="13.8833333333333" style="63" customWidth="1"/>
    <col min="13818" max="13820" width="9" style="63"/>
    <col min="13821" max="13822" width="10.5" style="63" customWidth="1"/>
    <col min="13823" max="14069" width="9" style="63"/>
    <col min="14070" max="14070" width="41.6333333333333" style="63" customWidth="1"/>
    <col min="14071" max="14072" width="14.5" style="63" customWidth="1"/>
    <col min="14073" max="14073" width="13.8833333333333" style="63" customWidth="1"/>
    <col min="14074" max="14076" width="9" style="63"/>
    <col min="14077" max="14078" width="10.5" style="63" customWidth="1"/>
    <col min="14079" max="14325" width="9" style="63"/>
    <col min="14326" max="14326" width="41.6333333333333" style="63" customWidth="1"/>
    <col min="14327" max="14328" width="14.5" style="63" customWidth="1"/>
    <col min="14329" max="14329" width="13.8833333333333" style="63" customWidth="1"/>
    <col min="14330" max="14332" width="9" style="63"/>
    <col min="14333" max="14334" width="10.5" style="63" customWidth="1"/>
    <col min="14335" max="14581" width="9" style="63"/>
    <col min="14582" max="14582" width="41.6333333333333" style="63" customWidth="1"/>
    <col min="14583" max="14584" width="14.5" style="63" customWidth="1"/>
    <col min="14585" max="14585" width="13.8833333333333" style="63" customWidth="1"/>
    <col min="14586" max="14588" width="9" style="63"/>
    <col min="14589" max="14590" width="10.5" style="63" customWidth="1"/>
    <col min="14591" max="14837" width="9" style="63"/>
    <col min="14838" max="14838" width="41.6333333333333" style="63" customWidth="1"/>
    <col min="14839" max="14840" width="14.5" style="63" customWidth="1"/>
    <col min="14841" max="14841" width="13.8833333333333" style="63" customWidth="1"/>
    <col min="14842" max="14844" width="9" style="63"/>
    <col min="14845" max="14846" width="10.5" style="63" customWidth="1"/>
    <col min="14847" max="15093" width="9" style="63"/>
    <col min="15094" max="15094" width="41.6333333333333" style="63" customWidth="1"/>
    <col min="15095" max="15096" width="14.5" style="63" customWidth="1"/>
    <col min="15097" max="15097" width="13.8833333333333" style="63" customWidth="1"/>
    <col min="15098" max="15100" width="9" style="63"/>
    <col min="15101" max="15102" width="10.5" style="63" customWidth="1"/>
    <col min="15103" max="15349" width="9" style="63"/>
    <col min="15350" max="15350" width="41.6333333333333" style="63" customWidth="1"/>
    <col min="15351" max="15352" width="14.5" style="63" customWidth="1"/>
    <col min="15353" max="15353" width="13.8833333333333" style="63" customWidth="1"/>
    <col min="15354" max="15356" width="9" style="63"/>
    <col min="15357" max="15358" width="10.5" style="63" customWidth="1"/>
    <col min="15359" max="15605" width="9" style="63"/>
    <col min="15606" max="15606" width="41.6333333333333" style="63" customWidth="1"/>
    <col min="15607" max="15608" width="14.5" style="63" customWidth="1"/>
    <col min="15609" max="15609" width="13.8833333333333" style="63" customWidth="1"/>
    <col min="15610" max="15612" width="9" style="63"/>
    <col min="15613" max="15614" width="10.5" style="63" customWidth="1"/>
    <col min="15615" max="15861" width="9" style="63"/>
    <col min="15862" max="15862" width="41.6333333333333" style="63" customWidth="1"/>
    <col min="15863" max="15864" width="14.5" style="63" customWidth="1"/>
    <col min="15865" max="15865" width="13.8833333333333" style="63" customWidth="1"/>
    <col min="15866" max="15868" width="9" style="63"/>
    <col min="15869" max="15870" width="10.5" style="63" customWidth="1"/>
    <col min="15871" max="16117" width="9" style="63"/>
    <col min="16118" max="16118" width="41.6333333333333" style="63" customWidth="1"/>
    <col min="16119" max="16120" width="14.5" style="63" customWidth="1"/>
    <col min="16121" max="16121" width="13.8833333333333" style="63" customWidth="1"/>
    <col min="16122" max="16124" width="9" style="63"/>
    <col min="16125" max="16126" width="10.5" style="63" customWidth="1"/>
    <col min="16127" max="16384" width="9" style="63"/>
  </cols>
  <sheetData>
    <row r="1" ht="45" customHeight="1" spans="1:4">
      <c r="A1" s="62" t="s">
        <v>1733</v>
      </c>
      <c r="B1" s="65"/>
      <c r="C1" s="65"/>
      <c r="D1" s="62"/>
    </row>
    <row r="2" ht="20.1" customHeight="1" spans="1:4">
      <c r="A2" s="66"/>
      <c r="B2" s="67"/>
      <c r="C2" s="68"/>
      <c r="D2" s="69" t="s">
        <v>1611</v>
      </c>
    </row>
    <row r="3" ht="45" customHeight="1" spans="1:4">
      <c r="A3" s="70" t="s">
        <v>1101</v>
      </c>
      <c r="B3" s="71" t="s">
        <v>4</v>
      </c>
      <c r="C3" s="71" t="s">
        <v>5</v>
      </c>
      <c r="D3" s="71" t="s">
        <v>6</v>
      </c>
    </row>
    <row r="4" ht="36" customHeight="1" spans="1:4">
      <c r="A4" s="72" t="s">
        <v>1719</v>
      </c>
      <c r="B4" s="73">
        <v>25347</v>
      </c>
      <c r="C4" s="74">
        <v>26491</v>
      </c>
      <c r="D4" s="75">
        <f>IF(B4&gt;0,C4/B4-1,IF(B4&lt;0,-(C4/B4-1),""))</f>
        <v>0.045</v>
      </c>
    </row>
    <row r="5" ht="36" customHeight="1" spans="1:4">
      <c r="A5" s="76" t="s">
        <v>1720</v>
      </c>
      <c r="B5" s="77">
        <v>11117</v>
      </c>
      <c r="C5" s="78">
        <v>12223</v>
      </c>
      <c r="D5" s="79">
        <f>IF(B5&gt;0,C5/B5-1,IF(B5&lt;0,-(C5/B5-1),""))</f>
        <v>0.099</v>
      </c>
    </row>
    <row r="6" ht="36" customHeight="1" spans="1:4">
      <c r="A6" s="72" t="s">
        <v>1721</v>
      </c>
      <c r="B6" s="73">
        <v>17811</v>
      </c>
      <c r="C6" s="74">
        <v>20260</v>
      </c>
      <c r="D6" s="75">
        <f>IF(B6&gt;0,C6/B6-1,IF(B6&lt;0,-(C6/B6-1),""))</f>
        <v>0.137</v>
      </c>
    </row>
    <row r="7" ht="36" customHeight="1" spans="1:4">
      <c r="A7" s="76" t="s">
        <v>1720</v>
      </c>
      <c r="B7" s="77">
        <v>17507</v>
      </c>
      <c r="C7" s="80">
        <v>20031</v>
      </c>
      <c r="D7" s="79">
        <f>IF(B7&gt;0,C7/B7-1,IF(B7&lt;0,-(C7/B7-1),""))</f>
        <v>0.144</v>
      </c>
    </row>
    <row r="8" ht="36" customHeight="1" spans="1:4">
      <c r="A8" s="72" t="s">
        <v>1722</v>
      </c>
      <c r="B8" s="73">
        <v>1835</v>
      </c>
      <c r="C8" s="81">
        <v>2043</v>
      </c>
      <c r="D8" s="75">
        <f t="shared" ref="D8:D22" si="0">IF(B8&gt;0,C8/B8-1,IF(B8&lt;0,-(C8/B8-1),""))</f>
        <v>0.113</v>
      </c>
    </row>
    <row r="9" ht="36" customHeight="1" spans="1:4">
      <c r="A9" s="76" t="s">
        <v>1720</v>
      </c>
      <c r="B9" s="77">
        <v>668</v>
      </c>
      <c r="C9" s="82">
        <v>759</v>
      </c>
      <c r="D9" s="79">
        <f t="shared" si="0"/>
        <v>0.136</v>
      </c>
    </row>
    <row r="10" ht="36" customHeight="1" spans="1:4">
      <c r="A10" s="72" t="s">
        <v>1723</v>
      </c>
      <c r="B10" s="73">
        <v>11207</v>
      </c>
      <c r="C10" s="74">
        <v>11778</v>
      </c>
      <c r="D10" s="75">
        <f t="shared" si="0"/>
        <v>0.051</v>
      </c>
    </row>
    <row r="11" ht="36" customHeight="1" spans="1:4">
      <c r="A11" s="76" t="s">
        <v>1720</v>
      </c>
      <c r="B11" s="77">
        <v>4894</v>
      </c>
      <c r="C11" s="80">
        <v>5092</v>
      </c>
      <c r="D11" s="79">
        <f t="shared" si="0"/>
        <v>0.04</v>
      </c>
    </row>
    <row r="12" ht="36" customHeight="1" spans="1:4">
      <c r="A12" s="72" t="s">
        <v>1724</v>
      </c>
      <c r="B12" s="73">
        <v>1459</v>
      </c>
      <c r="C12" s="74">
        <v>1461</v>
      </c>
      <c r="D12" s="75">
        <f t="shared" si="0"/>
        <v>0.001</v>
      </c>
    </row>
    <row r="13" ht="36" customHeight="1" spans="1:4">
      <c r="A13" s="76" t="s">
        <v>1720</v>
      </c>
      <c r="B13" s="77">
        <v>851</v>
      </c>
      <c r="C13" s="80">
        <v>844</v>
      </c>
      <c r="D13" s="79">
        <f t="shared" si="0"/>
        <v>-0.008</v>
      </c>
    </row>
    <row r="14" s="63" customFormat="1" ht="36" customHeight="1" spans="1:4">
      <c r="A14" s="72" t="s">
        <v>1725</v>
      </c>
      <c r="B14" s="83">
        <v>6825</v>
      </c>
      <c r="C14" s="81">
        <v>7767</v>
      </c>
      <c r="D14" s="75">
        <f t="shared" si="0"/>
        <v>0.138</v>
      </c>
    </row>
    <row r="15" ht="36" customHeight="1" spans="1:4">
      <c r="A15" s="76" t="s">
        <v>1720</v>
      </c>
      <c r="B15" s="84">
        <v>6819.37</v>
      </c>
      <c r="C15" s="82">
        <v>7762</v>
      </c>
      <c r="D15" s="79">
        <f t="shared" si="0"/>
        <v>0.138</v>
      </c>
    </row>
    <row r="16" ht="36" customHeight="1" spans="1:4">
      <c r="A16" s="72" t="s">
        <v>1726</v>
      </c>
      <c r="B16" s="85">
        <v>13627</v>
      </c>
      <c r="C16" s="74">
        <v>14100</v>
      </c>
      <c r="D16" s="75">
        <f t="shared" si="0"/>
        <v>0.035</v>
      </c>
    </row>
    <row r="17" ht="36" customHeight="1" spans="1:4">
      <c r="A17" s="76" t="s">
        <v>1720</v>
      </c>
      <c r="B17" s="86">
        <v>6332</v>
      </c>
      <c r="C17" s="80">
        <v>6408</v>
      </c>
      <c r="D17" s="79">
        <f t="shared" si="0"/>
        <v>0.012</v>
      </c>
    </row>
    <row r="18" ht="36" customHeight="1" spans="1:4">
      <c r="A18" s="87" t="s">
        <v>1727</v>
      </c>
      <c r="B18" s="85">
        <f>B4+B6+B8+B10+B12+B14+B16</f>
        <v>78111</v>
      </c>
      <c r="C18" s="85">
        <f>C4+C6+C8+C10+C12+C14+C16</f>
        <v>83900</v>
      </c>
      <c r="D18" s="75">
        <f t="shared" si="0"/>
        <v>0.074</v>
      </c>
    </row>
    <row r="19" ht="36" customHeight="1" spans="1:4">
      <c r="A19" s="76" t="s">
        <v>1728</v>
      </c>
      <c r="B19" s="85">
        <f>B5+B7+B9+B11+B13+B15+B17</f>
        <v>48188</v>
      </c>
      <c r="C19" s="85">
        <f>C5+C7+C9+C11+C13+C15+C17</f>
        <v>53119</v>
      </c>
      <c r="D19" s="79">
        <f t="shared" si="0"/>
        <v>0.102</v>
      </c>
    </row>
    <row r="20" ht="36" customHeight="1" spans="1:4">
      <c r="A20" s="72" t="s">
        <v>1729</v>
      </c>
      <c r="B20" s="85"/>
      <c r="C20" s="81"/>
      <c r="D20" s="79" t="str">
        <f t="shared" si="0"/>
        <v/>
      </c>
    </row>
    <row r="21" ht="36" customHeight="1" spans="1:4">
      <c r="A21" s="88" t="s">
        <v>1730</v>
      </c>
      <c r="B21" s="85"/>
      <c r="C21" s="81"/>
      <c r="D21" s="79" t="str">
        <f t="shared" si="0"/>
        <v/>
      </c>
    </row>
    <row r="22" ht="36" customHeight="1" spans="1:4">
      <c r="A22" s="87" t="s">
        <v>1731</v>
      </c>
      <c r="B22" s="85">
        <f>B18+B20+B21</f>
        <v>78111</v>
      </c>
      <c r="C22" s="85">
        <f>C18+C20+C21</f>
        <v>83900</v>
      </c>
      <c r="D22" s="75">
        <f t="shared" si="0"/>
        <v>0.074</v>
      </c>
    </row>
    <row r="23" spans="2:3">
      <c r="B23" s="89"/>
      <c r="C23" s="89"/>
    </row>
    <row r="24" spans="2:3">
      <c r="B24" s="89"/>
      <c r="C24" s="89"/>
    </row>
    <row r="25" spans="2:3">
      <c r="B25" s="89"/>
      <c r="C25" s="89"/>
    </row>
    <row r="26" spans="2:3">
      <c r="B26" s="89"/>
      <c r="C26" s="89"/>
    </row>
  </sheetData>
  <mergeCells count="1">
    <mergeCell ref="A1:D1"/>
  </mergeCells>
  <conditionalFormatting sqref="E16">
    <cfRule type="cellIs" dxfId="4" priority="7" stopIfTrue="1" operator="lessThan">
      <formula>0</formula>
    </cfRule>
  </conditionalFormatting>
  <conditionalFormatting sqref="B14:B22 C18:C19 C22">
    <cfRule type="cellIs" dxfId="4"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G19"/>
  <sheetViews>
    <sheetView zoomScale="80" zoomScaleNormal="80" workbookViewId="0">
      <selection activeCell="H34" sqref="H34"/>
    </sheetView>
  </sheetViews>
  <sheetFormatPr defaultColWidth="10" defaultRowHeight="13.5" outlineLevelCol="6"/>
  <cols>
    <col min="1" max="1" width="24.6333333333333" style="20" customWidth="1"/>
    <col min="2" max="7" width="15.6333333333333" style="20" customWidth="1"/>
    <col min="8" max="8" width="9.76666666666667" style="20" customWidth="1"/>
    <col min="9" max="16384" width="10" style="20"/>
  </cols>
  <sheetData>
    <row r="1" s="20" customFormat="1" ht="30" customHeight="1" spans="1:1">
      <c r="A1" s="47"/>
    </row>
    <row r="2" s="20" customFormat="1" ht="28.6" customHeight="1" spans="1:7">
      <c r="A2" s="62" t="s">
        <v>1734</v>
      </c>
      <c r="B2" s="62"/>
      <c r="C2" s="62"/>
      <c r="D2" s="62"/>
      <c r="E2" s="62"/>
      <c r="F2" s="62"/>
      <c r="G2" s="62"/>
    </row>
    <row r="3" s="20" customFormat="1" ht="23" customHeight="1" spans="1:7">
      <c r="A3" s="53"/>
      <c r="B3" s="53"/>
      <c r="F3" s="61" t="s">
        <v>1735</v>
      </c>
      <c r="G3" s="61"/>
    </row>
    <row r="4" s="20" customFormat="1" ht="30" customHeight="1" spans="1:7">
      <c r="A4" s="27" t="s">
        <v>1736</v>
      </c>
      <c r="B4" s="27" t="s">
        <v>1737</v>
      </c>
      <c r="C4" s="27"/>
      <c r="D4" s="27"/>
      <c r="E4" s="27" t="s">
        <v>1738</v>
      </c>
      <c r="F4" s="27"/>
      <c r="G4" s="27"/>
    </row>
    <row r="5" s="20" customFormat="1" ht="30" customHeight="1" spans="1:7">
      <c r="A5" s="27"/>
      <c r="B5" s="57"/>
      <c r="C5" s="27" t="s">
        <v>1739</v>
      </c>
      <c r="D5" s="27" t="s">
        <v>1740</v>
      </c>
      <c r="E5" s="57"/>
      <c r="F5" s="27" t="s">
        <v>1739</v>
      </c>
      <c r="G5" s="27" t="s">
        <v>1740</v>
      </c>
    </row>
    <row r="6" s="20" customFormat="1" ht="30" customHeight="1" spans="1:7">
      <c r="A6" s="27" t="s">
        <v>1741</v>
      </c>
      <c r="B6" s="27" t="s">
        <v>1742</v>
      </c>
      <c r="C6" s="27" t="s">
        <v>1743</v>
      </c>
      <c r="D6" s="27" t="s">
        <v>1744</v>
      </c>
      <c r="E6" s="27" t="s">
        <v>1745</v>
      </c>
      <c r="F6" s="27" t="s">
        <v>1746</v>
      </c>
      <c r="G6" s="27" t="s">
        <v>1747</v>
      </c>
    </row>
    <row r="7" s="20" customFormat="1" ht="30" customHeight="1" spans="1:7">
      <c r="A7" s="45" t="s">
        <v>1693</v>
      </c>
      <c r="B7" s="50">
        <f>C7+D7</f>
        <v>131.48</v>
      </c>
      <c r="C7" s="38">
        <v>28.32</v>
      </c>
      <c r="D7" s="38">
        <v>103.16</v>
      </c>
      <c r="E7" s="50">
        <f>F7+G7</f>
        <v>129</v>
      </c>
      <c r="F7" s="29">
        <v>26.5</v>
      </c>
      <c r="G7" s="29">
        <v>102.5</v>
      </c>
    </row>
    <row r="8" s="20" customFormat="1" ht="30" customHeight="1" spans="1:7">
      <c r="A8" s="45"/>
      <c r="B8" s="57"/>
      <c r="C8" s="57"/>
      <c r="D8" s="57"/>
      <c r="E8" s="57"/>
      <c r="F8" s="57"/>
      <c r="G8" s="57"/>
    </row>
    <row r="9" s="20" customFormat="1" ht="30" customHeight="1" spans="1:7">
      <c r="A9" s="29"/>
      <c r="B9" s="57"/>
      <c r="C9" s="57"/>
      <c r="D9" s="57"/>
      <c r="E9" s="57"/>
      <c r="F9" s="57"/>
      <c r="G9" s="57"/>
    </row>
    <row r="10" s="20" customFormat="1" ht="30" customHeight="1" spans="1:7">
      <c r="A10" s="29"/>
      <c r="B10" s="57"/>
      <c r="C10" s="57"/>
      <c r="D10" s="57"/>
      <c r="E10" s="57"/>
      <c r="F10" s="57"/>
      <c r="G10" s="57"/>
    </row>
    <row r="11" s="20" customFormat="1" ht="30" customHeight="1" spans="1:7">
      <c r="A11" s="29"/>
      <c r="B11" s="57"/>
      <c r="C11" s="57"/>
      <c r="D11" s="57"/>
      <c r="E11" s="57"/>
      <c r="F11" s="57"/>
      <c r="G11" s="57"/>
    </row>
    <row r="12" s="20" customFormat="1" ht="30" customHeight="1" spans="1:7">
      <c r="A12" s="29"/>
      <c r="B12" s="57"/>
      <c r="C12" s="57"/>
      <c r="D12" s="57"/>
      <c r="E12" s="57"/>
      <c r="F12" s="57"/>
      <c r="G12" s="57"/>
    </row>
    <row r="13" s="22" customFormat="1" ht="25" customHeight="1" spans="1:7">
      <c r="A13" s="58" t="s">
        <v>1748</v>
      </c>
      <c r="B13" s="58"/>
      <c r="C13" s="58"/>
      <c r="D13" s="58"/>
      <c r="E13" s="58"/>
      <c r="F13" s="58"/>
      <c r="G13" s="58"/>
    </row>
    <row r="14" s="22" customFormat="1" ht="25" customHeight="1" spans="1:7">
      <c r="A14" s="58" t="s">
        <v>1749</v>
      </c>
      <c r="B14" s="58"/>
      <c r="C14" s="58"/>
      <c r="D14" s="58"/>
      <c r="E14" s="58"/>
      <c r="F14" s="58"/>
      <c r="G14" s="58"/>
    </row>
    <row r="15" s="20" customFormat="1" ht="18" customHeight="1" spans="1:7">
      <c r="A15" s="47"/>
      <c r="B15" s="47"/>
      <c r="C15" s="47"/>
      <c r="D15" s="47"/>
      <c r="E15" s="47"/>
      <c r="F15" s="47"/>
      <c r="G15" s="47"/>
    </row>
    <row r="16" s="20" customFormat="1" ht="18" customHeight="1" spans="1:7">
      <c r="A16" s="47"/>
      <c r="B16" s="47"/>
      <c r="C16" s="47"/>
      <c r="D16" s="47"/>
      <c r="E16" s="47"/>
      <c r="F16" s="47"/>
      <c r="G16" s="47"/>
    </row>
    <row r="17" s="20" customFormat="1" ht="18" customHeight="1" spans="1:7">
      <c r="A17" s="47"/>
      <c r="B17" s="47"/>
      <c r="C17" s="47"/>
      <c r="D17" s="47"/>
      <c r="E17" s="47"/>
      <c r="F17" s="47"/>
      <c r="G17" s="47"/>
    </row>
    <row r="18" s="20" customFormat="1" ht="18" customHeight="1" spans="1:7">
      <c r="A18" s="47"/>
      <c r="B18" s="47"/>
      <c r="C18" s="47"/>
      <c r="D18" s="47"/>
      <c r="E18" s="47"/>
      <c r="F18" s="47"/>
      <c r="G18" s="47"/>
    </row>
    <row r="19" s="20" customFormat="1" ht="14" customHeight="1" spans="1:7">
      <c r="A19" s="47"/>
      <c r="B19" s="47"/>
      <c r="C19" s="47"/>
      <c r="D19" s="47"/>
      <c r="E19" s="47"/>
      <c r="F19" s="47"/>
      <c r="G19" s="47"/>
    </row>
  </sheetData>
  <mergeCells count="7">
    <mergeCell ref="A2:G2"/>
    <mergeCell ref="F3:G3"/>
    <mergeCell ref="B4:D4"/>
    <mergeCell ref="E4:G4"/>
    <mergeCell ref="A13:G13"/>
    <mergeCell ref="A14:G14"/>
    <mergeCell ref="A4:A5"/>
  </mergeCells>
  <printOptions horizontalCentered="1"/>
  <pageMargins left="0.708333333333333" right="0.708333333333333" top="0.629861111111111" bottom="0.751388888888889" header="0.306944444444444" footer="0.306944444444444"/>
  <pageSetup paperSize="9" fitToHeight="200" orientation="landscape" horizontalDpi="600" verticalDpi="600"/>
  <headerFooter>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7"/>
  <sheetViews>
    <sheetView zoomScale="80" zoomScaleNormal="80" workbookViewId="0">
      <selection activeCell="H34" sqref="H34"/>
    </sheetView>
  </sheetViews>
  <sheetFormatPr defaultColWidth="10" defaultRowHeight="13.5" outlineLevelCol="2"/>
  <cols>
    <col min="1" max="1" width="24.625" style="20" customWidth="1"/>
    <col min="2" max="3" width="27.5" style="20" customWidth="1"/>
    <col min="4" max="4" width="9.75" style="20" customWidth="1"/>
    <col min="5" max="16384" width="10" style="20"/>
  </cols>
  <sheetData>
    <row r="1" s="20" customFormat="1" ht="30" customHeight="1" spans="1:1">
      <c r="A1" s="47"/>
    </row>
    <row r="2" s="20" customFormat="1" ht="51" customHeight="1" spans="1:3">
      <c r="A2" s="55" t="s">
        <v>1750</v>
      </c>
      <c r="B2" s="55"/>
      <c r="C2" s="55"/>
    </row>
    <row r="3" s="20" customFormat="1" ht="23.1" customHeight="1" spans="1:3">
      <c r="A3" s="53"/>
      <c r="B3" s="53"/>
      <c r="C3" s="56" t="s">
        <v>1735</v>
      </c>
    </row>
    <row r="4" s="20" customFormat="1" ht="45.75" customHeight="1" spans="1:3">
      <c r="A4" s="57" t="s">
        <v>1736</v>
      </c>
      <c r="B4" s="27" t="s">
        <v>1751</v>
      </c>
      <c r="C4" s="27" t="s">
        <v>1752</v>
      </c>
    </row>
    <row r="5" s="20" customFormat="1" ht="30" customHeight="1" spans="1:3">
      <c r="A5" s="45" t="s">
        <v>1693</v>
      </c>
      <c r="B5" s="29">
        <v>28.32</v>
      </c>
      <c r="C5" s="29">
        <v>26.5</v>
      </c>
    </row>
    <row r="6" s="20" customFormat="1" ht="30" customHeight="1" spans="1:3">
      <c r="A6" s="29"/>
      <c r="B6" s="57"/>
      <c r="C6" s="57"/>
    </row>
    <row r="7" s="20" customFormat="1" ht="30" customHeight="1" spans="1:3">
      <c r="A7" s="29"/>
      <c r="B7" s="57"/>
      <c r="C7" s="57"/>
    </row>
    <row r="8" s="20" customFormat="1" ht="30" customHeight="1" spans="1:3">
      <c r="A8" s="29"/>
      <c r="B8" s="57"/>
      <c r="C8" s="57"/>
    </row>
    <row r="9" s="20" customFormat="1" ht="30" customHeight="1" spans="1:3">
      <c r="A9" s="29"/>
      <c r="B9" s="57"/>
      <c r="C9" s="57"/>
    </row>
    <row r="10" s="22" customFormat="1" ht="24.95" customHeight="1" spans="1:3">
      <c r="A10" s="58" t="s">
        <v>1748</v>
      </c>
      <c r="B10" s="58"/>
      <c r="C10" s="58"/>
    </row>
    <row r="11" s="22" customFormat="1" ht="24.95" customHeight="1" spans="1:3">
      <c r="A11" s="58" t="s">
        <v>1749</v>
      </c>
      <c r="B11" s="58"/>
      <c r="C11" s="58"/>
    </row>
    <row r="12" s="20" customFormat="1" ht="18" customHeight="1" spans="1:3">
      <c r="A12" s="47"/>
      <c r="B12" s="47"/>
      <c r="C12" s="47"/>
    </row>
    <row r="13" s="20" customFormat="1" ht="18" customHeight="1" spans="1:3">
      <c r="A13" s="47"/>
      <c r="B13" s="47"/>
      <c r="C13" s="47"/>
    </row>
    <row r="14" s="20" customFormat="1" ht="18" customHeight="1" spans="1:3">
      <c r="A14" s="47"/>
      <c r="B14" s="47"/>
      <c r="C14" s="47"/>
    </row>
    <row r="15" s="20" customFormat="1" ht="18" customHeight="1" spans="1:3">
      <c r="A15" s="47"/>
      <c r="B15" s="47"/>
      <c r="C15" s="47"/>
    </row>
    <row r="16" s="20" customFormat="1" ht="14.1" customHeight="1" spans="1:3">
      <c r="A16" s="47"/>
      <c r="B16" s="47"/>
      <c r="C16" s="47"/>
    </row>
    <row r="17" s="20" customFormat="1" ht="33" customHeight="1" spans="1:3">
      <c r="A17" s="53"/>
      <c r="B17" s="53"/>
      <c r="C17" s="53"/>
    </row>
  </sheetData>
  <mergeCells count="3">
    <mergeCell ref="A2:C2"/>
    <mergeCell ref="A10:C10"/>
    <mergeCell ref="A11:C11"/>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G16"/>
  <sheetViews>
    <sheetView zoomScale="70" zoomScaleNormal="70" workbookViewId="0">
      <selection activeCell="H34" sqref="H34"/>
    </sheetView>
  </sheetViews>
  <sheetFormatPr defaultColWidth="10" defaultRowHeight="13.5" outlineLevelCol="6"/>
  <cols>
    <col min="1" max="1" width="62.25" style="20" customWidth="1"/>
    <col min="2" max="3" width="28.6333333333333" style="20" customWidth="1"/>
    <col min="4" max="4" width="9.76666666666667" style="20" customWidth="1"/>
    <col min="5" max="16384" width="10" style="20"/>
  </cols>
  <sheetData>
    <row r="1" s="20" customFormat="1" ht="23" customHeight="1"/>
    <row r="2" s="20" customFormat="1" ht="14.3" customHeight="1" spans="1:1">
      <c r="A2" s="47"/>
    </row>
    <row r="3" s="20" customFormat="1" ht="28.6" customHeight="1" spans="1:3">
      <c r="A3" s="42" t="s">
        <v>1753</v>
      </c>
      <c r="B3" s="42"/>
      <c r="C3" s="42"/>
    </row>
    <row r="4" s="20" customFormat="1" ht="27" customHeight="1" spans="1:3">
      <c r="A4" s="53"/>
      <c r="B4" s="53"/>
      <c r="C4" s="61" t="s">
        <v>1735</v>
      </c>
    </row>
    <row r="5" s="59" customFormat="1" ht="24" customHeight="1" spans="1:3">
      <c r="A5" s="27" t="s">
        <v>1754</v>
      </c>
      <c r="B5" s="27" t="s">
        <v>1692</v>
      </c>
      <c r="C5" s="27" t="s">
        <v>1755</v>
      </c>
    </row>
    <row r="6" s="59" customFormat="1" ht="32" customHeight="1" spans="1:3">
      <c r="A6" s="50" t="s">
        <v>1756</v>
      </c>
      <c r="B6" s="51">
        <v>24.37</v>
      </c>
      <c r="C6" s="51">
        <v>26.71</v>
      </c>
    </row>
    <row r="7" s="59" customFormat="1" ht="32" customHeight="1" spans="1:3">
      <c r="A7" s="50" t="s">
        <v>1757</v>
      </c>
      <c r="B7" s="51">
        <v>31.98</v>
      </c>
      <c r="C7" s="51">
        <v>28.32</v>
      </c>
    </row>
    <row r="8" s="59" customFormat="1" ht="32" customHeight="1" spans="1:3">
      <c r="A8" s="50" t="s">
        <v>1758</v>
      </c>
      <c r="B8" s="51">
        <v>1.63</v>
      </c>
      <c r="C8" s="51">
        <v>1.63</v>
      </c>
    </row>
    <row r="9" s="59" customFormat="1" ht="30" customHeight="1" spans="1:3">
      <c r="A9" s="45" t="s">
        <v>1759</v>
      </c>
      <c r="B9" s="51"/>
      <c r="C9" s="51"/>
    </row>
    <row r="10" s="59" customFormat="1" ht="32" customHeight="1" spans="1:3">
      <c r="A10" s="45" t="s">
        <v>1760</v>
      </c>
      <c r="B10" s="51">
        <v>1.63</v>
      </c>
      <c r="C10" s="51">
        <v>1.63</v>
      </c>
    </row>
    <row r="11" s="59" customFormat="1" ht="32" customHeight="1" spans="1:3">
      <c r="A11" s="50" t="s">
        <v>1761</v>
      </c>
      <c r="B11" s="51">
        <v>1.85</v>
      </c>
      <c r="C11" s="51">
        <v>1.85</v>
      </c>
    </row>
    <row r="12" s="59" customFormat="1" ht="32" customHeight="1" spans="1:3">
      <c r="A12" s="50" t="s">
        <v>1762</v>
      </c>
      <c r="B12" s="51">
        <v>26.5</v>
      </c>
      <c r="C12" s="51">
        <v>26.5</v>
      </c>
    </row>
    <row r="13" s="59" customFormat="1" ht="32" customHeight="1" spans="1:3">
      <c r="A13" s="50" t="s">
        <v>1763</v>
      </c>
      <c r="B13" s="51"/>
      <c r="C13" s="51"/>
    </row>
    <row r="14" s="59" customFormat="1" ht="32" customHeight="1" spans="1:3">
      <c r="A14" s="50" t="s">
        <v>1764</v>
      </c>
      <c r="B14" s="51">
        <v>28.32</v>
      </c>
      <c r="C14" s="51"/>
    </row>
    <row r="15" s="60" customFormat="1" ht="69" customHeight="1" spans="1:7">
      <c r="A15" s="32" t="s">
        <v>1765</v>
      </c>
      <c r="B15" s="32"/>
      <c r="C15" s="32"/>
      <c r="D15" s="46"/>
      <c r="E15" s="46"/>
      <c r="F15" s="46"/>
      <c r="G15" s="46"/>
    </row>
    <row r="16" s="20" customFormat="1" spans="1:3">
      <c r="A16" s="53"/>
      <c r="B16" s="53"/>
      <c r="C16" s="53"/>
    </row>
  </sheetData>
  <mergeCells count="2">
    <mergeCell ref="A3:C3"/>
    <mergeCell ref="A15:C15"/>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G16"/>
  <sheetViews>
    <sheetView zoomScale="70" zoomScaleNormal="70" workbookViewId="0">
      <selection activeCell="H34" sqref="H34"/>
    </sheetView>
  </sheetViews>
  <sheetFormatPr defaultColWidth="10" defaultRowHeight="13.5" outlineLevelCol="6"/>
  <cols>
    <col min="1" max="1" width="60" style="20" customWidth="1"/>
    <col min="2" max="3" width="25.6333333333333" style="20" customWidth="1"/>
    <col min="4" max="4" width="9.76666666666667" style="20" customWidth="1"/>
    <col min="5" max="16384" width="10" style="20"/>
  </cols>
  <sheetData>
    <row r="1" s="20" customFormat="1" ht="23" customHeight="1"/>
    <row r="2" s="20" customFormat="1" ht="14.3" customHeight="1" spans="1:1">
      <c r="A2" s="47"/>
    </row>
    <row r="3" s="20" customFormat="1" ht="28.6" customHeight="1" spans="1:3">
      <c r="A3" s="42" t="s">
        <v>1766</v>
      </c>
      <c r="B3" s="42"/>
      <c r="C3" s="42"/>
    </row>
    <row r="4" s="20" customFormat="1" ht="27" customHeight="1" spans="1:3">
      <c r="A4" s="53"/>
      <c r="B4" s="53"/>
      <c r="C4" s="33" t="s">
        <v>1735</v>
      </c>
    </row>
    <row r="5" s="20" customFormat="1" ht="24" customHeight="1" spans="1:3">
      <c r="A5" s="27" t="s">
        <v>1754</v>
      </c>
      <c r="B5" s="27" t="s">
        <v>1692</v>
      </c>
      <c r="C5" s="27" t="s">
        <v>1755</v>
      </c>
    </row>
    <row r="6" s="20" customFormat="1" ht="32" customHeight="1" spans="1:3">
      <c r="A6" s="50" t="s">
        <v>1756</v>
      </c>
      <c r="B6" s="51">
        <v>24.37</v>
      </c>
      <c r="C6" s="51">
        <v>26.71</v>
      </c>
    </row>
    <row r="7" s="20" customFormat="1" ht="32" customHeight="1" spans="1:3">
      <c r="A7" s="50" t="s">
        <v>1757</v>
      </c>
      <c r="B7" s="51">
        <v>31.98</v>
      </c>
      <c r="C7" s="51">
        <v>28.32</v>
      </c>
    </row>
    <row r="8" s="20" customFormat="1" ht="32" customHeight="1" spans="1:3">
      <c r="A8" s="50" t="s">
        <v>1758</v>
      </c>
      <c r="B8" s="51">
        <v>1.63</v>
      </c>
      <c r="C8" s="51">
        <v>1.63</v>
      </c>
    </row>
    <row r="9" s="20" customFormat="1" ht="32" customHeight="1" spans="1:3">
      <c r="A9" s="50" t="s">
        <v>1767</v>
      </c>
      <c r="B9" s="51"/>
      <c r="C9" s="51"/>
    </row>
    <row r="10" s="20" customFormat="1" ht="32" customHeight="1" spans="1:3">
      <c r="A10" s="50" t="s">
        <v>1768</v>
      </c>
      <c r="B10" s="51">
        <v>1.63</v>
      </c>
      <c r="C10" s="51">
        <v>1.63</v>
      </c>
    </row>
    <row r="11" s="20" customFormat="1" ht="32" customHeight="1" spans="1:3">
      <c r="A11" s="50" t="s">
        <v>1761</v>
      </c>
      <c r="B11" s="51">
        <v>1.85</v>
      </c>
      <c r="C11" s="51">
        <v>1.85</v>
      </c>
    </row>
    <row r="12" s="20" customFormat="1" ht="32" customHeight="1" spans="1:3">
      <c r="A12" s="50" t="s">
        <v>1762</v>
      </c>
      <c r="B12" s="51">
        <v>26.5</v>
      </c>
      <c r="C12" s="51">
        <v>26.5</v>
      </c>
    </row>
    <row r="13" s="20" customFormat="1" ht="32" customHeight="1" spans="1:3">
      <c r="A13" s="50" t="s">
        <v>1763</v>
      </c>
      <c r="B13" s="51"/>
      <c r="C13" s="51"/>
    </row>
    <row r="14" s="20" customFormat="1" ht="32" customHeight="1" spans="1:3">
      <c r="A14" s="50" t="s">
        <v>1764</v>
      </c>
      <c r="B14" s="51">
        <v>28.32</v>
      </c>
      <c r="C14" s="51"/>
    </row>
    <row r="15" s="22" customFormat="1" ht="69" customHeight="1" spans="1:7">
      <c r="A15" s="32" t="s">
        <v>1769</v>
      </c>
      <c r="B15" s="32"/>
      <c r="C15" s="32"/>
      <c r="D15" s="58"/>
      <c r="E15" s="58"/>
      <c r="F15" s="58"/>
      <c r="G15" s="58"/>
    </row>
    <row r="16" s="20" customFormat="1" spans="1:3">
      <c r="A16" s="53"/>
      <c r="B16" s="53"/>
      <c r="C16" s="53"/>
    </row>
  </sheetData>
  <mergeCells count="2">
    <mergeCell ref="A3:C3"/>
    <mergeCell ref="A15:C15"/>
  </mergeCells>
  <printOptions horizontalCentered="1"/>
  <pageMargins left="0.708333333333333" right="0.708333333333333" top="0.354166666666667" bottom="0.472222222222222" header="0.306944444444444" footer="0.306944444444444"/>
  <pageSetup paperSize="9" fitToHeight="200" orientation="landscape" horizontalDpi="600" verticalDpi="600"/>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7"/>
  <sheetViews>
    <sheetView zoomScale="70" zoomScaleNormal="70" workbookViewId="0">
      <selection activeCell="H34" sqref="H34"/>
    </sheetView>
  </sheetViews>
  <sheetFormatPr defaultColWidth="10" defaultRowHeight="13.5" outlineLevelCol="2"/>
  <cols>
    <col min="1" max="1" width="24.625" style="20" customWidth="1"/>
    <col min="2" max="3" width="27.5" style="20" customWidth="1"/>
    <col min="4" max="4" width="9.75" style="20" customWidth="1"/>
    <col min="5" max="16384" width="10" style="20"/>
  </cols>
  <sheetData>
    <row r="1" s="20" customFormat="1" ht="30" customHeight="1" spans="1:1">
      <c r="A1" s="47"/>
    </row>
    <row r="2" s="20" customFormat="1" ht="51" customHeight="1" spans="1:3">
      <c r="A2" s="55" t="s">
        <v>1770</v>
      </c>
      <c r="B2" s="55"/>
      <c r="C2" s="55"/>
    </row>
    <row r="3" s="20" customFormat="1" ht="23.1" customHeight="1" spans="1:3">
      <c r="A3" s="53"/>
      <c r="B3" s="53"/>
      <c r="C3" s="56" t="s">
        <v>1735</v>
      </c>
    </row>
    <row r="4" s="20" customFormat="1" ht="45.75" customHeight="1" spans="1:3">
      <c r="A4" s="57" t="s">
        <v>1736</v>
      </c>
      <c r="B4" s="27" t="s">
        <v>1771</v>
      </c>
      <c r="C4" s="27" t="s">
        <v>1772</v>
      </c>
    </row>
    <row r="5" s="20" customFormat="1" ht="30" customHeight="1" spans="1:3">
      <c r="A5" s="45" t="s">
        <v>1693</v>
      </c>
      <c r="B5" s="50">
        <v>103.16</v>
      </c>
      <c r="C5" s="50">
        <v>102.5</v>
      </c>
    </row>
    <row r="6" s="20" customFormat="1" ht="30" customHeight="1" spans="1:3">
      <c r="A6" s="29"/>
      <c r="B6" s="57"/>
      <c r="C6" s="57"/>
    </row>
    <row r="7" s="20" customFormat="1" ht="30" customHeight="1" spans="1:3">
      <c r="A7" s="29"/>
      <c r="B7" s="57"/>
      <c r="C7" s="57"/>
    </row>
    <row r="8" s="20" customFormat="1" ht="30" customHeight="1" spans="1:3">
      <c r="A8" s="29"/>
      <c r="B8" s="57"/>
      <c r="C8" s="57"/>
    </row>
    <row r="9" s="20" customFormat="1" ht="30" customHeight="1" spans="1:3">
      <c r="A9" s="29"/>
      <c r="B9" s="57"/>
      <c r="C9" s="57"/>
    </row>
    <row r="10" s="22" customFormat="1" ht="40" customHeight="1" spans="1:3">
      <c r="A10" s="46" t="s">
        <v>1748</v>
      </c>
      <c r="B10" s="46"/>
      <c r="C10" s="46"/>
    </row>
    <row r="11" s="22" customFormat="1" ht="42" customHeight="1" spans="1:3">
      <c r="A11" s="46" t="s">
        <v>1749</v>
      </c>
      <c r="B11" s="46"/>
      <c r="C11" s="46"/>
    </row>
    <row r="12" s="20" customFormat="1" ht="18" customHeight="1" spans="1:3">
      <c r="A12" s="47"/>
      <c r="B12" s="47"/>
      <c r="C12" s="47"/>
    </row>
    <row r="13" s="20" customFormat="1" ht="18" customHeight="1" spans="1:3">
      <c r="A13" s="47"/>
      <c r="B13" s="47"/>
      <c r="C13" s="47"/>
    </row>
    <row r="14" s="20" customFormat="1" ht="18" customHeight="1" spans="1:3">
      <c r="A14" s="47"/>
      <c r="B14" s="47"/>
      <c r="C14" s="47"/>
    </row>
    <row r="15" s="20" customFormat="1" ht="18" customHeight="1" spans="1:3">
      <c r="A15" s="47"/>
      <c r="B15" s="47"/>
      <c r="C15" s="47"/>
    </row>
    <row r="16" s="20" customFormat="1" ht="14.1" customHeight="1" spans="1:3">
      <c r="A16" s="47"/>
      <c r="B16" s="47"/>
      <c r="C16" s="47"/>
    </row>
    <row r="17" s="20" customFormat="1" ht="33" customHeight="1" spans="1:3">
      <c r="A17" s="53"/>
      <c r="B17" s="53"/>
      <c r="C17" s="53"/>
    </row>
  </sheetData>
  <mergeCells count="3">
    <mergeCell ref="A2:C2"/>
    <mergeCell ref="A10:C10"/>
    <mergeCell ref="A11:C11"/>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C14"/>
  <sheetViews>
    <sheetView workbookViewId="0">
      <selection activeCell="H34" sqref="H34"/>
    </sheetView>
  </sheetViews>
  <sheetFormatPr defaultColWidth="10" defaultRowHeight="13.5" outlineLevelCol="2"/>
  <cols>
    <col min="1" max="1" width="60.5" style="20" customWidth="1"/>
    <col min="2" max="3" width="25.6333333333333" style="20" customWidth="1"/>
    <col min="4" max="4" width="9.76666666666667" style="20" customWidth="1"/>
    <col min="5" max="16384" width="10" style="20"/>
  </cols>
  <sheetData>
    <row r="1" s="20" customFormat="1" ht="24" customHeight="1"/>
    <row r="2" s="20" customFormat="1" ht="14.3" customHeight="1" spans="1:1">
      <c r="A2" s="47"/>
    </row>
    <row r="3" s="20" customFormat="1" ht="28.6" customHeight="1" spans="1:3">
      <c r="A3" s="42" t="s">
        <v>1773</v>
      </c>
      <c r="B3" s="42"/>
      <c r="C3" s="42"/>
    </row>
    <row r="4" s="20" customFormat="1" ht="25" customHeight="1" spans="1:3">
      <c r="A4" s="53"/>
      <c r="B4" s="53"/>
      <c r="C4" s="54" t="s">
        <v>1735</v>
      </c>
    </row>
    <row r="5" s="20" customFormat="1" ht="32" customHeight="1" spans="1:3">
      <c r="A5" s="27" t="s">
        <v>1754</v>
      </c>
      <c r="B5" s="27" t="s">
        <v>1692</v>
      </c>
      <c r="C5" s="27" t="s">
        <v>1755</v>
      </c>
    </row>
    <row r="6" s="20" customFormat="1" ht="32" customHeight="1" spans="1:3">
      <c r="A6" s="50" t="s">
        <v>1774</v>
      </c>
      <c r="B6" s="51">
        <v>78.13</v>
      </c>
      <c r="C6" s="51">
        <v>78.13</v>
      </c>
    </row>
    <row r="7" s="20" customFormat="1" ht="32" customHeight="1" spans="1:3">
      <c r="A7" s="50" t="s">
        <v>1775</v>
      </c>
      <c r="B7" s="51">
        <v>79.26</v>
      </c>
      <c r="C7" s="51">
        <v>103.16</v>
      </c>
    </row>
    <row r="8" s="20" customFormat="1" ht="32" customHeight="1" spans="1:3">
      <c r="A8" s="50" t="s">
        <v>1776</v>
      </c>
      <c r="B8" s="51">
        <v>0.57</v>
      </c>
      <c r="C8" s="51">
        <v>24.97</v>
      </c>
    </row>
    <row r="9" s="20" customFormat="1" ht="32" customHeight="1" spans="1:3">
      <c r="A9" s="50" t="s">
        <v>1777</v>
      </c>
      <c r="B9" s="51">
        <v>0.6</v>
      </c>
      <c r="C9" s="51">
        <v>0.6</v>
      </c>
    </row>
    <row r="10" s="20" customFormat="1" ht="32" customHeight="1" spans="1:3">
      <c r="A10" s="50" t="s">
        <v>1778</v>
      </c>
      <c r="B10" s="51">
        <v>78.1</v>
      </c>
      <c r="C10" s="51">
        <v>102.5</v>
      </c>
    </row>
    <row r="11" s="20" customFormat="1" ht="32" customHeight="1" spans="1:3">
      <c r="A11" s="50" t="s">
        <v>1779</v>
      </c>
      <c r="B11" s="51"/>
      <c r="C11" s="51">
        <v>24.4</v>
      </c>
    </row>
    <row r="12" s="20" customFormat="1" ht="32" customHeight="1" spans="1:3">
      <c r="A12" s="50" t="s">
        <v>1780</v>
      </c>
      <c r="B12" s="51">
        <v>103.16</v>
      </c>
      <c r="C12" s="51"/>
    </row>
    <row r="13" s="22" customFormat="1" ht="72" customHeight="1" spans="1:3">
      <c r="A13" s="32" t="s">
        <v>1781</v>
      </c>
      <c r="B13" s="32"/>
      <c r="C13" s="32"/>
    </row>
    <row r="14" s="20" customFormat="1" ht="31" customHeight="1" spans="1:3">
      <c r="A14" s="52"/>
      <c r="B14" s="52"/>
      <c r="C14" s="52"/>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E45"/>
  <sheetViews>
    <sheetView showGridLines="0" view="pageBreakPreview" zoomScale="70" zoomScaleNormal="90" topLeftCell="B1" workbookViewId="0">
      <pane ySplit="3" topLeftCell="A4" activePane="bottomLeft" state="frozen"/>
      <selection/>
      <selection pane="bottomLeft" activeCell="H34" sqref="H34"/>
    </sheetView>
  </sheetViews>
  <sheetFormatPr defaultColWidth="9" defaultRowHeight="14.25" outlineLevelCol="4"/>
  <cols>
    <col min="1" max="1" width="14.5" style="140" customWidth="1"/>
    <col min="2" max="2" width="50.75" style="140" customWidth="1"/>
    <col min="3" max="5" width="20.6333333333333" style="140" customWidth="1"/>
    <col min="6" max="16384" width="9" style="219"/>
  </cols>
  <sheetData>
    <row r="1" s="362" customFormat="1" ht="45" customHeight="1" spans="1:5">
      <c r="A1" s="366"/>
      <c r="B1" s="366" t="s">
        <v>130</v>
      </c>
      <c r="C1" s="366"/>
      <c r="D1" s="366"/>
      <c r="E1" s="366"/>
    </row>
    <row r="2" ht="18.95" customHeight="1" spans="2:5">
      <c r="B2" s="391"/>
      <c r="C2" s="283"/>
      <c r="D2" s="283"/>
      <c r="E2" s="368" t="s">
        <v>1</v>
      </c>
    </row>
    <row r="3" s="389" customFormat="1" ht="45" customHeight="1" spans="1:5">
      <c r="A3" s="392" t="s">
        <v>2</v>
      </c>
      <c r="B3" s="286" t="s">
        <v>3</v>
      </c>
      <c r="C3" s="71" t="s">
        <v>4</v>
      </c>
      <c r="D3" s="71" t="s">
        <v>5</v>
      </c>
      <c r="E3" s="71" t="s">
        <v>131</v>
      </c>
    </row>
    <row r="4" ht="32.1" customHeight="1" spans="1:5">
      <c r="A4" s="393" t="s">
        <v>7</v>
      </c>
      <c r="B4" s="394" t="s">
        <v>8</v>
      </c>
      <c r="C4" s="81">
        <f>SUM(C5:C19)</f>
        <v>27925</v>
      </c>
      <c r="D4" s="81">
        <f>SUM(D5:D19)</f>
        <v>40035</v>
      </c>
      <c r="E4" s="289">
        <f>IF(C4&lt;&gt;0,D4/C4-1,"")</f>
        <v>0.434</v>
      </c>
    </row>
    <row r="5" ht="32.1" customHeight="1" spans="1:5">
      <c r="A5" s="295" t="s">
        <v>9</v>
      </c>
      <c r="B5" s="395" t="s">
        <v>10</v>
      </c>
      <c r="C5" s="82">
        <v>7959</v>
      </c>
      <c r="D5" s="298">
        <v>7349</v>
      </c>
      <c r="E5" s="290">
        <f>IF(C5&lt;&gt;0,D5/C5-1,"")</f>
        <v>-0.077</v>
      </c>
    </row>
    <row r="6" ht="32.1" customHeight="1" spans="1:5">
      <c r="A6" s="295" t="s">
        <v>11</v>
      </c>
      <c r="B6" s="395" t="s">
        <v>12</v>
      </c>
      <c r="C6" s="82">
        <v>1152</v>
      </c>
      <c r="D6" s="298">
        <v>940</v>
      </c>
      <c r="E6" s="290">
        <f>IF(C6&lt;&gt;0,D6/C6-1,"")</f>
        <v>-0.184</v>
      </c>
    </row>
    <row r="7" ht="32.1" customHeight="1" spans="1:5">
      <c r="A7" s="295" t="s">
        <v>13</v>
      </c>
      <c r="B7" s="395" t="s">
        <v>14</v>
      </c>
      <c r="C7" s="82">
        <v>303</v>
      </c>
      <c r="D7" s="298">
        <v>353</v>
      </c>
      <c r="E7" s="290">
        <f>IF(C7&lt;&gt;0,D7/C7-1,"")</f>
        <v>0.165</v>
      </c>
    </row>
    <row r="8" s="219" customFormat="1" ht="32.1" customHeight="1" spans="1:5">
      <c r="A8" s="295" t="s">
        <v>15</v>
      </c>
      <c r="B8" s="395" t="s">
        <v>16</v>
      </c>
      <c r="C8" s="82">
        <v>114</v>
      </c>
      <c r="D8" s="298">
        <v>108</v>
      </c>
      <c r="E8" s="290">
        <f t="shared" ref="E8:E41" si="0">IF(C8&lt;&gt;0,D8/C8-1,"")</f>
        <v>-0.053</v>
      </c>
    </row>
    <row r="9" ht="32.1" customHeight="1" spans="1:5">
      <c r="A9" s="295" t="s">
        <v>17</v>
      </c>
      <c r="B9" s="395" t="s">
        <v>18</v>
      </c>
      <c r="C9" s="82">
        <v>892</v>
      </c>
      <c r="D9" s="298">
        <v>1000</v>
      </c>
      <c r="E9" s="290">
        <f t="shared" si="0"/>
        <v>0.121</v>
      </c>
    </row>
    <row r="10" s="219" customFormat="1" ht="32.1" customHeight="1" spans="1:5">
      <c r="A10" s="295" t="s">
        <v>19</v>
      </c>
      <c r="B10" s="395" t="s">
        <v>20</v>
      </c>
      <c r="C10" s="82">
        <v>904</v>
      </c>
      <c r="D10" s="298">
        <v>975</v>
      </c>
      <c r="E10" s="290">
        <f t="shared" si="0"/>
        <v>0.079</v>
      </c>
    </row>
    <row r="11" s="219" customFormat="1" ht="32.1" customHeight="1" spans="1:5">
      <c r="A11" s="295" t="s">
        <v>21</v>
      </c>
      <c r="B11" s="395" t="s">
        <v>22</v>
      </c>
      <c r="C11" s="82">
        <v>460</v>
      </c>
      <c r="D11" s="298">
        <v>500</v>
      </c>
      <c r="E11" s="290">
        <f t="shared" si="0"/>
        <v>0.087</v>
      </c>
    </row>
    <row r="12" s="219" customFormat="1" ht="32.1" customHeight="1" spans="1:5">
      <c r="A12" s="295" t="s">
        <v>23</v>
      </c>
      <c r="B12" s="395" t="s">
        <v>24</v>
      </c>
      <c r="C12" s="82">
        <v>1377</v>
      </c>
      <c r="D12" s="298">
        <v>1493</v>
      </c>
      <c r="E12" s="290">
        <f t="shared" si="0"/>
        <v>0.084</v>
      </c>
    </row>
    <row r="13" s="219" customFormat="1" ht="32.1" customHeight="1" spans="1:5">
      <c r="A13" s="295" t="s">
        <v>25</v>
      </c>
      <c r="B13" s="395" t="s">
        <v>26</v>
      </c>
      <c r="C13" s="82">
        <v>4362</v>
      </c>
      <c r="D13" s="298">
        <v>18000</v>
      </c>
      <c r="E13" s="290">
        <f t="shared" si="0"/>
        <v>3.127</v>
      </c>
    </row>
    <row r="14" s="219" customFormat="1" ht="32.1" customHeight="1" spans="1:5">
      <c r="A14" s="295" t="s">
        <v>27</v>
      </c>
      <c r="B14" s="395" t="s">
        <v>28</v>
      </c>
      <c r="C14" s="82">
        <v>930</v>
      </c>
      <c r="D14" s="298">
        <v>1000</v>
      </c>
      <c r="E14" s="290">
        <f t="shared" si="0"/>
        <v>0.075</v>
      </c>
    </row>
    <row r="15" ht="32.1" customHeight="1" spans="1:5">
      <c r="A15" s="295" t="s">
        <v>29</v>
      </c>
      <c r="B15" s="395" t="s">
        <v>30</v>
      </c>
      <c r="C15" s="82">
        <v>646</v>
      </c>
      <c r="D15" s="298">
        <v>530</v>
      </c>
      <c r="E15" s="290">
        <f t="shared" si="0"/>
        <v>-0.18</v>
      </c>
    </row>
    <row r="16" s="219" customFormat="1" ht="32.1" customHeight="1" spans="1:5">
      <c r="A16" s="295" t="s">
        <v>31</v>
      </c>
      <c r="B16" s="395" t="s">
        <v>32</v>
      </c>
      <c r="C16" s="82">
        <v>8100</v>
      </c>
      <c r="D16" s="298">
        <v>6983</v>
      </c>
      <c r="E16" s="290">
        <f t="shared" si="0"/>
        <v>-0.138</v>
      </c>
    </row>
    <row r="17" s="219" customFormat="1" ht="32.1" customHeight="1" spans="1:5">
      <c r="A17" s="295" t="s">
        <v>33</v>
      </c>
      <c r="B17" s="395" t="s">
        <v>34</v>
      </c>
      <c r="C17" s="82">
        <v>701</v>
      </c>
      <c r="D17" s="298">
        <v>732</v>
      </c>
      <c r="E17" s="290">
        <f t="shared" si="0"/>
        <v>0.044</v>
      </c>
    </row>
    <row r="18" s="219" customFormat="1" ht="32.1" customHeight="1" spans="1:5">
      <c r="A18" s="295" t="s">
        <v>35</v>
      </c>
      <c r="B18" s="395" t="s">
        <v>36</v>
      </c>
      <c r="C18" s="82">
        <v>25</v>
      </c>
      <c r="D18" s="298">
        <v>37</v>
      </c>
      <c r="E18" s="290">
        <f t="shared" si="0"/>
        <v>0.48</v>
      </c>
    </row>
    <row r="19" s="219" customFormat="1" ht="32.1" customHeight="1" spans="1:5">
      <c r="A19" s="432" t="s">
        <v>132</v>
      </c>
      <c r="B19" s="395" t="s">
        <v>39</v>
      </c>
      <c r="C19" s="82"/>
      <c r="D19" s="298">
        <v>35</v>
      </c>
      <c r="E19" s="290">
        <v>1</v>
      </c>
    </row>
    <row r="20" ht="32.1" customHeight="1" spans="1:5">
      <c r="A20" s="292" t="s">
        <v>40</v>
      </c>
      <c r="B20" s="394" t="s">
        <v>41</v>
      </c>
      <c r="C20" s="81">
        <f>SUM(C21:C28)</f>
        <v>40305</v>
      </c>
      <c r="D20" s="81">
        <f>SUM(D21:D28)</f>
        <v>25974</v>
      </c>
      <c r="E20" s="289">
        <f t="shared" si="0"/>
        <v>-0.356</v>
      </c>
    </row>
    <row r="21" ht="32.1" customHeight="1" spans="1:5">
      <c r="A21" s="396" t="s">
        <v>42</v>
      </c>
      <c r="B21" s="395" t="s">
        <v>43</v>
      </c>
      <c r="C21" s="82">
        <v>1147</v>
      </c>
      <c r="D21" s="298">
        <v>1240</v>
      </c>
      <c r="E21" s="290">
        <f t="shared" si="0"/>
        <v>0.081</v>
      </c>
    </row>
    <row r="22" ht="32.1" customHeight="1" spans="1:5">
      <c r="A22" s="295" t="s">
        <v>44</v>
      </c>
      <c r="B22" s="395" t="s">
        <v>45</v>
      </c>
      <c r="C22" s="82">
        <v>2279</v>
      </c>
      <c r="D22" s="298">
        <v>3500</v>
      </c>
      <c r="E22" s="290">
        <f t="shared" si="0"/>
        <v>0.536</v>
      </c>
    </row>
    <row r="23" ht="32.1" customHeight="1" spans="1:5">
      <c r="A23" s="295" t="s">
        <v>46</v>
      </c>
      <c r="B23" s="395" t="s">
        <v>47</v>
      </c>
      <c r="C23" s="82">
        <v>4624</v>
      </c>
      <c r="D23" s="298">
        <v>2950</v>
      </c>
      <c r="E23" s="290">
        <f t="shared" si="0"/>
        <v>-0.362</v>
      </c>
    </row>
    <row r="24" ht="32.1" customHeight="1" spans="1:5">
      <c r="A24" s="295" t="s">
        <v>48</v>
      </c>
      <c r="B24" s="395" t="s">
        <v>49</v>
      </c>
      <c r="C24" s="82"/>
      <c r="D24" s="298"/>
      <c r="E24" s="290" t="str">
        <f t="shared" si="0"/>
        <v/>
      </c>
    </row>
    <row r="25" ht="32.1" customHeight="1" spans="1:5">
      <c r="A25" s="295" t="s">
        <v>50</v>
      </c>
      <c r="B25" s="395" t="s">
        <v>51</v>
      </c>
      <c r="C25" s="82">
        <v>21941</v>
      </c>
      <c r="D25" s="298">
        <v>17711</v>
      </c>
      <c r="E25" s="290">
        <f t="shared" si="0"/>
        <v>-0.193</v>
      </c>
    </row>
    <row r="26" s="219" customFormat="1" ht="32.1" customHeight="1" spans="1:5">
      <c r="A26" s="295" t="s">
        <v>52</v>
      </c>
      <c r="B26" s="395" t="s">
        <v>53</v>
      </c>
      <c r="C26" s="82"/>
      <c r="D26" s="298"/>
      <c r="E26" s="290" t="str">
        <f t="shared" si="0"/>
        <v/>
      </c>
    </row>
    <row r="27" ht="32.1" customHeight="1" spans="1:5">
      <c r="A27" s="295" t="s">
        <v>54</v>
      </c>
      <c r="B27" s="395" t="s">
        <v>55</v>
      </c>
      <c r="C27" s="82">
        <v>10311</v>
      </c>
      <c r="D27" s="298">
        <v>568</v>
      </c>
      <c r="E27" s="290">
        <f t="shared" si="0"/>
        <v>-0.945</v>
      </c>
    </row>
    <row r="28" ht="32.1" customHeight="1" spans="1:5">
      <c r="A28" s="295" t="s">
        <v>56</v>
      </c>
      <c r="B28" s="395" t="s">
        <v>57</v>
      </c>
      <c r="C28" s="82">
        <v>3</v>
      </c>
      <c r="D28" s="298">
        <v>5</v>
      </c>
      <c r="E28" s="290">
        <f t="shared" si="0"/>
        <v>0.667</v>
      </c>
    </row>
    <row r="29" ht="32.1" customHeight="1" spans="1:5">
      <c r="A29" s="295"/>
      <c r="B29" s="397"/>
      <c r="C29" s="82"/>
      <c r="D29" s="298"/>
      <c r="E29" s="290" t="str">
        <f t="shared" si="0"/>
        <v/>
      </c>
    </row>
    <row r="30" s="282" customFormat="1" ht="32.1" customHeight="1" spans="1:5">
      <c r="A30" s="398"/>
      <c r="B30" s="399" t="s">
        <v>133</v>
      </c>
      <c r="C30" s="81">
        <f>+C4+C20</f>
        <v>68230</v>
      </c>
      <c r="D30" s="81">
        <f>+D4+D20</f>
        <v>66009</v>
      </c>
      <c r="E30" s="289">
        <f t="shared" si="0"/>
        <v>-0.033</v>
      </c>
    </row>
    <row r="31" ht="32.1" customHeight="1" spans="1:5">
      <c r="A31" s="292">
        <v>105</v>
      </c>
      <c r="B31" s="168" t="s">
        <v>59</v>
      </c>
      <c r="C31" s="82"/>
      <c r="D31" s="400"/>
      <c r="E31" s="289" t="str">
        <f t="shared" si="0"/>
        <v/>
      </c>
    </row>
    <row r="32" ht="32.1" customHeight="1" spans="1:5">
      <c r="A32" s="401">
        <v>110</v>
      </c>
      <c r="B32" s="402" t="s">
        <v>60</v>
      </c>
      <c r="C32" s="81">
        <f>SUM(C33:C40)</f>
        <v>227558</v>
      </c>
      <c r="D32" s="81">
        <f>SUM(D33:D40)</f>
        <v>183374</v>
      </c>
      <c r="E32" s="289">
        <f t="shared" si="0"/>
        <v>-0.194</v>
      </c>
    </row>
    <row r="33" ht="32.1" customHeight="1" spans="1:5">
      <c r="A33" s="317">
        <v>11001</v>
      </c>
      <c r="B33" s="273" t="s">
        <v>61</v>
      </c>
      <c r="C33" s="82">
        <v>4384</v>
      </c>
      <c r="D33" s="298">
        <v>5214</v>
      </c>
      <c r="E33" s="290">
        <f t="shared" si="0"/>
        <v>0.189</v>
      </c>
    </row>
    <row r="34" ht="32.1" customHeight="1" spans="1:5">
      <c r="A34" s="317"/>
      <c r="B34" s="273" t="s">
        <v>62</v>
      </c>
      <c r="C34" s="82">
        <f>111852+73827</f>
        <v>185679</v>
      </c>
      <c r="D34" s="298">
        <f>55850+70337</f>
        <v>126187</v>
      </c>
      <c r="E34" s="290">
        <f t="shared" si="0"/>
        <v>-0.32</v>
      </c>
    </row>
    <row r="35" ht="32.1" customHeight="1" spans="1:5">
      <c r="A35" s="317">
        <v>11006</v>
      </c>
      <c r="B35" s="273" t="s">
        <v>134</v>
      </c>
      <c r="C35" s="82"/>
      <c r="D35" s="298"/>
      <c r="E35" s="290" t="str">
        <f t="shared" si="0"/>
        <v/>
      </c>
    </row>
    <row r="36" ht="32.1" customHeight="1" spans="1:5">
      <c r="A36" s="317">
        <v>11008</v>
      </c>
      <c r="B36" s="273" t="s">
        <v>63</v>
      </c>
      <c r="C36" s="82">
        <v>6177</v>
      </c>
      <c r="D36" s="298"/>
      <c r="E36" s="290">
        <v>1</v>
      </c>
    </row>
    <row r="37" ht="32.1" customHeight="1" spans="1:5">
      <c r="A37" s="317">
        <v>11009</v>
      </c>
      <c r="B37" s="273" t="s">
        <v>64</v>
      </c>
      <c r="C37" s="82">
        <v>13300</v>
      </c>
      <c r="D37" s="298">
        <v>38533</v>
      </c>
      <c r="E37" s="290">
        <f t="shared" si="0"/>
        <v>1.897</v>
      </c>
    </row>
    <row r="38" s="390" customFormat="1" ht="32.1" customHeight="1" spans="1:5">
      <c r="A38" s="403">
        <v>11013</v>
      </c>
      <c r="B38" s="274" t="s">
        <v>66</v>
      </c>
      <c r="C38" s="82">
        <v>378</v>
      </c>
      <c r="D38" s="298"/>
      <c r="E38" s="290">
        <f t="shared" si="0"/>
        <v>-1</v>
      </c>
    </row>
    <row r="39" s="390" customFormat="1" ht="32.1" customHeight="1" spans="1:5">
      <c r="A39" s="403"/>
      <c r="B39" s="395" t="s">
        <v>135</v>
      </c>
      <c r="C39" s="82">
        <v>16300</v>
      </c>
      <c r="D39" s="298">
        <v>13440</v>
      </c>
      <c r="E39" s="290">
        <f t="shared" si="0"/>
        <v>-0.175</v>
      </c>
    </row>
    <row r="40" ht="32.1" customHeight="1" spans="1:5">
      <c r="A40" s="317">
        <v>11015</v>
      </c>
      <c r="B40" s="404" t="s">
        <v>68</v>
      </c>
      <c r="C40" s="82">
        <v>1340</v>
      </c>
      <c r="D40" s="298"/>
      <c r="E40" s="290">
        <f t="shared" si="0"/>
        <v>-1</v>
      </c>
    </row>
    <row r="41" ht="32.1" customHeight="1" spans="1:5">
      <c r="A41" s="405"/>
      <c r="B41" s="406" t="s">
        <v>69</v>
      </c>
      <c r="C41" s="81">
        <f>+C30+C31+C32</f>
        <v>295788</v>
      </c>
      <c r="D41" s="81">
        <f>+D30+D31+D32</f>
        <v>249383</v>
      </c>
      <c r="E41" s="289">
        <f t="shared" si="0"/>
        <v>-0.157</v>
      </c>
    </row>
    <row r="42" spans="4:4">
      <c r="D42" s="388"/>
    </row>
    <row r="43" spans="4:4">
      <c r="D43" s="388"/>
    </row>
    <row r="44" spans="4:4">
      <c r="D44" s="388"/>
    </row>
    <row r="45" spans="4:4">
      <c r="D45" s="388"/>
    </row>
  </sheetData>
  <mergeCells count="1">
    <mergeCell ref="B1:E1"/>
  </mergeCells>
  <conditionalFormatting sqref="E2">
    <cfRule type="cellIs" dxfId="0" priority="43" stopIfTrue="1" operator="lessThanOrEqual">
      <formula>-1</formula>
    </cfRule>
  </conditionalFormatting>
  <conditionalFormatting sqref="A31:B31">
    <cfRule type="expression" dxfId="1" priority="49" stopIfTrue="1">
      <formula>"len($A:$A)=3"</formula>
    </cfRule>
  </conditionalFormatting>
  <conditionalFormatting sqref="C31">
    <cfRule type="expression" dxfId="1" priority="12" stopIfTrue="1">
      <formula>"len($A:$A)=3"</formula>
    </cfRule>
    <cfRule type="expression" dxfId="1" priority="11" stopIfTrue="1">
      <formula>"len($A:$A)=3"</formula>
    </cfRule>
  </conditionalFormatting>
  <conditionalFormatting sqref="B38">
    <cfRule type="expression" dxfId="1" priority="4" stopIfTrue="1">
      <formula>"len($A:$A)=3"</formula>
    </cfRule>
    <cfRule type="expression" dxfId="1" priority="17" stopIfTrue="1">
      <formula>"len($A:$A)=3"</formula>
    </cfRule>
    <cfRule type="expression" dxfId="1" priority="18" stopIfTrue="1">
      <formula>"len($A:$A)=3"</formula>
    </cfRule>
  </conditionalFormatting>
  <conditionalFormatting sqref="B39">
    <cfRule type="expression" dxfId="1" priority="3" stopIfTrue="1">
      <formula>"len($A:$A)=3"</formula>
    </cfRule>
    <cfRule type="expression" dxfId="1" priority="2" stopIfTrue="1">
      <formula>"len($A:$A)=3"</formula>
    </cfRule>
    <cfRule type="expression" dxfId="1" priority="1" stopIfTrue="1">
      <formula>"len($A:$A)=3"</formula>
    </cfRule>
  </conditionalFormatting>
  <conditionalFormatting sqref="B5:B19">
    <cfRule type="expression" dxfId="1" priority="10" stopIfTrue="1">
      <formula>"len($A:$A)=3"</formula>
    </cfRule>
    <cfRule type="expression" dxfId="1" priority="9" stopIfTrue="1">
      <formula>"len($A:$A)=3"</formula>
    </cfRule>
    <cfRule type="expression" dxfId="1" priority="8" stopIfTrue="1">
      <formula>"len($A:$A)=3"</formula>
    </cfRule>
  </conditionalFormatting>
  <conditionalFormatting sqref="B21:B28">
    <cfRule type="expression" dxfId="1" priority="7" stopIfTrue="1">
      <formula>"len($A:$A)=3"</formula>
    </cfRule>
    <cfRule type="expression" dxfId="1" priority="6" stopIfTrue="1">
      <formula>"len($A:$A)=3"</formula>
    </cfRule>
    <cfRule type="expression" dxfId="1" priority="5" stopIfTrue="1">
      <formula>"len($A:$A)=3"</formula>
    </cfRule>
  </conditionalFormatting>
  <conditionalFormatting sqref="B32:B34">
    <cfRule type="expression" dxfId="1" priority="23" stopIfTrue="1">
      <formula>"len($A:$A)=3"</formula>
    </cfRule>
  </conditionalFormatting>
  <conditionalFormatting sqref="C7:C8">
    <cfRule type="expression" dxfId="1" priority="41" stopIfTrue="1">
      <formula>"len($A:$A)=3"</formula>
    </cfRule>
  </conditionalFormatting>
  <conditionalFormatting sqref="C33:C34">
    <cfRule type="expression" dxfId="1" priority="47" stopIfTrue="1">
      <formula>"len($A:$A)=3"</formula>
    </cfRule>
  </conditionalFormatting>
  <conditionalFormatting sqref="C36:C40">
    <cfRule type="expression" dxfId="1" priority="45" stopIfTrue="1">
      <formula>"len($A:$A)=3"</formula>
    </cfRule>
  </conditionalFormatting>
  <conditionalFormatting sqref="A4:D4 A5:A19 C5:C19 A20:D20 A21:A28 C21:C28">
    <cfRule type="expression" dxfId="1" priority="39" stopIfTrue="1">
      <formula>"len($A:$A)=3"</formula>
    </cfRule>
  </conditionalFormatting>
  <conditionalFormatting sqref="B4:D4 C5:C6">
    <cfRule type="expression" dxfId="1" priority="42" stopIfTrue="1">
      <formula>"len($A:$A)=3"</formula>
    </cfRule>
  </conditionalFormatting>
  <conditionalFormatting sqref="A29:C29 C40 D41:D45 B41:C59">
    <cfRule type="expression" dxfId="1" priority="50" stopIfTrue="1">
      <formula>"len($A:$A)=3"</formula>
    </cfRule>
  </conditionalFormatting>
  <conditionalFormatting sqref="B29:C29 B31 C32:C34 C38:C40 D32">
    <cfRule type="expression" dxfId="1" priority="62" stopIfTrue="1">
      <formula>"len($A:$A)=3"</formula>
    </cfRule>
  </conditionalFormatting>
  <conditionalFormatting sqref="A32:B32 A35:C35">
    <cfRule type="expression" dxfId="1" priority="22" stopIfTrue="1">
      <formula>"len($A:$A)=3"</formula>
    </cfRule>
  </conditionalFormatting>
  <conditionalFormatting sqref="C32:C34 D32">
    <cfRule type="expression" dxfId="1" priority="48" stopIfTrue="1">
      <formula>"len($A:$A)=3"</formula>
    </cfRule>
  </conditionalFormatting>
  <conditionalFormatting sqref="A33:B34">
    <cfRule type="expression" dxfId="1" priority="21" stopIfTrue="1">
      <formula>"len($A:$A)=3"</formula>
    </cfRule>
  </conditionalFormatting>
  <conditionalFormatting sqref="A36:B38 A39:A40 A41:B45">
    <cfRule type="expression" dxfId="1" priority="19" stopIfTrue="1">
      <formula>"len($A:$A)=3"</formula>
    </cfRule>
  </conditionalFormatting>
  <conditionalFormatting sqref="A38:B38 A39:A40">
    <cfRule type="expression" dxfId="1" priority="16"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pageSetUpPr fitToPage="1"/>
  </sheetPr>
  <dimension ref="A1:C14"/>
  <sheetViews>
    <sheetView zoomScale="80" zoomScaleNormal="80" workbookViewId="0">
      <selection activeCell="H34" sqref="H34"/>
    </sheetView>
  </sheetViews>
  <sheetFormatPr defaultColWidth="10" defaultRowHeight="13.5" outlineLevelCol="2"/>
  <cols>
    <col min="1" max="1" width="59.3833333333333" style="20" customWidth="1"/>
    <col min="2" max="3" width="25.6333333333333" style="20" customWidth="1"/>
    <col min="4" max="4" width="9.76666666666667" style="20" customWidth="1"/>
    <col min="5" max="16384" width="10" style="20"/>
  </cols>
  <sheetData>
    <row r="1" s="20" customFormat="1" ht="24" customHeight="1"/>
    <row r="2" s="20" customFormat="1" ht="14.3" customHeight="1" spans="1:1">
      <c r="A2" s="47"/>
    </row>
    <row r="3" s="20" customFormat="1" ht="28.6" customHeight="1" spans="1:3">
      <c r="A3" s="42" t="s">
        <v>1782</v>
      </c>
      <c r="B3" s="42"/>
      <c r="C3" s="42"/>
    </row>
    <row r="4" s="21" customFormat="1" ht="25" customHeight="1" spans="1:3">
      <c r="A4" s="48"/>
      <c r="B4" s="48"/>
      <c r="C4" s="33" t="s">
        <v>1735</v>
      </c>
    </row>
    <row r="5" s="21" customFormat="1" ht="32" customHeight="1" spans="1:3">
      <c r="A5" s="49" t="s">
        <v>1754</v>
      </c>
      <c r="B5" s="49" t="s">
        <v>1692</v>
      </c>
      <c r="C5" s="49" t="s">
        <v>1755</v>
      </c>
    </row>
    <row r="6" s="21" customFormat="1" ht="32" customHeight="1" spans="1:3">
      <c r="A6" s="50" t="s">
        <v>1774</v>
      </c>
      <c r="B6" s="51">
        <v>78.13</v>
      </c>
      <c r="C6" s="51">
        <v>78.13</v>
      </c>
    </row>
    <row r="7" s="21" customFormat="1" ht="32" customHeight="1" spans="1:3">
      <c r="A7" s="50" t="s">
        <v>1775</v>
      </c>
      <c r="B7" s="51">
        <v>79.26</v>
      </c>
      <c r="C7" s="51">
        <v>103.16</v>
      </c>
    </row>
    <row r="8" s="21" customFormat="1" ht="32" customHeight="1" spans="1:3">
      <c r="A8" s="50" t="s">
        <v>1776</v>
      </c>
      <c r="B8" s="51">
        <v>0.57</v>
      </c>
      <c r="C8" s="51">
        <v>24.97</v>
      </c>
    </row>
    <row r="9" s="21" customFormat="1" ht="32" customHeight="1" spans="1:3">
      <c r="A9" s="50" t="s">
        <v>1777</v>
      </c>
      <c r="B9" s="51">
        <v>0.6</v>
      </c>
      <c r="C9" s="51">
        <v>0.6</v>
      </c>
    </row>
    <row r="10" s="21" customFormat="1" ht="32" customHeight="1" spans="1:3">
      <c r="A10" s="50" t="s">
        <v>1778</v>
      </c>
      <c r="B10" s="51">
        <v>78.1</v>
      </c>
      <c r="C10" s="51">
        <v>102.5</v>
      </c>
    </row>
    <row r="11" s="21" customFormat="1" ht="32" customHeight="1" spans="1:3">
      <c r="A11" s="50" t="s">
        <v>1779</v>
      </c>
      <c r="B11" s="51"/>
      <c r="C11" s="51">
        <v>24.4</v>
      </c>
    </row>
    <row r="12" s="21" customFormat="1" ht="32" customHeight="1" spans="1:3">
      <c r="A12" s="50" t="s">
        <v>1780</v>
      </c>
      <c r="B12" s="51">
        <v>103.16</v>
      </c>
      <c r="C12" s="51"/>
    </row>
    <row r="13" s="22" customFormat="1" ht="96" customHeight="1" spans="1:3">
      <c r="A13" s="32" t="s">
        <v>1783</v>
      </c>
      <c r="B13" s="32"/>
      <c r="C13" s="32"/>
    </row>
    <row r="14" s="20" customFormat="1" ht="31" customHeight="1" spans="1:3">
      <c r="A14" s="52"/>
      <c r="B14" s="52"/>
      <c r="C14" s="52"/>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pageSetUpPr fitToPage="1"/>
  </sheetPr>
  <dimension ref="A1:D26"/>
  <sheetViews>
    <sheetView zoomScale="80" zoomScaleNormal="80" workbookViewId="0">
      <selection activeCell="H34" sqref="H34"/>
    </sheetView>
  </sheetViews>
  <sheetFormatPr defaultColWidth="10" defaultRowHeight="13.5" outlineLevelCol="3"/>
  <cols>
    <col min="1" max="1" width="36" style="20" customWidth="1"/>
    <col min="2" max="4" width="15.6333333333333" style="20" customWidth="1"/>
    <col min="5" max="5" width="9.76666666666667" style="20" customWidth="1"/>
    <col min="6" max="16384" width="10" style="20"/>
  </cols>
  <sheetData>
    <row r="1" s="20" customFormat="1" ht="63" customHeight="1" spans="1:4">
      <c r="A1" s="42" t="s">
        <v>1784</v>
      </c>
      <c r="B1" s="42"/>
      <c r="C1" s="42"/>
      <c r="D1" s="42"/>
    </row>
    <row r="2" s="21" customFormat="1" ht="30" customHeight="1" spans="4:4">
      <c r="D2" s="33" t="s">
        <v>1735</v>
      </c>
    </row>
    <row r="3" s="21" customFormat="1" ht="25" customHeight="1" spans="1:4">
      <c r="A3" s="27" t="s">
        <v>1754</v>
      </c>
      <c r="B3" s="27" t="s">
        <v>1785</v>
      </c>
      <c r="C3" s="27" t="s">
        <v>1786</v>
      </c>
      <c r="D3" s="27" t="s">
        <v>1787</v>
      </c>
    </row>
    <row r="4" s="21" customFormat="1" ht="25" customHeight="1" spans="1:4">
      <c r="A4" s="43" t="s">
        <v>1788</v>
      </c>
      <c r="B4" s="29" t="s">
        <v>1789</v>
      </c>
      <c r="C4" s="44">
        <f>C5+C7</f>
        <v>26.6</v>
      </c>
      <c r="D4" s="44">
        <f>D5+D7</f>
        <v>26.6</v>
      </c>
    </row>
    <row r="5" s="21" customFormat="1" ht="25" customHeight="1" spans="1:4">
      <c r="A5" s="45" t="s">
        <v>1790</v>
      </c>
      <c r="B5" s="29" t="s">
        <v>1743</v>
      </c>
      <c r="C5" s="44">
        <v>1.63</v>
      </c>
      <c r="D5" s="44">
        <v>1.63</v>
      </c>
    </row>
    <row r="6" s="21" customFormat="1" ht="25" customHeight="1" spans="1:4">
      <c r="A6" s="45" t="s">
        <v>1791</v>
      </c>
      <c r="B6" s="29" t="s">
        <v>1744</v>
      </c>
      <c r="C6" s="44">
        <v>1.63</v>
      </c>
      <c r="D6" s="44">
        <v>1.63</v>
      </c>
    </row>
    <row r="7" s="21" customFormat="1" ht="25" customHeight="1" spans="1:4">
      <c r="A7" s="45" t="s">
        <v>1792</v>
      </c>
      <c r="B7" s="29" t="s">
        <v>1793</v>
      </c>
      <c r="C7" s="44">
        <v>24.97</v>
      </c>
      <c r="D7" s="44">
        <v>24.97</v>
      </c>
    </row>
    <row r="8" s="21" customFormat="1" ht="25" customHeight="1" spans="1:4">
      <c r="A8" s="45" t="s">
        <v>1791</v>
      </c>
      <c r="B8" s="29" t="s">
        <v>1746</v>
      </c>
      <c r="C8" s="44">
        <v>2.97</v>
      </c>
      <c r="D8" s="44">
        <v>2.97</v>
      </c>
    </row>
    <row r="9" s="21" customFormat="1" ht="25" customHeight="1" spans="1:4">
      <c r="A9" s="43" t="s">
        <v>1794</v>
      </c>
      <c r="B9" s="29" t="s">
        <v>1795</v>
      </c>
      <c r="C9" s="44">
        <f>C10+C11</f>
        <v>2.45</v>
      </c>
      <c r="D9" s="44">
        <f>D10+D11</f>
        <v>2.45</v>
      </c>
    </row>
    <row r="10" s="21" customFormat="1" ht="25" customHeight="1" spans="1:4">
      <c r="A10" s="45" t="s">
        <v>1790</v>
      </c>
      <c r="B10" s="29" t="s">
        <v>1796</v>
      </c>
      <c r="C10" s="44">
        <v>1.85</v>
      </c>
      <c r="D10" s="44">
        <v>1.85</v>
      </c>
    </row>
    <row r="11" s="21" customFormat="1" ht="25" customHeight="1" spans="1:4">
      <c r="A11" s="45" t="s">
        <v>1792</v>
      </c>
      <c r="B11" s="29" t="s">
        <v>1797</v>
      </c>
      <c r="C11" s="44">
        <v>0.6</v>
      </c>
      <c r="D11" s="44">
        <v>0.6</v>
      </c>
    </row>
    <row r="12" s="21" customFormat="1" ht="25" customHeight="1" spans="1:4">
      <c r="A12" s="43" t="s">
        <v>1798</v>
      </c>
      <c r="B12" s="29" t="s">
        <v>1799</v>
      </c>
      <c r="C12" s="44">
        <f>C13+C14</f>
        <v>3.48</v>
      </c>
      <c r="D12" s="44">
        <f>D13+D14</f>
        <v>3.48</v>
      </c>
    </row>
    <row r="13" s="21" customFormat="1" ht="25" customHeight="1" spans="1:4">
      <c r="A13" s="45" t="s">
        <v>1790</v>
      </c>
      <c r="B13" s="29" t="s">
        <v>1800</v>
      </c>
      <c r="C13" s="44">
        <v>0.96</v>
      </c>
      <c r="D13" s="44">
        <v>0.96</v>
      </c>
    </row>
    <row r="14" s="21" customFormat="1" ht="25" customHeight="1" spans="1:4">
      <c r="A14" s="45" t="s">
        <v>1792</v>
      </c>
      <c r="B14" s="29" t="s">
        <v>1801</v>
      </c>
      <c r="C14" s="44">
        <v>2.52</v>
      </c>
      <c r="D14" s="44">
        <v>2.52</v>
      </c>
    </row>
    <row r="15" s="21" customFormat="1" ht="25" customHeight="1" spans="1:4">
      <c r="A15" s="43" t="s">
        <v>1802</v>
      </c>
      <c r="B15" s="29" t="s">
        <v>1803</v>
      </c>
      <c r="C15" s="44">
        <f>C16+C19</f>
        <v>3.31</v>
      </c>
      <c r="D15" s="44">
        <f>D16+D19</f>
        <v>3.31</v>
      </c>
    </row>
    <row r="16" s="21" customFormat="1" ht="25" customHeight="1" spans="1:4">
      <c r="A16" s="45" t="s">
        <v>1790</v>
      </c>
      <c r="B16" s="29" t="s">
        <v>1804</v>
      </c>
      <c r="C16" s="44">
        <v>1.53</v>
      </c>
      <c r="D16" s="44">
        <v>1.53</v>
      </c>
    </row>
    <row r="17" s="21" customFormat="1" ht="25" customHeight="1" spans="1:4">
      <c r="A17" s="45" t="s">
        <v>1805</v>
      </c>
      <c r="B17" s="29"/>
      <c r="C17" s="44">
        <v>1.35</v>
      </c>
      <c r="D17" s="44">
        <v>1.35</v>
      </c>
    </row>
    <row r="18" s="21" customFormat="1" ht="25" customHeight="1" spans="1:4">
      <c r="A18" s="45" t="s">
        <v>1806</v>
      </c>
      <c r="B18" s="29" t="s">
        <v>1807</v>
      </c>
      <c r="C18" s="44">
        <v>0.18</v>
      </c>
      <c r="D18" s="44">
        <v>0.18</v>
      </c>
    </row>
    <row r="19" s="21" customFormat="1" ht="25" customHeight="1" spans="1:4">
      <c r="A19" s="45" t="s">
        <v>1792</v>
      </c>
      <c r="B19" s="29" t="s">
        <v>1808</v>
      </c>
      <c r="C19" s="44">
        <v>1.78</v>
      </c>
      <c r="D19" s="44">
        <v>1.78</v>
      </c>
    </row>
    <row r="20" s="21" customFormat="1" ht="25" customHeight="1" spans="1:4">
      <c r="A20" s="45" t="s">
        <v>1805</v>
      </c>
      <c r="B20" s="29"/>
      <c r="C20" s="44">
        <v>1.63</v>
      </c>
      <c r="D20" s="44">
        <v>1.63</v>
      </c>
    </row>
    <row r="21" s="21" customFormat="1" ht="25" customHeight="1" spans="1:4">
      <c r="A21" s="45" t="s">
        <v>1809</v>
      </c>
      <c r="B21" s="29" t="s">
        <v>1810</v>
      </c>
      <c r="C21" s="44">
        <v>0.15</v>
      </c>
      <c r="D21" s="44">
        <v>0.15</v>
      </c>
    </row>
    <row r="22" s="21" customFormat="1" ht="25" customHeight="1" spans="1:4">
      <c r="A22" s="43" t="s">
        <v>1811</v>
      </c>
      <c r="B22" s="29" t="s">
        <v>1812</v>
      </c>
      <c r="C22" s="44">
        <f>C23+C24</f>
        <v>3.92</v>
      </c>
      <c r="D22" s="44">
        <f>D23+D24</f>
        <v>3.92</v>
      </c>
    </row>
    <row r="23" s="21" customFormat="1" ht="25" customHeight="1" spans="1:4">
      <c r="A23" s="45" t="s">
        <v>1790</v>
      </c>
      <c r="B23" s="29" t="s">
        <v>1813</v>
      </c>
      <c r="C23" s="44">
        <v>0.9</v>
      </c>
      <c r="D23" s="44">
        <v>0.9</v>
      </c>
    </row>
    <row r="24" s="21" customFormat="1" ht="25" customHeight="1" spans="1:4">
      <c r="A24" s="45" t="s">
        <v>1792</v>
      </c>
      <c r="B24" s="29" t="s">
        <v>1814</v>
      </c>
      <c r="C24" s="44">
        <v>3.02</v>
      </c>
      <c r="D24" s="44">
        <v>3.02</v>
      </c>
    </row>
    <row r="25" s="22" customFormat="1" ht="70" customHeight="1" spans="1:4">
      <c r="A25" s="46" t="s">
        <v>1815</v>
      </c>
      <c r="B25" s="46"/>
      <c r="C25" s="46"/>
      <c r="D25" s="46"/>
    </row>
    <row r="26" s="20" customFormat="1" ht="25" customHeight="1" spans="1:4">
      <c r="A26" s="47"/>
      <c r="B26" s="47"/>
      <c r="C26" s="47"/>
      <c r="D26" s="47"/>
    </row>
  </sheetData>
  <mergeCells count="3">
    <mergeCell ref="A1:D1"/>
    <mergeCell ref="A25:D25"/>
    <mergeCell ref="A26:D26"/>
  </mergeCells>
  <printOptions horizontalCentered="1"/>
  <pageMargins left="0.708333333333333" right="0.708333333333333" top="0.393055555555556" bottom="0.751388888888889" header="0.306944444444444" footer="0.306944444444444"/>
  <pageSetup paperSize="9" fitToHeight="200" orientation="portrait" horizontalDpi="600" verticalDpi="600"/>
  <headerFooter>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pageSetUpPr fitToPage="1"/>
  </sheetPr>
  <dimension ref="A1:F19"/>
  <sheetViews>
    <sheetView zoomScale="80" zoomScaleNormal="80" topLeftCell="A5" workbookViewId="0">
      <selection activeCell="H34" sqref="H34"/>
    </sheetView>
  </sheetViews>
  <sheetFormatPr defaultColWidth="8.88333333333333" defaultRowHeight="13.5" outlineLevelCol="5"/>
  <cols>
    <col min="1" max="1" width="8.88333333333333" style="20"/>
    <col min="2" max="2" width="49.3833333333333" style="20" customWidth="1"/>
    <col min="3" max="6" width="20.6333333333333" style="20" customWidth="1"/>
    <col min="7" max="16384" width="8.88333333333333" style="20"/>
  </cols>
  <sheetData>
    <row r="1" s="20" customFormat="1" ht="45" customHeight="1" spans="1:6">
      <c r="A1" s="23" t="s">
        <v>1816</v>
      </c>
      <c r="B1" s="23"/>
      <c r="C1" s="23"/>
      <c r="D1" s="23"/>
      <c r="E1" s="23"/>
      <c r="F1" s="23"/>
    </row>
    <row r="2" s="21" customFormat="1" ht="18" customHeight="1" spans="2:6">
      <c r="B2" s="25" t="s">
        <v>1735</v>
      </c>
      <c r="C2" s="33"/>
      <c r="D2" s="33"/>
      <c r="E2" s="33"/>
      <c r="F2" s="33"/>
    </row>
    <row r="3" s="21" customFormat="1" ht="30" customHeight="1" spans="1:6">
      <c r="A3" s="26" t="s">
        <v>3</v>
      </c>
      <c r="B3" s="26"/>
      <c r="C3" s="27" t="s">
        <v>1741</v>
      </c>
      <c r="D3" s="27" t="s">
        <v>1786</v>
      </c>
      <c r="E3" s="27" t="s">
        <v>1787</v>
      </c>
      <c r="F3" s="27" t="s">
        <v>1817</v>
      </c>
    </row>
    <row r="4" s="21" customFormat="1" ht="30" customHeight="1" spans="1:6">
      <c r="A4" s="34" t="s">
        <v>1818</v>
      </c>
      <c r="B4" s="34"/>
      <c r="C4" s="29" t="s">
        <v>1742</v>
      </c>
      <c r="D4" s="35">
        <f>D5+D6</f>
        <v>131.48</v>
      </c>
      <c r="E4" s="35">
        <f>E5+E6</f>
        <v>131.48</v>
      </c>
      <c r="F4" s="36"/>
    </row>
    <row r="5" s="21" customFormat="1" ht="30" customHeight="1" spans="1:6">
      <c r="A5" s="37" t="s">
        <v>1819</v>
      </c>
      <c r="B5" s="37"/>
      <c r="C5" s="29" t="s">
        <v>1743</v>
      </c>
      <c r="D5" s="38">
        <v>28.32</v>
      </c>
      <c r="E5" s="38">
        <v>28.32</v>
      </c>
      <c r="F5" s="36"/>
    </row>
    <row r="6" s="21" customFormat="1" ht="30" customHeight="1" spans="1:6">
      <c r="A6" s="37" t="s">
        <v>1820</v>
      </c>
      <c r="B6" s="37"/>
      <c r="C6" s="29" t="s">
        <v>1744</v>
      </c>
      <c r="D6" s="35">
        <v>103.16</v>
      </c>
      <c r="E6" s="35">
        <v>103.16</v>
      </c>
      <c r="F6" s="36"/>
    </row>
    <row r="7" s="21" customFormat="1" ht="30" customHeight="1" spans="1:6">
      <c r="A7" s="39" t="s">
        <v>1821</v>
      </c>
      <c r="B7" s="39"/>
      <c r="C7" s="29" t="s">
        <v>1745</v>
      </c>
      <c r="D7" s="36"/>
      <c r="E7" s="36"/>
      <c r="F7" s="36"/>
    </row>
    <row r="8" s="21" customFormat="1" ht="30" customHeight="1" spans="1:6">
      <c r="A8" s="37" t="s">
        <v>1819</v>
      </c>
      <c r="B8" s="37"/>
      <c r="C8" s="29" t="s">
        <v>1746</v>
      </c>
      <c r="D8" s="36"/>
      <c r="E8" s="36"/>
      <c r="F8" s="36"/>
    </row>
    <row r="9" s="21" customFormat="1" ht="30" customHeight="1" spans="1:6">
      <c r="A9" s="37" t="s">
        <v>1820</v>
      </c>
      <c r="B9" s="37"/>
      <c r="C9" s="29" t="s">
        <v>1747</v>
      </c>
      <c r="D9" s="36"/>
      <c r="E9" s="36"/>
      <c r="F9" s="36"/>
    </row>
    <row r="10" s="22" customFormat="1" ht="41" customHeight="1" spans="1:6">
      <c r="A10" s="32" t="s">
        <v>1822</v>
      </c>
      <c r="B10" s="32"/>
      <c r="C10" s="32"/>
      <c r="D10" s="32"/>
      <c r="E10" s="32"/>
      <c r="F10" s="32"/>
    </row>
    <row r="13" s="20" customFormat="1" ht="19.5" spans="1:1">
      <c r="A13" s="40"/>
    </row>
    <row r="14" s="20" customFormat="1" ht="19" customHeight="1" spans="1:1">
      <c r="A14" s="41"/>
    </row>
    <row r="15" s="20" customFormat="1" ht="29" customHeight="1"/>
    <row r="16" s="20" customFormat="1" ht="29" customHeight="1"/>
    <row r="17" s="20" customFormat="1" ht="29" customHeight="1"/>
    <row r="18" s="20" customFormat="1" ht="29" customHeight="1"/>
    <row r="19" s="20" customFormat="1" ht="30" customHeight="1" spans="1:1">
      <c r="A19" s="41"/>
    </row>
  </sheetData>
  <mergeCells count="9">
    <mergeCell ref="A1:F1"/>
    <mergeCell ref="B2:F2"/>
    <mergeCell ref="A3:B3"/>
    <mergeCell ref="A5:B5"/>
    <mergeCell ref="A6:B6"/>
    <mergeCell ref="A7:B7"/>
    <mergeCell ref="A8:B8"/>
    <mergeCell ref="A9:B9"/>
    <mergeCell ref="A10:F10"/>
  </mergeCells>
  <printOptions horizontalCentered="1"/>
  <pageMargins left="0.708333333333333" right="0.708333333333333" top="1.10208333333333" bottom="0.751388888888889" header="0.306944444444444" footer="0.306944444444444"/>
  <pageSetup paperSize="9" scale="95" fitToHeight="200" orientation="landscape" horizontalDpi="600" verticalDpi="600"/>
  <headerFooter>
    <oddFooter>&amp;C&amp;16-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pageSetUpPr fitToPage="1"/>
  </sheetPr>
  <dimension ref="A1:F6"/>
  <sheetViews>
    <sheetView zoomScale="85" zoomScaleNormal="85" topLeftCell="A8" workbookViewId="0">
      <selection activeCell="H34" sqref="H34"/>
    </sheetView>
  </sheetViews>
  <sheetFormatPr defaultColWidth="8.88333333333333" defaultRowHeight="13.5" outlineLevelRow="5" outlineLevelCol="5"/>
  <cols>
    <col min="1" max="1" width="8.88333333333333" style="20"/>
    <col min="2" max="6" width="24.2166666666667" style="20" customWidth="1"/>
    <col min="7" max="16384" width="8.88333333333333" style="20"/>
  </cols>
  <sheetData>
    <row r="1" s="20" customFormat="1" ht="26.25" spans="1:6">
      <c r="A1" s="23" t="s">
        <v>1823</v>
      </c>
      <c r="B1" s="24"/>
      <c r="C1" s="24"/>
      <c r="D1" s="24"/>
      <c r="E1" s="24"/>
      <c r="F1" s="24"/>
    </row>
    <row r="2" s="20" customFormat="1" ht="23" customHeight="1" spans="1:6">
      <c r="A2" s="25" t="s">
        <v>1735</v>
      </c>
      <c r="B2" s="25"/>
      <c r="C2" s="25"/>
      <c r="D2" s="25"/>
      <c r="E2" s="25"/>
      <c r="F2" s="25"/>
    </row>
    <row r="3" s="21" customFormat="1" ht="30" customHeight="1" spans="1:6">
      <c r="A3" s="26" t="s">
        <v>1824</v>
      </c>
      <c r="B3" s="27" t="s">
        <v>1696</v>
      </c>
      <c r="C3" s="27" t="s">
        <v>1825</v>
      </c>
      <c r="D3" s="27" t="s">
        <v>1826</v>
      </c>
      <c r="E3" s="27" t="s">
        <v>1827</v>
      </c>
      <c r="F3" s="27" t="s">
        <v>1828</v>
      </c>
    </row>
    <row r="4" s="21" customFormat="1" ht="66" customHeight="1" spans="1:6">
      <c r="A4" s="28">
        <v>1</v>
      </c>
      <c r="B4" s="29" t="s">
        <v>1829</v>
      </c>
      <c r="C4" s="30"/>
      <c r="D4" s="31"/>
      <c r="E4" s="31"/>
      <c r="F4" s="31"/>
    </row>
    <row r="5" s="22" customFormat="1" ht="33" customHeight="1" spans="1:6">
      <c r="A5" s="32" t="s">
        <v>1830</v>
      </c>
      <c r="B5" s="32"/>
      <c r="C5" s="32"/>
      <c r="D5" s="32"/>
      <c r="E5" s="32"/>
      <c r="F5" s="32"/>
    </row>
    <row r="6" s="22" customFormat="1" ht="33" customHeight="1" spans="1:6">
      <c r="A6" s="32" t="s">
        <v>1831</v>
      </c>
      <c r="B6" s="32"/>
      <c r="C6" s="32"/>
      <c r="D6" s="32"/>
      <c r="E6" s="32"/>
      <c r="F6" s="32"/>
    </row>
  </sheetData>
  <mergeCells count="4">
    <mergeCell ref="A1:F1"/>
    <mergeCell ref="A2:F2"/>
    <mergeCell ref="A5:F5"/>
    <mergeCell ref="A6:F6"/>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pageSetUpPr fitToPage="1"/>
  </sheetPr>
  <dimension ref="A2:J166"/>
  <sheetViews>
    <sheetView view="pageBreakPreview" zoomScaleNormal="100" workbookViewId="0">
      <selection activeCell="H34" sqref="H34"/>
    </sheetView>
  </sheetViews>
  <sheetFormatPr defaultColWidth="8" defaultRowHeight="12"/>
  <cols>
    <col min="1" max="1" width="25.3833333333333" style="8"/>
    <col min="2" max="2" width="23.775" style="8" customWidth="1"/>
    <col min="3" max="5" width="20.6333333333333" style="8" customWidth="1"/>
    <col min="6" max="6" width="14.3333333333333" style="8" customWidth="1"/>
    <col min="7" max="7" width="20.6333333333333" style="8" customWidth="1"/>
    <col min="8" max="9" width="13.3333333333333" style="8" customWidth="1"/>
    <col min="10" max="10" width="34.125" style="8" customWidth="1"/>
    <col min="11" max="16384" width="8" style="8"/>
  </cols>
  <sheetData>
    <row r="2" s="8" customFormat="1" ht="39" customHeight="1" spans="1:10">
      <c r="A2" s="10" t="s">
        <v>1832</v>
      </c>
      <c r="B2" s="10"/>
      <c r="C2" s="10"/>
      <c r="D2" s="10"/>
      <c r="E2" s="10"/>
      <c r="F2" s="10"/>
      <c r="G2" s="10"/>
      <c r="H2" s="10"/>
      <c r="I2" s="10"/>
      <c r="J2" s="10"/>
    </row>
    <row r="3" s="8" customFormat="1" ht="23" customHeight="1" spans="1:1">
      <c r="A3" s="11"/>
    </row>
    <row r="4" s="9" customFormat="1" ht="44.25" customHeight="1" spans="1:10">
      <c r="A4" s="12" t="s">
        <v>1833</v>
      </c>
      <c r="B4" s="12" t="s">
        <v>1834</v>
      </c>
      <c r="C4" s="12" t="s">
        <v>1835</v>
      </c>
      <c r="D4" s="12" t="s">
        <v>1836</v>
      </c>
      <c r="E4" s="12" t="s">
        <v>1837</v>
      </c>
      <c r="F4" s="12" t="s">
        <v>1838</v>
      </c>
      <c r="G4" s="12" t="s">
        <v>1839</v>
      </c>
      <c r="H4" s="12" t="s">
        <v>1840</v>
      </c>
      <c r="I4" s="12" t="s">
        <v>1841</v>
      </c>
      <c r="J4" s="12" t="s">
        <v>1842</v>
      </c>
    </row>
    <row r="5" s="8" customFormat="1" ht="18.75" spans="1:10">
      <c r="A5" s="13">
        <v>1</v>
      </c>
      <c r="B5" s="13">
        <v>2</v>
      </c>
      <c r="C5" s="13">
        <v>3</v>
      </c>
      <c r="D5" s="13">
        <v>4</v>
      </c>
      <c r="E5" s="13">
        <v>5</v>
      </c>
      <c r="F5" s="13">
        <v>6</v>
      </c>
      <c r="G5" s="13">
        <v>7</v>
      </c>
      <c r="H5" s="13">
        <v>8</v>
      </c>
      <c r="I5" s="13">
        <v>9</v>
      </c>
      <c r="J5" s="13">
        <v>10</v>
      </c>
    </row>
    <row r="6" s="8" customFormat="1" ht="23" customHeight="1" spans="1:10">
      <c r="A6" s="14" t="s">
        <v>1843</v>
      </c>
      <c r="B6" s="15"/>
      <c r="C6" s="15"/>
      <c r="D6" s="15"/>
      <c r="E6" s="15"/>
      <c r="F6" s="15"/>
      <c r="G6" s="15"/>
      <c r="H6" s="15"/>
      <c r="I6" s="15"/>
      <c r="J6" s="19"/>
    </row>
    <row r="7" s="8" customFormat="1" ht="25" customHeight="1" spans="1:10">
      <c r="A7" s="16" t="s">
        <v>1844</v>
      </c>
      <c r="B7" s="17" t="s">
        <v>1845</v>
      </c>
      <c r="C7" s="18" t="s">
        <v>1846</v>
      </c>
      <c r="D7" s="18" t="s">
        <v>1847</v>
      </c>
      <c r="E7" s="18" t="s">
        <v>1847</v>
      </c>
      <c r="F7" s="18" t="s">
        <v>1847</v>
      </c>
      <c r="G7" s="18"/>
      <c r="H7" s="18" t="s">
        <v>1847</v>
      </c>
      <c r="I7" s="18" t="s">
        <v>1847</v>
      </c>
      <c r="J7" s="18"/>
    </row>
    <row r="8" s="8" customFormat="1" ht="25" customHeight="1" spans="1:10">
      <c r="A8" s="16"/>
      <c r="B8" s="17"/>
      <c r="C8" s="18" t="s">
        <v>1847</v>
      </c>
      <c r="D8" s="18" t="s">
        <v>1848</v>
      </c>
      <c r="E8" s="18" t="s">
        <v>1847</v>
      </c>
      <c r="F8" s="18" t="s">
        <v>1847</v>
      </c>
      <c r="G8" s="18"/>
      <c r="H8" s="18" t="s">
        <v>1847</v>
      </c>
      <c r="I8" s="18" t="s">
        <v>1847</v>
      </c>
      <c r="J8" s="18"/>
    </row>
    <row r="9" s="8" customFormat="1" ht="25" customHeight="1" spans="1:10">
      <c r="A9" s="16"/>
      <c r="B9" s="17"/>
      <c r="C9" s="18" t="s">
        <v>1847</v>
      </c>
      <c r="D9" s="18" t="s">
        <v>1847</v>
      </c>
      <c r="E9" s="18" t="s">
        <v>1849</v>
      </c>
      <c r="F9" s="18" t="s">
        <v>1850</v>
      </c>
      <c r="G9" s="18" t="s">
        <v>1851</v>
      </c>
      <c r="H9" s="18" t="s">
        <v>1852</v>
      </c>
      <c r="I9" s="18" t="s">
        <v>1853</v>
      </c>
      <c r="J9" s="18" t="s">
        <v>1854</v>
      </c>
    </row>
    <row r="10" s="8" customFormat="1" ht="25" customHeight="1" spans="1:10">
      <c r="A10" s="16"/>
      <c r="B10" s="17"/>
      <c r="C10" s="18" t="s">
        <v>1847</v>
      </c>
      <c r="D10" s="18" t="s">
        <v>1847</v>
      </c>
      <c r="E10" s="18" t="s">
        <v>1855</v>
      </c>
      <c r="F10" s="18" t="s">
        <v>1856</v>
      </c>
      <c r="G10" s="18" t="s">
        <v>1857</v>
      </c>
      <c r="H10" s="18" t="s">
        <v>1858</v>
      </c>
      <c r="I10" s="18" t="s">
        <v>1853</v>
      </c>
      <c r="J10" s="18" t="s">
        <v>1859</v>
      </c>
    </row>
    <row r="11" s="8" customFormat="1" ht="25" customHeight="1" spans="1:10">
      <c r="A11" s="16"/>
      <c r="B11" s="17"/>
      <c r="C11" s="18" t="s">
        <v>1847</v>
      </c>
      <c r="D11" s="18" t="s">
        <v>1860</v>
      </c>
      <c r="E11" s="18" t="s">
        <v>1847</v>
      </c>
      <c r="F11" s="18" t="s">
        <v>1847</v>
      </c>
      <c r="G11" s="18"/>
      <c r="H11" s="18" t="s">
        <v>1847</v>
      </c>
      <c r="I11" s="18" t="s">
        <v>1847</v>
      </c>
      <c r="J11" s="18"/>
    </row>
    <row r="12" s="8" customFormat="1" ht="25" customHeight="1" spans="1:10">
      <c r="A12" s="16"/>
      <c r="B12" s="17"/>
      <c r="C12" s="18" t="s">
        <v>1847</v>
      </c>
      <c r="D12" s="18" t="s">
        <v>1847</v>
      </c>
      <c r="E12" s="18" t="s">
        <v>1861</v>
      </c>
      <c r="F12" s="18" t="s">
        <v>1850</v>
      </c>
      <c r="G12" s="18" t="s">
        <v>1862</v>
      </c>
      <c r="H12" s="18" t="s">
        <v>1863</v>
      </c>
      <c r="I12" s="18" t="s">
        <v>1853</v>
      </c>
      <c r="J12" s="18" t="s">
        <v>1864</v>
      </c>
    </row>
    <row r="13" s="8" customFormat="1" ht="25" customHeight="1" spans="1:10">
      <c r="A13" s="16"/>
      <c r="B13" s="17"/>
      <c r="C13" s="18" t="s">
        <v>1865</v>
      </c>
      <c r="D13" s="18" t="s">
        <v>1847</v>
      </c>
      <c r="E13" s="18" t="s">
        <v>1847</v>
      </c>
      <c r="F13" s="18" t="s">
        <v>1847</v>
      </c>
      <c r="G13" s="18"/>
      <c r="H13" s="18" t="s">
        <v>1847</v>
      </c>
      <c r="I13" s="18" t="s">
        <v>1847</v>
      </c>
      <c r="J13" s="18"/>
    </row>
    <row r="14" s="8" customFormat="1" ht="25" customHeight="1" spans="1:10">
      <c r="A14" s="16"/>
      <c r="B14" s="17"/>
      <c r="C14" s="18" t="s">
        <v>1847</v>
      </c>
      <c r="D14" s="18" t="s">
        <v>1866</v>
      </c>
      <c r="E14" s="18" t="s">
        <v>1847</v>
      </c>
      <c r="F14" s="18" t="s">
        <v>1847</v>
      </c>
      <c r="G14" s="18"/>
      <c r="H14" s="18" t="s">
        <v>1847</v>
      </c>
      <c r="I14" s="18" t="s">
        <v>1847</v>
      </c>
      <c r="J14" s="18"/>
    </row>
    <row r="15" s="8" customFormat="1" ht="25" customHeight="1" spans="1:10">
      <c r="A15" s="16"/>
      <c r="B15" s="17"/>
      <c r="C15" s="18" t="s">
        <v>1847</v>
      </c>
      <c r="D15" s="18" t="s">
        <v>1847</v>
      </c>
      <c r="E15" s="18" t="s">
        <v>1867</v>
      </c>
      <c r="F15" s="18" t="s">
        <v>1850</v>
      </c>
      <c r="G15" s="18" t="s">
        <v>1868</v>
      </c>
      <c r="H15" s="18" t="s">
        <v>1858</v>
      </c>
      <c r="I15" s="18" t="s">
        <v>1853</v>
      </c>
      <c r="J15" s="18" t="s">
        <v>1869</v>
      </c>
    </row>
    <row r="16" s="8" customFormat="1" ht="25" customHeight="1" spans="1:10">
      <c r="A16" s="16"/>
      <c r="B16" s="17"/>
      <c r="C16" s="18" t="s">
        <v>1870</v>
      </c>
      <c r="D16" s="18" t="s">
        <v>1847</v>
      </c>
      <c r="E16" s="18" t="s">
        <v>1847</v>
      </c>
      <c r="F16" s="18" t="s">
        <v>1847</v>
      </c>
      <c r="G16" s="18"/>
      <c r="H16" s="18" t="s">
        <v>1847</v>
      </c>
      <c r="I16" s="18" t="s">
        <v>1847</v>
      </c>
      <c r="J16" s="18"/>
    </row>
    <row r="17" s="8" customFormat="1" ht="25" customHeight="1" spans="1:10">
      <c r="A17" s="16"/>
      <c r="B17" s="17"/>
      <c r="C17" s="18" t="s">
        <v>1847</v>
      </c>
      <c r="D17" s="18" t="s">
        <v>1871</v>
      </c>
      <c r="E17" s="18" t="s">
        <v>1847</v>
      </c>
      <c r="F17" s="18" t="s">
        <v>1847</v>
      </c>
      <c r="G17" s="18"/>
      <c r="H17" s="18" t="s">
        <v>1847</v>
      </c>
      <c r="I17" s="18" t="s">
        <v>1847</v>
      </c>
      <c r="J17" s="18"/>
    </row>
    <row r="18" s="8" customFormat="1" ht="25" customHeight="1" spans="1:10">
      <c r="A18" s="16"/>
      <c r="B18" s="17"/>
      <c r="C18" s="18" t="s">
        <v>1847</v>
      </c>
      <c r="D18" s="18" t="s">
        <v>1847</v>
      </c>
      <c r="E18" s="18" t="s">
        <v>1872</v>
      </c>
      <c r="F18" s="18" t="s">
        <v>1850</v>
      </c>
      <c r="G18" s="18" t="s">
        <v>1873</v>
      </c>
      <c r="H18" s="18" t="s">
        <v>1858</v>
      </c>
      <c r="I18" s="18" t="s">
        <v>1853</v>
      </c>
      <c r="J18" s="18" t="s">
        <v>1874</v>
      </c>
    </row>
    <row r="19" s="8" customFormat="1" ht="23" customHeight="1" spans="1:10">
      <c r="A19" s="14" t="s">
        <v>1875</v>
      </c>
      <c r="B19" s="15"/>
      <c r="C19" s="15"/>
      <c r="D19" s="15"/>
      <c r="E19" s="15"/>
      <c r="F19" s="15"/>
      <c r="G19" s="15"/>
      <c r="H19" s="15"/>
      <c r="I19" s="15"/>
      <c r="J19" s="19"/>
    </row>
    <row r="20" s="8" customFormat="1" ht="25" customHeight="1" spans="1:10">
      <c r="A20" s="16" t="s">
        <v>1876</v>
      </c>
      <c r="B20" s="17" t="s">
        <v>1877</v>
      </c>
      <c r="C20" s="18" t="s">
        <v>1846</v>
      </c>
      <c r="D20" s="18" t="s">
        <v>1847</v>
      </c>
      <c r="E20" s="18" t="s">
        <v>1847</v>
      </c>
      <c r="F20" s="18" t="s">
        <v>1847</v>
      </c>
      <c r="G20" s="18"/>
      <c r="H20" s="18" t="s">
        <v>1847</v>
      </c>
      <c r="I20" s="18" t="s">
        <v>1847</v>
      </c>
      <c r="J20" s="18"/>
    </row>
    <row r="21" s="8" customFormat="1" ht="25" customHeight="1" spans="1:10">
      <c r="A21" s="16"/>
      <c r="B21" s="17"/>
      <c r="C21" s="18" t="s">
        <v>1847</v>
      </c>
      <c r="D21" s="18" t="s">
        <v>1848</v>
      </c>
      <c r="E21" s="18" t="s">
        <v>1847</v>
      </c>
      <c r="F21" s="18" t="s">
        <v>1847</v>
      </c>
      <c r="G21" s="18"/>
      <c r="H21" s="18" t="s">
        <v>1847</v>
      </c>
      <c r="I21" s="18" t="s">
        <v>1847</v>
      </c>
      <c r="J21" s="18"/>
    </row>
    <row r="22" s="8" customFormat="1" ht="25" customHeight="1" spans="1:10">
      <c r="A22" s="16"/>
      <c r="B22" s="17"/>
      <c r="C22" s="18" t="s">
        <v>1847</v>
      </c>
      <c r="D22" s="18" t="s">
        <v>1847</v>
      </c>
      <c r="E22" s="18" t="s">
        <v>1878</v>
      </c>
      <c r="F22" s="18" t="s">
        <v>1850</v>
      </c>
      <c r="G22" s="18" t="s">
        <v>1879</v>
      </c>
      <c r="H22" s="18" t="s">
        <v>1880</v>
      </c>
      <c r="I22" s="18" t="s">
        <v>1853</v>
      </c>
      <c r="J22" s="18" t="s">
        <v>1881</v>
      </c>
    </row>
    <row r="23" s="8" customFormat="1" ht="25" customHeight="1" spans="1:10">
      <c r="A23" s="16"/>
      <c r="B23" s="17"/>
      <c r="C23" s="18" t="s">
        <v>1847</v>
      </c>
      <c r="D23" s="18" t="s">
        <v>1847</v>
      </c>
      <c r="E23" s="18" t="s">
        <v>1882</v>
      </c>
      <c r="F23" s="18" t="s">
        <v>1850</v>
      </c>
      <c r="G23" s="18" t="s">
        <v>1883</v>
      </c>
      <c r="H23" s="18" t="s">
        <v>1852</v>
      </c>
      <c r="I23" s="18" t="s">
        <v>1853</v>
      </c>
      <c r="J23" s="18" t="s">
        <v>1884</v>
      </c>
    </row>
    <row r="24" s="8" customFormat="1" ht="25" customHeight="1" spans="1:10">
      <c r="A24" s="16"/>
      <c r="B24" s="17"/>
      <c r="C24" s="18" t="s">
        <v>1847</v>
      </c>
      <c r="D24" s="18" t="s">
        <v>1860</v>
      </c>
      <c r="E24" s="18" t="s">
        <v>1847</v>
      </c>
      <c r="F24" s="18" t="s">
        <v>1847</v>
      </c>
      <c r="G24" s="18"/>
      <c r="H24" s="18"/>
      <c r="I24" s="18"/>
      <c r="J24" s="18"/>
    </row>
    <row r="25" s="8" customFormat="1" ht="36" customHeight="1" spans="1:10">
      <c r="A25" s="16"/>
      <c r="B25" s="17"/>
      <c r="C25" s="18" t="s">
        <v>1847</v>
      </c>
      <c r="D25" s="18" t="s">
        <v>1847</v>
      </c>
      <c r="E25" s="18" t="s">
        <v>1885</v>
      </c>
      <c r="F25" s="18" t="s">
        <v>1856</v>
      </c>
      <c r="G25" s="18" t="s">
        <v>1857</v>
      </c>
      <c r="H25" s="18" t="s">
        <v>1858</v>
      </c>
      <c r="I25" s="18" t="s">
        <v>1853</v>
      </c>
      <c r="J25" s="18" t="s">
        <v>1886</v>
      </c>
    </row>
    <row r="26" s="8" customFormat="1" ht="36" customHeight="1" spans="1:10">
      <c r="A26" s="16"/>
      <c r="B26" s="17"/>
      <c r="C26" s="18" t="s">
        <v>1847</v>
      </c>
      <c r="D26" s="18" t="s">
        <v>1847</v>
      </c>
      <c r="E26" s="18" t="s">
        <v>1887</v>
      </c>
      <c r="F26" s="18" t="s">
        <v>1850</v>
      </c>
      <c r="G26" s="18" t="s">
        <v>1857</v>
      </c>
      <c r="H26" s="18" t="s">
        <v>1858</v>
      </c>
      <c r="I26" s="18" t="s">
        <v>1853</v>
      </c>
      <c r="J26" s="18" t="s">
        <v>1888</v>
      </c>
    </row>
    <row r="27" s="8" customFormat="1" ht="25" customHeight="1" spans="1:10">
      <c r="A27" s="16"/>
      <c r="B27" s="17"/>
      <c r="C27" s="18" t="s">
        <v>1847</v>
      </c>
      <c r="D27" s="18" t="s">
        <v>1847</v>
      </c>
      <c r="E27" s="18" t="s">
        <v>1889</v>
      </c>
      <c r="F27" s="18" t="s">
        <v>1850</v>
      </c>
      <c r="G27" s="18" t="s">
        <v>1857</v>
      </c>
      <c r="H27" s="18" t="s">
        <v>1858</v>
      </c>
      <c r="I27" s="18" t="s">
        <v>1853</v>
      </c>
      <c r="J27" s="18" t="s">
        <v>1890</v>
      </c>
    </row>
    <row r="28" s="8" customFormat="1" ht="25" customHeight="1" spans="1:10">
      <c r="A28" s="16"/>
      <c r="B28" s="17"/>
      <c r="C28" s="18" t="s">
        <v>1847</v>
      </c>
      <c r="D28" s="18" t="s">
        <v>1891</v>
      </c>
      <c r="E28" s="18" t="s">
        <v>1847</v>
      </c>
      <c r="F28" s="18" t="s">
        <v>1847</v>
      </c>
      <c r="G28" s="18"/>
      <c r="H28" s="18"/>
      <c r="I28" s="18"/>
      <c r="J28" s="18"/>
    </row>
    <row r="29" s="8" customFormat="1" ht="42" customHeight="1" spans="1:10">
      <c r="A29" s="16"/>
      <c r="B29" s="17"/>
      <c r="C29" s="18" t="s">
        <v>1847</v>
      </c>
      <c r="D29" s="18" t="s">
        <v>1847</v>
      </c>
      <c r="E29" s="18" t="s">
        <v>1892</v>
      </c>
      <c r="F29" s="18" t="s">
        <v>1856</v>
      </c>
      <c r="G29" s="18" t="s">
        <v>1857</v>
      </c>
      <c r="H29" s="18" t="s">
        <v>1858</v>
      </c>
      <c r="I29" s="18" t="s">
        <v>1853</v>
      </c>
      <c r="J29" s="18" t="s">
        <v>1893</v>
      </c>
    </row>
    <row r="30" s="8" customFormat="1" ht="25" customHeight="1" spans="1:10">
      <c r="A30" s="16"/>
      <c r="B30" s="17"/>
      <c r="C30" s="18" t="s">
        <v>1865</v>
      </c>
      <c r="D30" s="18" t="s">
        <v>1847</v>
      </c>
      <c r="E30" s="18" t="s">
        <v>1847</v>
      </c>
      <c r="F30" s="18" t="s">
        <v>1847</v>
      </c>
      <c r="G30" s="18"/>
      <c r="H30" s="18"/>
      <c r="I30" s="18"/>
      <c r="J30" s="18"/>
    </row>
    <row r="31" s="8" customFormat="1" ht="25" customHeight="1" spans="1:10">
      <c r="A31" s="16"/>
      <c r="B31" s="17"/>
      <c r="C31" s="18" t="s">
        <v>1847</v>
      </c>
      <c r="D31" s="18" t="s">
        <v>1894</v>
      </c>
      <c r="E31" s="18" t="s">
        <v>1847</v>
      </c>
      <c r="F31" s="18" t="s">
        <v>1847</v>
      </c>
      <c r="G31" s="18"/>
      <c r="H31" s="18"/>
      <c r="I31" s="18"/>
      <c r="J31" s="18"/>
    </row>
    <row r="32" s="8" customFormat="1" ht="25" customHeight="1" spans="1:10">
      <c r="A32" s="16"/>
      <c r="B32" s="17"/>
      <c r="C32" s="18" t="s">
        <v>1847</v>
      </c>
      <c r="D32" s="18" t="s">
        <v>1847</v>
      </c>
      <c r="E32" s="18" t="s">
        <v>1867</v>
      </c>
      <c r="F32" s="18" t="s">
        <v>1850</v>
      </c>
      <c r="G32" s="18" t="s">
        <v>1895</v>
      </c>
      <c r="H32" s="18" t="s">
        <v>1858</v>
      </c>
      <c r="I32" s="18" t="s">
        <v>1853</v>
      </c>
      <c r="J32" s="18" t="s">
        <v>1896</v>
      </c>
    </row>
    <row r="33" s="8" customFormat="1" ht="25" customHeight="1" spans="1:10">
      <c r="A33" s="16"/>
      <c r="B33" s="17"/>
      <c r="C33" s="18" t="s">
        <v>1870</v>
      </c>
      <c r="D33" s="18" t="s">
        <v>1847</v>
      </c>
      <c r="E33" s="18" t="s">
        <v>1847</v>
      </c>
      <c r="F33" s="18" t="s">
        <v>1847</v>
      </c>
      <c r="G33" s="18"/>
      <c r="H33" s="18"/>
      <c r="I33" s="18"/>
      <c r="J33" s="18"/>
    </row>
    <row r="34" s="8" customFormat="1" ht="25" customHeight="1" spans="1:10">
      <c r="A34" s="16"/>
      <c r="B34" s="17"/>
      <c r="C34" s="18" t="s">
        <v>1847</v>
      </c>
      <c r="D34" s="18" t="s">
        <v>1897</v>
      </c>
      <c r="E34" s="18" t="s">
        <v>1847</v>
      </c>
      <c r="F34" s="18" t="s">
        <v>1847</v>
      </c>
      <c r="G34" s="18"/>
      <c r="H34" s="18"/>
      <c r="I34" s="18"/>
      <c r="J34" s="18"/>
    </row>
    <row r="35" s="8" customFormat="1" ht="37" customHeight="1" spans="1:10">
      <c r="A35" s="16"/>
      <c r="B35" s="17"/>
      <c r="C35" s="18" t="s">
        <v>1847</v>
      </c>
      <c r="D35" s="18" t="s">
        <v>1847</v>
      </c>
      <c r="E35" s="18" t="s">
        <v>1898</v>
      </c>
      <c r="F35" s="18" t="s">
        <v>1850</v>
      </c>
      <c r="G35" s="18" t="s">
        <v>1895</v>
      </c>
      <c r="H35" s="18" t="s">
        <v>1858</v>
      </c>
      <c r="I35" s="18" t="s">
        <v>1853</v>
      </c>
      <c r="J35" s="18" t="s">
        <v>1899</v>
      </c>
    </row>
    <row r="36" s="8" customFormat="1" ht="25" customHeight="1" spans="1:10">
      <c r="A36" s="16" t="s">
        <v>1900</v>
      </c>
      <c r="B36" s="17" t="s">
        <v>1901</v>
      </c>
      <c r="C36" s="18" t="s">
        <v>1846</v>
      </c>
      <c r="D36" s="18" t="s">
        <v>1847</v>
      </c>
      <c r="E36" s="18" t="s">
        <v>1847</v>
      </c>
      <c r="F36" s="18" t="s">
        <v>1847</v>
      </c>
      <c r="G36" s="18"/>
      <c r="H36" s="18"/>
      <c r="I36" s="18"/>
      <c r="J36" s="18"/>
    </row>
    <row r="37" s="8" customFormat="1" ht="25" customHeight="1" spans="1:10">
      <c r="A37" s="16"/>
      <c r="B37" s="17"/>
      <c r="C37" s="18" t="s">
        <v>1847</v>
      </c>
      <c r="D37" s="18" t="s">
        <v>1848</v>
      </c>
      <c r="E37" s="18" t="s">
        <v>1847</v>
      </c>
      <c r="F37" s="18" t="s">
        <v>1847</v>
      </c>
      <c r="G37" s="18"/>
      <c r="H37" s="18"/>
      <c r="I37" s="18"/>
      <c r="J37" s="18"/>
    </row>
    <row r="38" s="8" customFormat="1" ht="25" customHeight="1" spans="1:10">
      <c r="A38" s="16"/>
      <c r="B38" s="17"/>
      <c r="C38" s="18" t="s">
        <v>1847</v>
      </c>
      <c r="D38" s="18" t="s">
        <v>1847</v>
      </c>
      <c r="E38" s="18" t="s">
        <v>1902</v>
      </c>
      <c r="F38" s="18" t="s">
        <v>1856</v>
      </c>
      <c r="G38" s="18" t="s">
        <v>1903</v>
      </c>
      <c r="H38" s="18" t="s">
        <v>1880</v>
      </c>
      <c r="I38" s="18" t="s">
        <v>1853</v>
      </c>
      <c r="J38" s="18" t="s">
        <v>1904</v>
      </c>
    </row>
    <row r="39" s="8" customFormat="1" ht="25" customHeight="1" spans="1:10">
      <c r="A39" s="16"/>
      <c r="B39" s="17"/>
      <c r="C39" s="18" t="s">
        <v>1847</v>
      </c>
      <c r="D39" s="18" t="s">
        <v>1860</v>
      </c>
      <c r="E39" s="18" t="s">
        <v>1847</v>
      </c>
      <c r="F39" s="18" t="s">
        <v>1847</v>
      </c>
      <c r="G39" s="18"/>
      <c r="H39" s="18"/>
      <c r="I39" s="18"/>
      <c r="J39" s="18"/>
    </row>
    <row r="40" s="8" customFormat="1" ht="41" customHeight="1" spans="1:10">
      <c r="A40" s="16"/>
      <c r="B40" s="17"/>
      <c r="C40" s="18" t="s">
        <v>1847</v>
      </c>
      <c r="D40" s="18" t="s">
        <v>1847</v>
      </c>
      <c r="E40" s="18" t="s">
        <v>1905</v>
      </c>
      <c r="F40" s="18" t="s">
        <v>1856</v>
      </c>
      <c r="G40" s="18" t="s">
        <v>1857</v>
      </c>
      <c r="H40" s="18" t="s">
        <v>1858</v>
      </c>
      <c r="I40" s="18" t="s">
        <v>1853</v>
      </c>
      <c r="J40" s="18" t="s">
        <v>1906</v>
      </c>
    </row>
    <row r="41" s="8" customFormat="1" ht="41" customHeight="1" spans="1:10">
      <c r="A41" s="16"/>
      <c r="B41" s="17"/>
      <c r="C41" s="18" t="s">
        <v>1847</v>
      </c>
      <c r="D41" s="18" t="s">
        <v>1847</v>
      </c>
      <c r="E41" s="18" t="s">
        <v>1907</v>
      </c>
      <c r="F41" s="18" t="s">
        <v>1850</v>
      </c>
      <c r="G41" s="18" t="s">
        <v>1873</v>
      </c>
      <c r="H41" s="18" t="s">
        <v>1858</v>
      </c>
      <c r="I41" s="18" t="s">
        <v>1908</v>
      </c>
      <c r="J41" s="18" t="s">
        <v>1909</v>
      </c>
    </row>
    <row r="42" s="8" customFormat="1" ht="25" customHeight="1" spans="1:10">
      <c r="A42" s="16"/>
      <c r="B42" s="17"/>
      <c r="C42" s="18" t="s">
        <v>1847</v>
      </c>
      <c r="D42" s="18" t="s">
        <v>1891</v>
      </c>
      <c r="E42" s="18" t="s">
        <v>1847</v>
      </c>
      <c r="F42" s="18" t="s">
        <v>1847</v>
      </c>
      <c r="G42" s="18"/>
      <c r="H42" s="18"/>
      <c r="I42" s="18"/>
      <c r="J42" s="18"/>
    </row>
    <row r="43" s="8" customFormat="1" ht="25" customHeight="1" spans="1:10">
      <c r="A43" s="16"/>
      <c r="B43" s="17"/>
      <c r="C43" s="18" t="s">
        <v>1847</v>
      </c>
      <c r="D43" s="18" t="s">
        <v>1847</v>
      </c>
      <c r="E43" s="18" t="s">
        <v>1910</v>
      </c>
      <c r="F43" s="18" t="s">
        <v>1856</v>
      </c>
      <c r="G43" s="18" t="s">
        <v>1873</v>
      </c>
      <c r="H43" s="18" t="s">
        <v>1858</v>
      </c>
      <c r="I43" s="18" t="s">
        <v>1908</v>
      </c>
      <c r="J43" s="18" t="s">
        <v>1911</v>
      </c>
    </row>
    <row r="44" s="8" customFormat="1" ht="25" customHeight="1" spans="1:10">
      <c r="A44" s="16"/>
      <c r="B44" s="17"/>
      <c r="C44" s="18" t="s">
        <v>1865</v>
      </c>
      <c r="D44" s="18" t="s">
        <v>1847</v>
      </c>
      <c r="E44" s="18" t="s">
        <v>1847</v>
      </c>
      <c r="F44" s="18" t="s">
        <v>1847</v>
      </c>
      <c r="G44" s="18"/>
      <c r="H44" s="18"/>
      <c r="I44" s="18"/>
      <c r="J44" s="18"/>
    </row>
    <row r="45" s="8" customFormat="1" ht="25" customHeight="1" spans="1:10">
      <c r="A45" s="16"/>
      <c r="B45" s="17"/>
      <c r="C45" s="18" t="s">
        <v>1847</v>
      </c>
      <c r="D45" s="18" t="s">
        <v>1894</v>
      </c>
      <c r="E45" s="18" t="s">
        <v>1847</v>
      </c>
      <c r="F45" s="18" t="s">
        <v>1847</v>
      </c>
      <c r="G45" s="18"/>
      <c r="H45" s="18"/>
      <c r="I45" s="18"/>
      <c r="J45" s="18"/>
    </row>
    <row r="46" s="8" customFormat="1" ht="25" customHeight="1" spans="1:10">
      <c r="A46" s="16"/>
      <c r="B46" s="17"/>
      <c r="C46" s="18" t="s">
        <v>1847</v>
      </c>
      <c r="D46" s="18" t="s">
        <v>1847</v>
      </c>
      <c r="E46" s="18" t="s">
        <v>1867</v>
      </c>
      <c r="F46" s="18" t="s">
        <v>1850</v>
      </c>
      <c r="G46" s="18" t="s">
        <v>1895</v>
      </c>
      <c r="H46" s="18" t="s">
        <v>1858</v>
      </c>
      <c r="I46" s="18" t="s">
        <v>1908</v>
      </c>
      <c r="J46" s="18" t="s">
        <v>1912</v>
      </c>
    </row>
    <row r="47" s="8" customFormat="1" ht="25" customHeight="1" spans="1:10">
      <c r="A47" s="16"/>
      <c r="B47" s="17"/>
      <c r="C47" s="18" t="s">
        <v>1870</v>
      </c>
      <c r="D47" s="18" t="s">
        <v>1847</v>
      </c>
      <c r="E47" s="18" t="s">
        <v>1847</v>
      </c>
      <c r="F47" s="18" t="s">
        <v>1847</v>
      </c>
      <c r="G47" s="18"/>
      <c r="H47" s="18"/>
      <c r="I47" s="18"/>
      <c r="J47" s="18"/>
    </row>
    <row r="48" s="8" customFormat="1" ht="25" customHeight="1" spans="1:10">
      <c r="A48" s="16"/>
      <c r="B48" s="17"/>
      <c r="C48" s="18" t="s">
        <v>1847</v>
      </c>
      <c r="D48" s="18" t="s">
        <v>1897</v>
      </c>
      <c r="E48" s="18" t="s">
        <v>1847</v>
      </c>
      <c r="F48" s="18" t="s">
        <v>1847</v>
      </c>
      <c r="G48" s="18"/>
      <c r="H48" s="18"/>
      <c r="I48" s="18"/>
      <c r="J48" s="18"/>
    </row>
    <row r="49" s="8" customFormat="1" ht="25" customHeight="1" spans="1:10">
      <c r="A49" s="16"/>
      <c r="B49" s="17"/>
      <c r="C49" s="18" t="s">
        <v>1847</v>
      </c>
      <c r="D49" s="18" t="s">
        <v>1847</v>
      </c>
      <c r="E49" s="18" t="s">
        <v>1913</v>
      </c>
      <c r="F49" s="18" t="s">
        <v>1850</v>
      </c>
      <c r="G49" s="18" t="s">
        <v>1895</v>
      </c>
      <c r="H49" s="18" t="s">
        <v>1858</v>
      </c>
      <c r="I49" s="18" t="s">
        <v>1853</v>
      </c>
      <c r="J49" s="18" t="s">
        <v>1914</v>
      </c>
    </row>
    <row r="50" s="8" customFormat="1" ht="25" customHeight="1" spans="1:10">
      <c r="A50" s="16" t="s">
        <v>1915</v>
      </c>
      <c r="B50" s="17" t="s">
        <v>1916</v>
      </c>
      <c r="C50" s="18" t="s">
        <v>1846</v>
      </c>
      <c r="D50" s="18" t="s">
        <v>1847</v>
      </c>
      <c r="E50" s="18" t="s">
        <v>1847</v>
      </c>
      <c r="F50" s="18" t="s">
        <v>1847</v>
      </c>
      <c r="G50" s="18"/>
      <c r="H50" s="18"/>
      <c r="I50" s="18"/>
      <c r="J50" s="18"/>
    </row>
    <row r="51" s="8" customFormat="1" ht="25" customHeight="1" spans="1:10">
      <c r="A51" s="16"/>
      <c r="B51" s="17"/>
      <c r="C51" s="18" t="s">
        <v>1847</v>
      </c>
      <c r="D51" s="18" t="s">
        <v>1848</v>
      </c>
      <c r="E51" s="18" t="s">
        <v>1847</v>
      </c>
      <c r="F51" s="18" t="s">
        <v>1847</v>
      </c>
      <c r="G51" s="18"/>
      <c r="H51" s="18"/>
      <c r="I51" s="18"/>
      <c r="J51" s="18"/>
    </row>
    <row r="52" s="8" customFormat="1" ht="37" customHeight="1" spans="1:10">
      <c r="A52" s="16"/>
      <c r="B52" s="17"/>
      <c r="C52" s="18" t="s">
        <v>1847</v>
      </c>
      <c r="D52" s="18" t="s">
        <v>1847</v>
      </c>
      <c r="E52" s="18" t="s">
        <v>1917</v>
      </c>
      <c r="F52" s="18" t="s">
        <v>1850</v>
      </c>
      <c r="G52" s="18" t="s">
        <v>1918</v>
      </c>
      <c r="H52" s="18" t="s">
        <v>1919</v>
      </c>
      <c r="I52" s="18" t="s">
        <v>1853</v>
      </c>
      <c r="J52" s="18" t="s">
        <v>1920</v>
      </c>
    </row>
    <row r="53" s="8" customFormat="1" ht="43" customHeight="1" spans="1:10">
      <c r="A53" s="16"/>
      <c r="B53" s="17"/>
      <c r="C53" s="18" t="s">
        <v>1847</v>
      </c>
      <c r="D53" s="18" t="s">
        <v>1847</v>
      </c>
      <c r="E53" s="18" t="s">
        <v>1921</v>
      </c>
      <c r="F53" s="18" t="s">
        <v>1850</v>
      </c>
      <c r="G53" s="18" t="s">
        <v>1922</v>
      </c>
      <c r="H53" s="18" t="s">
        <v>1919</v>
      </c>
      <c r="I53" s="18" t="s">
        <v>1853</v>
      </c>
      <c r="J53" s="18" t="s">
        <v>1923</v>
      </c>
    </row>
    <row r="54" s="8" customFormat="1" ht="25" customHeight="1" spans="1:10">
      <c r="A54" s="16"/>
      <c r="B54" s="17"/>
      <c r="C54" s="18" t="s">
        <v>1847</v>
      </c>
      <c r="D54" s="18" t="s">
        <v>1860</v>
      </c>
      <c r="E54" s="18" t="s">
        <v>1847</v>
      </c>
      <c r="F54" s="18" t="s">
        <v>1847</v>
      </c>
      <c r="G54" s="18"/>
      <c r="H54" s="18"/>
      <c r="I54" s="18"/>
      <c r="J54" s="18"/>
    </row>
    <row r="55" s="8" customFormat="1" ht="41" customHeight="1" spans="1:10">
      <c r="A55" s="16"/>
      <c r="B55" s="17"/>
      <c r="C55" s="18" t="s">
        <v>1847</v>
      </c>
      <c r="D55" s="18" t="s">
        <v>1847</v>
      </c>
      <c r="E55" s="18" t="s">
        <v>1924</v>
      </c>
      <c r="F55" s="18" t="s">
        <v>1850</v>
      </c>
      <c r="G55" s="18" t="s">
        <v>1925</v>
      </c>
      <c r="H55" s="18" t="s">
        <v>1858</v>
      </c>
      <c r="I55" s="18" t="s">
        <v>1853</v>
      </c>
      <c r="J55" s="18" t="s">
        <v>1920</v>
      </c>
    </row>
    <row r="56" s="8" customFormat="1" ht="44" customHeight="1" spans="1:10">
      <c r="A56" s="16"/>
      <c r="B56" s="17"/>
      <c r="C56" s="18" t="s">
        <v>1847</v>
      </c>
      <c r="D56" s="18" t="s">
        <v>1847</v>
      </c>
      <c r="E56" s="18" t="s">
        <v>1926</v>
      </c>
      <c r="F56" s="18" t="s">
        <v>1850</v>
      </c>
      <c r="G56" s="18" t="s">
        <v>1857</v>
      </c>
      <c r="H56" s="18" t="s">
        <v>1858</v>
      </c>
      <c r="I56" s="18" t="s">
        <v>1853</v>
      </c>
      <c r="J56" s="18" t="s">
        <v>1920</v>
      </c>
    </row>
    <row r="57" s="8" customFormat="1" ht="25" customHeight="1" spans="1:10">
      <c r="A57" s="16"/>
      <c r="B57" s="17"/>
      <c r="C57" s="18" t="s">
        <v>1865</v>
      </c>
      <c r="D57" s="18" t="s">
        <v>1847</v>
      </c>
      <c r="E57" s="18" t="s">
        <v>1847</v>
      </c>
      <c r="F57" s="18" t="s">
        <v>1847</v>
      </c>
      <c r="G57" s="18"/>
      <c r="H57" s="18"/>
      <c r="I57" s="18"/>
      <c r="J57" s="18"/>
    </row>
    <row r="58" s="8" customFormat="1" ht="25" customHeight="1" spans="1:10">
      <c r="A58" s="16"/>
      <c r="B58" s="17"/>
      <c r="C58" s="18" t="s">
        <v>1847</v>
      </c>
      <c r="D58" s="18" t="s">
        <v>1894</v>
      </c>
      <c r="E58" s="18" t="s">
        <v>1847</v>
      </c>
      <c r="F58" s="18" t="s">
        <v>1847</v>
      </c>
      <c r="G58" s="18"/>
      <c r="H58" s="18"/>
      <c r="I58" s="18"/>
      <c r="J58" s="18"/>
    </row>
    <row r="59" s="8" customFormat="1" ht="25" customHeight="1" spans="1:10">
      <c r="A59" s="16"/>
      <c r="B59" s="17"/>
      <c r="C59" s="18" t="s">
        <v>1847</v>
      </c>
      <c r="D59" s="18" t="s">
        <v>1847</v>
      </c>
      <c r="E59" s="18" t="s">
        <v>1927</v>
      </c>
      <c r="F59" s="18" t="s">
        <v>1850</v>
      </c>
      <c r="G59" s="18" t="s">
        <v>1857</v>
      </c>
      <c r="H59" s="18" t="s">
        <v>1858</v>
      </c>
      <c r="I59" s="18" t="s">
        <v>1853</v>
      </c>
      <c r="J59" s="18" t="s">
        <v>1928</v>
      </c>
    </row>
    <row r="60" s="8" customFormat="1" ht="25" customHeight="1" spans="1:10">
      <c r="A60" s="16"/>
      <c r="B60" s="17"/>
      <c r="C60" s="18" t="s">
        <v>1870</v>
      </c>
      <c r="D60" s="18" t="s">
        <v>1847</v>
      </c>
      <c r="E60" s="18" t="s">
        <v>1847</v>
      </c>
      <c r="F60" s="18" t="s">
        <v>1847</v>
      </c>
      <c r="G60" s="18"/>
      <c r="H60" s="18"/>
      <c r="I60" s="18"/>
      <c r="J60" s="18"/>
    </row>
    <row r="61" s="8" customFormat="1" ht="25" customHeight="1" spans="1:10">
      <c r="A61" s="16"/>
      <c r="B61" s="17"/>
      <c r="C61" s="18" t="s">
        <v>1847</v>
      </c>
      <c r="D61" s="18" t="s">
        <v>1897</v>
      </c>
      <c r="E61" s="18" t="s">
        <v>1847</v>
      </c>
      <c r="F61" s="18" t="s">
        <v>1847</v>
      </c>
      <c r="G61" s="18"/>
      <c r="H61" s="18"/>
      <c r="I61" s="18"/>
      <c r="J61" s="18"/>
    </row>
    <row r="62" s="8" customFormat="1" ht="25" customHeight="1" spans="1:10">
      <c r="A62" s="16"/>
      <c r="B62" s="17"/>
      <c r="C62" s="18" t="s">
        <v>1847</v>
      </c>
      <c r="D62" s="18" t="s">
        <v>1847</v>
      </c>
      <c r="E62" s="18" t="s">
        <v>1929</v>
      </c>
      <c r="F62" s="18" t="s">
        <v>1850</v>
      </c>
      <c r="G62" s="18" t="s">
        <v>1868</v>
      </c>
      <c r="H62" s="18" t="s">
        <v>1858</v>
      </c>
      <c r="I62" s="18" t="s">
        <v>1853</v>
      </c>
      <c r="J62" s="18" t="s">
        <v>1930</v>
      </c>
    </row>
    <row r="63" s="8" customFormat="1" ht="25" customHeight="1" spans="1:10">
      <c r="A63" s="16" t="s">
        <v>1931</v>
      </c>
      <c r="B63" s="17" t="s">
        <v>1932</v>
      </c>
      <c r="C63" s="18" t="s">
        <v>1846</v>
      </c>
      <c r="D63" s="18" t="s">
        <v>1847</v>
      </c>
      <c r="E63" s="18" t="s">
        <v>1847</v>
      </c>
      <c r="F63" s="18" t="s">
        <v>1847</v>
      </c>
      <c r="G63" s="18"/>
      <c r="H63" s="18"/>
      <c r="I63" s="18"/>
      <c r="J63" s="18"/>
    </row>
    <row r="64" s="8" customFormat="1" ht="25" customHeight="1" spans="1:10">
      <c r="A64" s="16"/>
      <c r="B64" s="17"/>
      <c r="C64" s="18" t="s">
        <v>1847</v>
      </c>
      <c r="D64" s="18" t="s">
        <v>1848</v>
      </c>
      <c r="E64" s="18" t="s">
        <v>1847</v>
      </c>
      <c r="F64" s="18" t="s">
        <v>1847</v>
      </c>
      <c r="G64" s="18"/>
      <c r="H64" s="18"/>
      <c r="I64" s="18"/>
      <c r="J64" s="18"/>
    </row>
    <row r="65" s="8" customFormat="1" ht="25" customHeight="1" spans="1:10">
      <c r="A65" s="16"/>
      <c r="B65" s="17"/>
      <c r="C65" s="18" t="s">
        <v>1847</v>
      </c>
      <c r="D65" s="18" t="s">
        <v>1847</v>
      </c>
      <c r="E65" s="18" t="s">
        <v>1933</v>
      </c>
      <c r="F65" s="18" t="s">
        <v>1856</v>
      </c>
      <c r="G65" s="18" t="s">
        <v>1934</v>
      </c>
      <c r="H65" s="18" t="s">
        <v>1880</v>
      </c>
      <c r="I65" s="18" t="s">
        <v>1853</v>
      </c>
      <c r="J65" s="18" t="s">
        <v>1881</v>
      </c>
    </row>
    <row r="66" s="8" customFormat="1" ht="25" customHeight="1" spans="1:10">
      <c r="A66" s="16"/>
      <c r="B66" s="17"/>
      <c r="C66" s="18" t="s">
        <v>1847</v>
      </c>
      <c r="D66" s="18" t="s">
        <v>1847</v>
      </c>
      <c r="E66" s="18" t="s">
        <v>1935</v>
      </c>
      <c r="F66" s="18" t="s">
        <v>1856</v>
      </c>
      <c r="G66" s="18" t="s">
        <v>1936</v>
      </c>
      <c r="H66" s="18" t="s">
        <v>1880</v>
      </c>
      <c r="I66" s="18" t="s">
        <v>1853</v>
      </c>
      <c r="J66" s="18" t="s">
        <v>1881</v>
      </c>
    </row>
    <row r="67" s="8" customFormat="1" ht="25" customHeight="1" spans="1:10">
      <c r="A67" s="16"/>
      <c r="B67" s="17"/>
      <c r="C67" s="18" t="s">
        <v>1847</v>
      </c>
      <c r="D67" s="18" t="s">
        <v>1847</v>
      </c>
      <c r="E67" s="18" t="s">
        <v>1937</v>
      </c>
      <c r="F67" s="18" t="s">
        <v>1856</v>
      </c>
      <c r="G67" s="18" t="s">
        <v>1938</v>
      </c>
      <c r="H67" s="18" t="s">
        <v>1880</v>
      </c>
      <c r="I67" s="18" t="s">
        <v>1853</v>
      </c>
      <c r="J67" s="18" t="s">
        <v>1881</v>
      </c>
    </row>
    <row r="68" s="8" customFormat="1" ht="25" customHeight="1" spans="1:10">
      <c r="A68" s="16"/>
      <c r="B68" s="17"/>
      <c r="C68" s="18" t="s">
        <v>1847</v>
      </c>
      <c r="D68" s="18" t="s">
        <v>1847</v>
      </c>
      <c r="E68" s="18" t="s">
        <v>1939</v>
      </c>
      <c r="F68" s="18" t="s">
        <v>1850</v>
      </c>
      <c r="G68" s="18" t="s">
        <v>1940</v>
      </c>
      <c r="H68" s="18" t="s">
        <v>1880</v>
      </c>
      <c r="I68" s="18" t="s">
        <v>1853</v>
      </c>
      <c r="J68" s="18" t="s">
        <v>1881</v>
      </c>
    </row>
    <row r="69" s="8" customFormat="1" ht="25" customHeight="1" spans="1:10">
      <c r="A69" s="16"/>
      <c r="B69" s="17"/>
      <c r="C69" s="18" t="s">
        <v>1847</v>
      </c>
      <c r="D69" s="18" t="s">
        <v>1847</v>
      </c>
      <c r="E69" s="18" t="s">
        <v>1941</v>
      </c>
      <c r="F69" s="18" t="s">
        <v>1942</v>
      </c>
      <c r="G69" s="18" t="s">
        <v>1943</v>
      </c>
      <c r="H69" s="18" t="s">
        <v>1880</v>
      </c>
      <c r="I69" s="18" t="s">
        <v>1853</v>
      </c>
      <c r="J69" s="18" t="s">
        <v>1881</v>
      </c>
    </row>
    <row r="70" s="8" customFormat="1" ht="25" customHeight="1" spans="1:10">
      <c r="A70" s="16"/>
      <c r="B70" s="17"/>
      <c r="C70" s="18" t="s">
        <v>1847</v>
      </c>
      <c r="D70" s="18" t="s">
        <v>1847</v>
      </c>
      <c r="E70" s="18" t="s">
        <v>1944</v>
      </c>
      <c r="F70" s="18" t="s">
        <v>1856</v>
      </c>
      <c r="G70" s="18" t="s">
        <v>1945</v>
      </c>
      <c r="H70" s="18" t="s">
        <v>1880</v>
      </c>
      <c r="I70" s="18" t="s">
        <v>1853</v>
      </c>
      <c r="J70" s="18" t="s">
        <v>1881</v>
      </c>
    </row>
    <row r="71" s="8" customFormat="1" ht="25" customHeight="1" spans="1:10">
      <c r="A71" s="16"/>
      <c r="B71" s="17"/>
      <c r="C71" s="18" t="s">
        <v>1847</v>
      </c>
      <c r="D71" s="18" t="s">
        <v>1847</v>
      </c>
      <c r="E71" s="18" t="s">
        <v>1946</v>
      </c>
      <c r="F71" s="18" t="s">
        <v>1856</v>
      </c>
      <c r="G71" s="18" t="s">
        <v>1947</v>
      </c>
      <c r="H71" s="18" t="s">
        <v>1880</v>
      </c>
      <c r="I71" s="18" t="s">
        <v>1853</v>
      </c>
      <c r="J71" s="18" t="s">
        <v>1881</v>
      </c>
    </row>
    <row r="72" s="8" customFormat="1" ht="25" customHeight="1" spans="1:10">
      <c r="A72" s="16"/>
      <c r="B72" s="17"/>
      <c r="C72" s="18" t="s">
        <v>1847</v>
      </c>
      <c r="D72" s="18" t="s">
        <v>1847</v>
      </c>
      <c r="E72" s="18" t="s">
        <v>1948</v>
      </c>
      <c r="F72" s="18" t="s">
        <v>1850</v>
      </c>
      <c r="G72" s="18" t="s">
        <v>1949</v>
      </c>
      <c r="H72" s="18" t="s">
        <v>1880</v>
      </c>
      <c r="I72" s="18" t="s">
        <v>1853</v>
      </c>
      <c r="J72" s="18" t="s">
        <v>1881</v>
      </c>
    </row>
    <row r="73" s="8" customFormat="1" ht="25" customHeight="1" spans="1:10">
      <c r="A73" s="16"/>
      <c r="B73" s="17"/>
      <c r="C73" s="18" t="s">
        <v>1847</v>
      </c>
      <c r="D73" s="18" t="s">
        <v>1847</v>
      </c>
      <c r="E73" s="18" t="s">
        <v>1950</v>
      </c>
      <c r="F73" s="18" t="s">
        <v>1850</v>
      </c>
      <c r="G73" s="18" t="s">
        <v>1951</v>
      </c>
      <c r="H73" s="18" t="s">
        <v>1880</v>
      </c>
      <c r="I73" s="18" t="s">
        <v>1853</v>
      </c>
      <c r="J73" s="18" t="s">
        <v>1881</v>
      </c>
    </row>
    <row r="74" s="8" customFormat="1" ht="25" customHeight="1" spans="1:10">
      <c r="A74" s="16"/>
      <c r="B74" s="17"/>
      <c r="C74" s="18" t="s">
        <v>1847</v>
      </c>
      <c r="D74" s="18" t="s">
        <v>1847</v>
      </c>
      <c r="E74" s="18" t="s">
        <v>1952</v>
      </c>
      <c r="F74" s="18" t="s">
        <v>1850</v>
      </c>
      <c r="G74" s="18" t="s">
        <v>1953</v>
      </c>
      <c r="H74" s="18" t="s">
        <v>1880</v>
      </c>
      <c r="I74" s="18" t="s">
        <v>1853</v>
      </c>
      <c r="J74" s="18" t="s">
        <v>1881</v>
      </c>
    </row>
    <row r="75" s="8" customFormat="1" ht="25" customHeight="1" spans="1:10">
      <c r="A75" s="16"/>
      <c r="B75" s="17"/>
      <c r="C75" s="18" t="s">
        <v>1847</v>
      </c>
      <c r="D75" s="18" t="s">
        <v>1860</v>
      </c>
      <c r="E75" s="18" t="s">
        <v>1847</v>
      </c>
      <c r="F75" s="18" t="s">
        <v>1847</v>
      </c>
      <c r="G75" s="18"/>
      <c r="H75" s="18"/>
      <c r="I75" s="18"/>
      <c r="J75" s="18"/>
    </row>
    <row r="76" s="8" customFormat="1" ht="37" customHeight="1" spans="1:10">
      <c r="A76" s="16"/>
      <c r="B76" s="17"/>
      <c r="C76" s="18" t="s">
        <v>1847</v>
      </c>
      <c r="D76" s="18" t="s">
        <v>1847</v>
      </c>
      <c r="E76" s="18" t="s">
        <v>1885</v>
      </c>
      <c r="F76" s="18" t="s">
        <v>1856</v>
      </c>
      <c r="G76" s="18" t="s">
        <v>1857</v>
      </c>
      <c r="H76" s="18" t="s">
        <v>1858</v>
      </c>
      <c r="I76" s="18" t="s">
        <v>1853</v>
      </c>
      <c r="J76" s="18" t="s">
        <v>1886</v>
      </c>
    </row>
    <row r="77" s="8" customFormat="1" ht="25" customHeight="1" spans="1:10">
      <c r="A77" s="16"/>
      <c r="B77" s="17"/>
      <c r="C77" s="18" t="s">
        <v>1847</v>
      </c>
      <c r="D77" s="18" t="s">
        <v>1847</v>
      </c>
      <c r="E77" s="18" t="s">
        <v>1954</v>
      </c>
      <c r="F77" s="18" t="s">
        <v>1856</v>
      </c>
      <c r="G77" s="18" t="s">
        <v>1857</v>
      </c>
      <c r="H77" s="18" t="s">
        <v>1858</v>
      </c>
      <c r="I77" s="18" t="s">
        <v>1853</v>
      </c>
      <c r="J77" s="18" t="s">
        <v>1955</v>
      </c>
    </row>
    <row r="78" s="8" customFormat="1" ht="42" customHeight="1" spans="1:10">
      <c r="A78" s="16"/>
      <c r="B78" s="17"/>
      <c r="C78" s="18" t="s">
        <v>1847</v>
      </c>
      <c r="D78" s="18" t="s">
        <v>1847</v>
      </c>
      <c r="E78" s="18" t="s">
        <v>1887</v>
      </c>
      <c r="F78" s="18" t="s">
        <v>1850</v>
      </c>
      <c r="G78" s="18" t="s">
        <v>1868</v>
      </c>
      <c r="H78" s="18" t="s">
        <v>1858</v>
      </c>
      <c r="I78" s="18" t="s">
        <v>1853</v>
      </c>
      <c r="J78" s="18" t="s">
        <v>1888</v>
      </c>
    </row>
    <row r="79" s="8" customFormat="1" ht="25" customHeight="1" spans="1:10">
      <c r="A79" s="16"/>
      <c r="B79" s="17"/>
      <c r="C79" s="18" t="s">
        <v>1847</v>
      </c>
      <c r="D79" s="18" t="s">
        <v>1847</v>
      </c>
      <c r="E79" s="18" t="s">
        <v>1889</v>
      </c>
      <c r="F79" s="18" t="s">
        <v>1856</v>
      </c>
      <c r="G79" s="18" t="s">
        <v>1857</v>
      </c>
      <c r="H79" s="18" t="s">
        <v>1858</v>
      </c>
      <c r="I79" s="18" t="s">
        <v>1853</v>
      </c>
      <c r="J79" s="18" t="s">
        <v>1890</v>
      </c>
    </row>
    <row r="80" s="8" customFormat="1" ht="25" customHeight="1" spans="1:10">
      <c r="A80" s="16"/>
      <c r="B80" s="17"/>
      <c r="C80" s="18" t="s">
        <v>1847</v>
      </c>
      <c r="D80" s="18" t="s">
        <v>1891</v>
      </c>
      <c r="E80" s="18" t="s">
        <v>1847</v>
      </c>
      <c r="F80" s="18" t="s">
        <v>1847</v>
      </c>
      <c r="G80" s="18"/>
      <c r="H80" s="18"/>
      <c r="I80" s="18"/>
      <c r="J80" s="18"/>
    </row>
    <row r="81" s="8" customFormat="1" ht="42" customHeight="1" spans="1:10">
      <c r="A81" s="16"/>
      <c r="B81" s="17"/>
      <c r="C81" s="18" t="s">
        <v>1847</v>
      </c>
      <c r="D81" s="18" t="s">
        <v>1847</v>
      </c>
      <c r="E81" s="18" t="s">
        <v>1892</v>
      </c>
      <c r="F81" s="18" t="s">
        <v>1856</v>
      </c>
      <c r="G81" s="18" t="s">
        <v>1857</v>
      </c>
      <c r="H81" s="18" t="s">
        <v>1858</v>
      </c>
      <c r="I81" s="18" t="s">
        <v>1853</v>
      </c>
      <c r="J81" s="18" t="s">
        <v>1893</v>
      </c>
    </row>
    <row r="82" s="8" customFormat="1" ht="25" customHeight="1" spans="1:10">
      <c r="A82" s="16"/>
      <c r="B82" s="17"/>
      <c r="C82" s="18" t="s">
        <v>1865</v>
      </c>
      <c r="D82" s="18" t="s">
        <v>1847</v>
      </c>
      <c r="E82" s="18" t="s">
        <v>1847</v>
      </c>
      <c r="F82" s="18" t="s">
        <v>1847</v>
      </c>
      <c r="G82" s="18"/>
      <c r="H82" s="18"/>
      <c r="I82" s="18"/>
      <c r="J82" s="18"/>
    </row>
    <row r="83" s="8" customFormat="1" ht="25" customHeight="1" spans="1:10">
      <c r="A83" s="16"/>
      <c r="B83" s="17"/>
      <c r="C83" s="18" t="s">
        <v>1847</v>
      </c>
      <c r="D83" s="18" t="s">
        <v>1894</v>
      </c>
      <c r="E83" s="18" t="s">
        <v>1847</v>
      </c>
      <c r="F83" s="18" t="s">
        <v>1847</v>
      </c>
      <c r="G83" s="18"/>
      <c r="H83" s="18"/>
      <c r="I83" s="18"/>
      <c r="J83" s="18"/>
    </row>
    <row r="84" s="8" customFormat="1" ht="29" customHeight="1" spans="1:10">
      <c r="A84" s="16"/>
      <c r="B84" s="17"/>
      <c r="C84" s="18" t="s">
        <v>1847</v>
      </c>
      <c r="D84" s="18" t="s">
        <v>1847</v>
      </c>
      <c r="E84" s="18" t="s">
        <v>1867</v>
      </c>
      <c r="F84" s="18" t="s">
        <v>1850</v>
      </c>
      <c r="G84" s="18" t="s">
        <v>1868</v>
      </c>
      <c r="H84" s="18" t="s">
        <v>1858</v>
      </c>
      <c r="I84" s="18" t="s">
        <v>1853</v>
      </c>
      <c r="J84" s="18" t="s">
        <v>1896</v>
      </c>
    </row>
    <row r="85" s="8" customFormat="1" ht="25" customHeight="1" spans="1:10">
      <c r="A85" s="16"/>
      <c r="B85" s="17"/>
      <c r="C85" s="18" t="s">
        <v>1847</v>
      </c>
      <c r="D85" s="18" t="s">
        <v>1847</v>
      </c>
      <c r="E85" s="18" t="s">
        <v>1956</v>
      </c>
      <c r="F85" s="18" t="s">
        <v>1850</v>
      </c>
      <c r="G85" s="18" t="s">
        <v>1868</v>
      </c>
      <c r="H85" s="18" t="s">
        <v>1858</v>
      </c>
      <c r="I85" s="18" t="s">
        <v>1853</v>
      </c>
      <c r="J85" s="18" t="s">
        <v>1957</v>
      </c>
    </row>
    <row r="86" s="8" customFormat="1" ht="25" customHeight="1" spans="1:10">
      <c r="A86" s="16"/>
      <c r="B86" s="17"/>
      <c r="C86" s="18" t="s">
        <v>1870</v>
      </c>
      <c r="D86" s="18" t="s">
        <v>1847</v>
      </c>
      <c r="E86" s="18" t="s">
        <v>1847</v>
      </c>
      <c r="F86" s="18" t="s">
        <v>1847</v>
      </c>
      <c r="G86" s="18"/>
      <c r="H86" s="18"/>
      <c r="I86" s="18"/>
      <c r="J86" s="18"/>
    </row>
    <row r="87" s="8" customFormat="1" ht="25" customHeight="1" spans="1:10">
      <c r="A87" s="16"/>
      <c r="B87" s="17"/>
      <c r="C87" s="18" t="s">
        <v>1847</v>
      </c>
      <c r="D87" s="18" t="s">
        <v>1897</v>
      </c>
      <c r="E87" s="18" t="s">
        <v>1847</v>
      </c>
      <c r="F87" s="18" t="s">
        <v>1847</v>
      </c>
      <c r="G87" s="18"/>
      <c r="H87" s="18"/>
      <c r="I87" s="18"/>
      <c r="J87" s="18"/>
    </row>
    <row r="88" s="8" customFormat="1" ht="39" customHeight="1" spans="1:10">
      <c r="A88" s="16"/>
      <c r="B88" s="17"/>
      <c r="C88" s="18" t="s">
        <v>1847</v>
      </c>
      <c r="D88" s="18" t="s">
        <v>1847</v>
      </c>
      <c r="E88" s="18" t="s">
        <v>1898</v>
      </c>
      <c r="F88" s="18" t="s">
        <v>1850</v>
      </c>
      <c r="G88" s="18" t="s">
        <v>1868</v>
      </c>
      <c r="H88" s="18" t="s">
        <v>1858</v>
      </c>
      <c r="I88" s="18" t="s">
        <v>1853</v>
      </c>
      <c r="J88" s="18" t="s">
        <v>1899</v>
      </c>
    </row>
    <row r="89" s="8" customFormat="1" ht="25" customHeight="1" spans="1:10">
      <c r="A89" s="16" t="s">
        <v>1958</v>
      </c>
      <c r="B89" s="17" t="s">
        <v>1959</v>
      </c>
      <c r="C89" s="18" t="s">
        <v>1846</v>
      </c>
      <c r="D89" s="18" t="s">
        <v>1847</v>
      </c>
      <c r="E89" s="18" t="s">
        <v>1847</v>
      </c>
      <c r="F89" s="18" t="s">
        <v>1847</v>
      </c>
      <c r="G89" s="18"/>
      <c r="H89" s="18"/>
      <c r="I89" s="18"/>
      <c r="J89" s="18"/>
    </row>
    <row r="90" s="8" customFormat="1" ht="25" customHeight="1" spans="1:10">
      <c r="A90" s="16"/>
      <c r="B90" s="17"/>
      <c r="C90" s="18" t="s">
        <v>1847</v>
      </c>
      <c r="D90" s="18" t="s">
        <v>1848</v>
      </c>
      <c r="E90" s="18" t="s">
        <v>1847</v>
      </c>
      <c r="F90" s="18" t="s">
        <v>1847</v>
      </c>
      <c r="G90" s="18"/>
      <c r="H90" s="18"/>
      <c r="I90" s="18"/>
      <c r="J90" s="18"/>
    </row>
    <row r="91" s="8" customFormat="1" ht="75" customHeight="1" spans="1:10">
      <c r="A91" s="16"/>
      <c r="B91" s="17"/>
      <c r="C91" s="18" t="s">
        <v>1847</v>
      </c>
      <c r="D91" s="18" t="s">
        <v>1847</v>
      </c>
      <c r="E91" s="18" t="s">
        <v>1960</v>
      </c>
      <c r="F91" s="18" t="s">
        <v>1856</v>
      </c>
      <c r="G91" s="18" t="s">
        <v>1961</v>
      </c>
      <c r="H91" s="18" t="s">
        <v>1962</v>
      </c>
      <c r="I91" s="18" t="s">
        <v>1853</v>
      </c>
      <c r="J91" s="18" t="s">
        <v>1963</v>
      </c>
    </row>
    <row r="92" s="8" customFormat="1" ht="25" customHeight="1" spans="1:10">
      <c r="A92" s="16"/>
      <c r="B92" s="17"/>
      <c r="C92" s="18" t="s">
        <v>1847</v>
      </c>
      <c r="D92" s="18" t="s">
        <v>1860</v>
      </c>
      <c r="E92" s="18" t="s">
        <v>1847</v>
      </c>
      <c r="F92" s="18" t="s">
        <v>1847</v>
      </c>
      <c r="G92" s="18"/>
      <c r="H92" s="18"/>
      <c r="I92" s="18"/>
      <c r="J92" s="18"/>
    </row>
    <row r="93" s="8" customFormat="1" ht="25" customHeight="1" spans="1:10">
      <c r="A93" s="16"/>
      <c r="B93" s="17"/>
      <c r="C93" s="18" t="s">
        <v>1847</v>
      </c>
      <c r="D93" s="18" t="s">
        <v>1847</v>
      </c>
      <c r="E93" s="18" t="s">
        <v>1964</v>
      </c>
      <c r="F93" s="18" t="s">
        <v>1856</v>
      </c>
      <c r="G93" s="18" t="s">
        <v>1857</v>
      </c>
      <c r="H93" s="18" t="s">
        <v>1858</v>
      </c>
      <c r="I93" s="18" t="s">
        <v>1853</v>
      </c>
      <c r="J93" s="18" t="s">
        <v>1965</v>
      </c>
    </row>
    <row r="94" s="8" customFormat="1" ht="25" customHeight="1" spans="1:10">
      <c r="A94" s="16"/>
      <c r="B94" s="17"/>
      <c r="C94" s="18" t="s">
        <v>1847</v>
      </c>
      <c r="D94" s="18" t="s">
        <v>1847</v>
      </c>
      <c r="E94" s="18" t="s">
        <v>1966</v>
      </c>
      <c r="F94" s="18" t="s">
        <v>1856</v>
      </c>
      <c r="G94" s="18" t="s">
        <v>1857</v>
      </c>
      <c r="H94" s="18" t="s">
        <v>1858</v>
      </c>
      <c r="I94" s="18" t="s">
        <v>1853</v>
      </c>
      <c r="J94" s="18" t="s">
        <v>1967</v>
      </c>
    </row>
    <row r="95" s="8" customFormat="1" ht="25" customHeight="1" spans="1:10">
      <c r="A95" s="16"/>
      <c r="B95" s="17"/>
      <c r="C95" s="18" t="s">
        <v>1865</v>
      </c>
      <c r="D95" s="18" t="s">
        <v>1847</v>
      </c>
      <c r="E95" s="18" t="s">
        <v>1847</v>
      </c>
      <c r="F95" s="18" t="s">
        <v>1847</v>
      </c>
      <c r="G95" s="18"/>
      <c r="H95" s="18"/>
      <c r="I95" s="18"/>
      <c r="J95" s="18"/>
    </row>
    <row r="96" s="8" customFormat="1" ht="25" customHeight="1" spans="1:10">
      <c r="A96" s="16"/>
      <c r="B96" s="17"/>
      <c r="C96" s="18" t="s">
        <v>1847</v>
      </c>
      <c r="D96" s="18" t="s">
        <v>1894</v>
      </c>
      <c r="E96" s="18" t="s">
        <v>1847</v>
      </c>
      <c r="F96" s="18" t="s">
        <v>1847</v>
      </c>
      <c r="G96" s="18"/>
      <c r="H96" s="18"/>
      <c r="I96" s="18"/>
      <c r="J96" s="18"/>
    </row>
    <row r="97" s="8" customFormat="1" ht="78" customHeight="1" spans="1:10">
      <c r="A97" s="16"/>
      <c r="B97" s="17"/>
      <c r="C97" s="18" t="s">
        <v>1847</v>
      </c>
      <c r="D97" s="18" t="s">
        <v>1847</v>
      </c>
      <c r="E97" s="18" t="s">
        <v>1968</v>
      </c>
      <c r="F97" s="18" t="s">
        <v>1856</v>
      </c>
      <c r="G97" s="18" t="s">
        <v>1969</v>
      </c>
      <c r="H97" s="18" t="s">
        <v>1962</v>
      </c>
      <c r="I97" s="18" t="s">
        <v>1853</v>
      </c>
      <c r="J97" s="18" t="s">
        <v>1970</v>
      </c>
    </row>
    <row r="98" s="8" customFormat="1" ht="77" customHeight="1" spans="1:10">
      <c r="A98" s="16"/>
      <c r="B98" s="17"/>
      <c r="C98" s="18" t="s">
        <v>1847</v>
      </c>
      <c r="D98" s="18" t="s">
        <v>1847</v>
      </c>
      <c r="E98" s="18" t="s">
        <v>1960</v>
      </c>
      <c r="F98" s="18" t="s">
        <v>1856</v>
      </c>
      <c r="G98" s="18" t="s">
        <v>1961</v>
      </c>
      <c r="H98" s="18" t="s">
        <v>1962</v>
      </c>
      <c r="I98" s="18" t="s">
        <v>1853</v>
      </c>
      <c r="J98" s="18" t="s">
        <v>1963</v>
      </c>
    </row>
    <row r="99" s="8" customFormat="1" ht="25" customHeight="1" spans="1:10">
      <c r="A99" s="16"/>
      <c r="B99" s="17"/>
      <c r="C99" s="18" t="s">
        <v>1870</v>
      </c>
      <c r="D99" s="18" t="s">
        <v>1847</v>
      </c>
      <c r="E99" s="18" t="s">
        <v>1847</v>
      </c>
      <c r="F99" s="18" t="s">
        <v>1847</v>
      </c>
      <c r="G99" s="18"/>
      <c r="H99" s="18"/>
      <c r="I99" s="18"/>
      <c r="J99" s="18"/>
    </row>
    <row r="100" s="8" customFormat="1" ht="25" customHeight="1" spans="1:10">
      <c r="A100" s="16"/>
      <c r="B100" s="17"/>
      <c r="C100" s="18" t="s">
        <v>1847</v>
      </c>
      <c r="D100" s="18" t="s">
        <v>1897</v>
      </c>
      <c r="E100" s="18" t="s">
        <v>1847</v>
      </c>
      <c r="F100" s="18" t="s">
        <v>1847</v>
      </c>
      <c r="G100" s="18"/>
      <c r="H100" s="18"/>
      <c r="I100" s="18"/>
      <c r="J100" s="18"/>
    </row>
    <row r="101" s="8" customFormat="1" ht="25" customHeight="1" spans="1:10">
      <c r="A101" s="16"/>
      <c r="B101" s="17"/>
      <c r="C101" s="18" t="s">
        <v>1847</v>
      </c>
      <c r="D101" s="18" t="s">
        <v>1847</v>
      </c>
      <c r="E101" s="18" t="s">
        <v>1929</v>
      </c>
      <c r="F101" s="18" t="s">
        <v>1850</v>
      </c>
      <c r="G101" s="18" t="s">
        <v>1868</v>
      </c>
      <c r="H101" s="18" t="s">
        <v>1858</v>
      </c>
      <c r="I101" s="18" t="s">
        <v>1853</v>
      </c>
      <c r="J101" s="18" t="s">
        <v>1971</v>
      </c>
    </row>
    <row r="102" s="8" customFormat="1" ht="23" customHeight="1" spans="1:10">
      <c r="A102" s="14" t="s">
        <v>1972</v>
      </c>
      <c r="B102" s="15"/>
      <c r="C102" s="15"/>
      <c r="D102" s="15"/>
      <c r="E102" s="15"/>
      <c r="F102" s="15"/>
      <c r="G102" s="15"/>
      <c r="H102" s="15"/>
      <c r="I102" s="15"/>
      <c r="J102" s="19"/>
    </row>
    <row r="103" s="8" customFormat="1" ht="25" customHeight="1" spans="1:10">
      <c r="A103" s="16" t="s">
        <v>1973</v>
      </c>
      <c r="B103" s="17" t="s">
        <v>1974</v>
      </c>
      <c r="C103" s="18" t="s">
        <v>1846</v>
      </c>
      <c r="D103" s="18" t="s">
        <v>1847</v>
      </c>
      <c r="E103" s="18" t="s">
        <v>1847</v>
      </c>
      <c r="F103" s="18" t="s">
        <v>1847</v>
      </c>
      <c r="G103" s="18"/>
      <c r="H103" s="18"/>
      <c r="I103" s="18"/>
      <c r="J103" s="18"/>
    </row>
    <row r="104" s="8" customFormat="1" ht="25" customHeight="1" spans="1:10">
      <c r="A104" s="16"/>
      <c r="B104" s="17"/>
      <c r="C104" s="18" t="s">
        <v>1847</v>
      </c>
      <c r="D104" s="18" t="s">
        <v>1848</v>
      </c>
      <c r="E104" s="18" t="s">
        <v>1847</v>
      </c>
      <c r="F104" s="18" t="s">
        <v>1847</v>
      </c>
      <c r="G104" s="18"/>
      <c r="H104" s="18"/>
      <c r="I104" s="18"/>
      <c r="J104" s="18"/>
    </row>
    <row r="105" s="8" customFormat="1" ht="72" spans="1:10">
      <c r="A105" s="16"/>
      <c r="B105" s="17"/>
      <c r="C105" s="18" t="s">
        <v>1847</v>
      </c>
      <c r="D105" s="18" t="s">
        <v>1847</v>
      </c>
      <c r="E105" s="18" t="s">
        <v>1975</v>
      </c>
      <c r="F105" s="18" t="s">
        <v>1850</v>
      </c>
      <c r="G105" s="18" t="s">
        <v>1976</v>
      </c>
      <c r="H105" s="18" t="s">
        <v>1977</v>
      </c>
      <c r="I105" s="18" t="s">
        <v>1853</v>
      </c>
      <c r="J105" s="18" t="s">
        <v>1978</v>
      </c>
    </row>
    <row r="106" s="8" customFormat="1" ht="25" customHeight="1" spans="1:10">
      <c r="A106" s="16"/>
      <c r="B106" s="17"/>
      <c r="C106" s="18" t="s">
        <v>1847</v>
      </c>
      <c r="D106" s="18" t="s">
        <v>1847</v>
      </c>
      <c r="E106" s="18" t="s">
        <v>1979</v>
      </c>
      <c r="F106" s="18" t="s">
        <v>1850</v>
      </c>
      <c r="G106" s="18" t="s">
        <v>1980</v>
      </c>
      <c r="H106" s="18" t="s">
        <v>1981</v>
      </c>
      <c r="I106" s="18" t="s">
        <v>1853</v>
      </c>
      <c r="J106" s="18" t="s">
        <v>1982</v>
      </c>
    </row>
    <row r="107" s="8" customFormat="1" ht="25" customHeight="1" spans="1:10">
      <c r="A107" s="16"/>
      <c r="B107" s="17"/>
      <c r="C107" s="18" t="s">
        <v>1847</v>
      </c>
      <c r="D107" s="18" t="s">
        <v>1847</v>
      </c>
      <c r="E107" s="18" t="s">
        <v>1983</v>
      </c>
      <c r="F107" s="18" t="s">
        <v>1850</v>
      </c>
      <c r="G107" s="18" t="s">
        <v>1984</v>
      </c>
      <c r="H107" s="18" t="s">
        <v>1977</v>
      </c>
      <c r="I107" s="18" t="s">
        <v>1853</v>
      </c>
      <c r="J107" s="18" t="s">
        <v>1985</v>
      </c>
    </row>
    <row r="108" s="8" customFormat="1" ht="25" customHeight="1" spans="1:10">
      <c r="A108" s="16"/>
      <c r="B108" s="17"/>
      <c r="C108" s="18" t="s">
        <v>1847</v>
      </c>
      <c r="D108" s="18" t="s">
        <v>1860</v>
      </c>
      <c r="E108" s="18" t="s">
        <v>1847</v>
      </c>
      <c r="F108" s="18" t="s">
        <v>1847</v>
      </c>
      <c r="G108" s="18"/>
      <c r="H108" s="18"/>
      <c r="I108" s="18"/>
      <c r="J108" s="18"/>
    </row>
    <row r="109" s="8" customFormat="1" ht="36" spans="1:10">
      <c r="A109" s="16"/>
      <c r="B109" s="17"/>
      <c r="C109" s="18" t="s">
        <v>1847</v>
      </c>
      <c r="D109" s="18" t="s">
        <v>1847</v>
      </c>
      <c r="E109" s="18" t="s">
        <v>1986</v>
      </c>
      <c r="F109" s="18" t="s">
        <v>1856</v>
      </c>
      <c r="G109" s="18" t="s">
        <v>1857</v>
      </c>
      <c r="H109" s="18" t="s">
        <v>1858</v>
      </c>
      <c r="I109" s="18" t="s">
        <v>1853</v>
      </c>
      <c r="J109" s="18" t="s">
        <v>1987</v>
      </c>
    </row>
    <row r="110" s="8" customFormat="1" ht="36" spans="1:10">
      <c r="A110" s="16"/>
      <c r="B110" s="17"/>
      <c r="C110" s="18" t="s">
        <v>1847</v>
      </c>
      <c r="D110" s="18" t="s">
        <v>1847</v>
      </c>
      <c r="E110" s="18" t="s">
        <v>1988</v>
      </c>
      <c r="F110" s="18" t="s">
        <v>1856</v>
      </c>
      <c r="G110" s="18" t="s">
        <v>1857</v>
      </c>
      <c r="H110" s="18" t="s">
        <v>1858</v>
      </c>
      <c r="I110" s="18" t="s">
        <v>1853</v>
      </c>
      <c r="J110" s="18" t="s">
        <v>1989</v>
      </c>
    </row>
    <row r="111" s="8" customFormat="1" ht="25" customHeight="1" spans="1:10">
      <c r="A111" s="16"/>
      <c r="B111" s="17"/>
      <c r="C111" s="18" t="s">
        <v>1847</v>
      </c>
      <c r="D111" s="18" t="s">
        <v>1847</v>
      </c>
      <c r="E111" s="18" t="s">
        <v>1990</v>
      </c>
      <c r="F111" s="18" t="s">
        <v>1856</v>
      </c>
      <c r="G111" s="18" t="s">
        <v>1857</v>
      </c>
      <c r="H111" s="18" t="s">
        <v>1858</v>
      </c>
      <c r="I111" s="18" t="s">
        <v>1853</v>
      </c>
      <c r="J111" s="18" t="s">
        <v>1991</v>
      </c>
    </row>
    <row r="112" s="8" customFormat="1" ht="25" customHeight="1" spans="1:10">
      <c r="A112" s="16"/>
      <c r="B112" s="17"/>
      <c r="C112" s="18" t="s">
        <v>1847</v>
      </c>
      <c r="D112" s="18" t="s">
        <v>1891</v>
      </c>
      <c r="E112" s="18" t="s">
        <v>1847</v>
      </c>
      <c r="F112" s="18" t="s">
        <v>1847</v>
      </c>
      <c r="G112" s="18"/>
      <c r="H112" s="18"/>
      <c r="I112" s="18"/>
      <c r="J112" s="18"/>
    </row>
    <row r="113" s="8" customFormat="1" ht="25" customHeight="1" spans="1:10">
      <c r="A113" s="16"/>
      <c r="B113" s="17"/>
      <c r="C113" s="18" t="s">
        <v>1847</v>
      </c>
      <c r="D113" s="18" t="s">
        <v>1847</v>
      </c>
      <c r="E113" s="18" t="s">
        <v>1992</v>
      </c>
      <c r="F113" s="18" t="s">
        <v>1993</v>
      </c>
      <c r="G113" s="18" t="s">
        <v>1994</v>
      </c>
      <c r="H113" s="18" t="s">
        <v>1995</v>
      </c>
      <c r="I113" s="18" t="s">
        <v>1853</v>
      </c>
      <c r="J113" s="18" t="s">
        <v>1911</v>
      </c>
    </row>
    <row r="114" s="8" customFormat="1" ht="27" customHeight="1" spans="1:10">
      <c r="A114" s="16"/>
      <c r="B114" s="17"/>
      <c r="C114" s="18" t="s">
        <v>1847</v>
      </c>
      <c r="D114" s="18" t="s">
        <v>1847</v>
      </c>
      <c r="E114" s="18" t="s">
        <v>1996</v>
      </c>
      <c r="F114" s="18" t="s">
        <v>1993</v>
      </c>
      <c r="G114" s="18" t="s">
        <v>1997</v>
      </c>
      <c r="H114" s="18" t="s">
        <v>1998</v>
      </c>
      <c r="I114" s="18" t="s">
        <v>1853</v>
      </c>
      <c r="J114" s="18" t="s">
        <v>1999</v>
      </c>
    </row>
    <row r="115" s="8" customFormat="1" ht="25" customHeight="1" spans="1:10">
      <c r="A115" s="16"/>
      <c r="B115" s="17"/>
      <c r="C115" s="18" t="s">
        <v>1865</v>
      </c>
      <c r="D115" s="18" t="s">
        <v>1847</v>
      </c>
      <c r="E115" s="18" t="s">
        <v>1847</v>
      </c>
      <c r="F115" s="18" t="s">
        <v>1847</v>
      </c>
      <c r="G115" s="18"/>
      <c r="H115" s="18"/>
      <c r="I115" s="18"/>
      <c r="J115" s="18"/>
    </row>
    <row r="116" s="8" customFormat="1" ht="25" customHeight="1" spans="1:10">
      <c r="A116" s="16"/>
      <c r="B116" s="17"/>
      <c r="C116" s="18" t="s">
        <v>1847</v>
      </c>
      <c r="D116" s="18" t="s">
        <v>1894</v>
      </c>
      <c r="E116" s="18" t="s">
        <v>1847</v>
      </c>
      <c r="F116" s="18" t="s">
        <v>1847</v>
      </c>
      <c r="G116" s="18"/>
      <c r="H116" s="18"/>
      <c r="I116" s="18"/>
      <c r="J116" s="18"/>
    </row>
    <row r="117" s="8" customFormat="1" ht="25" customHeight="1" spans="1:10">
      <c r="A117" s="16"/>
      <c r="B117" s="17"/>
      <c r="C117" s="18" t="s">
        <v>1847</v>
      </c>
      <c r="D117" s="18" t="s">
        <v>1847</v>
      </c>
      <c r="E117" s="18" t="s">
        <v>2000</v>
      </c>
      <c r="F117" s="18" t="s">
        <v>1856</v>
      </c>
      <c r="G117" s="18" t="s">
        <v>2001</v>
      </c>
      <c r="H117" s="18" t="s">
        <v>1847</v>
      </c>
      <c r="I117" s="18" t="s">
        <v>1908</v>
      </c>
      <c r="J117" s="18" t="s">
        <v>2002</v>
      </c>
    </row>
    <row r="118" s="8" customFormat="1" ht="25" customHeight="1" spans="1:10">
      <c r="A118" s="16"/>
      <c r="B118" s="17"/>
      <c r="C118" s="18" t="s">
        <v>1870</v>
      </c>
      <c r="D118" s="18" t="s">
        <v>1847</v>
      </c>
      <c r="E118" s="18" t="s">
        <v>1847</v>
      </c>
      <c r="F118" s="18" t="s">
        <v>1847</v>
      </c>
      <c r="G118" s="18"/>
      <c r="H118" s="18"/>
      <c r="I118" s="18"/>
      <c r="J118" s="18"/>
    </row>
    <row r="119" s="8" customFormat="1" ht="25" customHeight="1" spans="1:10">
      <c r="A119" s="16"/>
      <c r="B119" s="17"/>
      <c r="C119" s="18" t="s">
        <v>1847</v>
      </c>
      <c r="D119" s="18" t="s">
        <v>1897</v>
      </c>
      <c r="E119" s="18" t="s">
        <v>1847</v>
      </c>
      <c r="F119" s="18" t="s">
        <v>1847</v>
      </c>
      <c r="G119" s="18"/>
      <c r="H119" s="18"/>
      <c r="I119" s="18"/>
      <c r="J119" s="18"/>
    </row>
    <row r="120" s="8" customFormat="1" ht="40" customHeight="1" spans="1:10">
      <c r="A120" s="16"/>
      <c r="B120" s="17"/>
      <c r="C120" s="18" t="s">
        <v>1847</v>
      </c>
      <c r="D120" s="18" t="s">
        <v>1847</v>
      </c>
      <c r="E120" s="18" t="s">
        <v>2003</v>
      </c>
      <c r="F120" s="18" t="s">
        <v>1850</v>
      </c>
      <c r="G120" s="18" t="s">
        <v>1895</v>
      </c>
      <c r="H120" s="18" t="s">
        <v>1858</v>
      </c>
      <c r="I120" s="18" t="s">
        <v>1853</v>
      </c>
      <c r="J120" s="18" t="s">
        <v>2004</v>
      </c>
    </row>
    <row r="121" s="8" customFormat="1" ht="23" customHeight="1" spans="1:10">
      <c r="A121" s="14" t="s">
        <v>2005</v>
      </c>
      <c r="B121" s="15"/>
      <c r="C121" s="15"/>
      <c r="D121" s="15"/>
      <c r="E121" s="15"/>
      <c r="F121" s="15"/>
      <c r="G121" s="15"/>
      <c r="H121" s="15"/>
      <c r="I121" s="15"/>
      <c r="J121" s="19"/>
    </row>
    <row r="122" s="8" customFormat="1" ht="25" customHeight="1" spans="1:10">
      <c r="A122" s="16" t="s">
        <v>2006</v>
      </c>
      <c r="B122" s="17" t="s">
        <v>2007</v>
      </c>
      <c r="C122" s="18" t="s">
        <v>1846</v>
      </c>
      <c r="D122" s="18" t="s">
        <v>1847</v>
      </c>
      <c r="E122" s="18" t="s">
        <v>1847</v>
      </c>
      <c r="F122" s="18" t="s">
        <v>1847</v>
      </c>
      <c r="G122" s="18"/>
      <c r="H122" s="18"/>
      <c r="I122" s="18"/>
      <c r="J122" s="18"/>
    </row>
    <row r="123" s="8" customFormat="1" ht="25" customHeight="1" spans="1:10">
      <c r="A123" s="16"/>
      <c r="B123" s="17"/>
      <c r="C123" s="18" t="s">
        <v>1847</v>
      </c>
      <c r="D123" s="18" t="s">
        <v>1848</v>
      </c>
      <c r="E123" s="18" t="s">
        <v>1847</v>
      </c>
      <c r="F123" s="18" t="s">
        <v>1847</v>
      </c>
      <c r="G123" s="18"/>
      <c r="H123" s="18"/>
      <c r="I123" s="18"/>
      <c r="J123" s="18"/>
    </row>
    <row r="124" s="8" customFormat="1" ht="25" customHeight="1" spans="1:10">
      <c r="A124" s="16"/>
      <c r="B124" s="17"/>
      <c r="C124" s="18" t="s">
        <v>1847</v>
      </c>
      <c r="D124" s="18" t="s">
        <v>1847</v>
      </c>
      <c r="E124" s="18" t="s">
        <v>2008</v>
      </c>
      <c r="F124" s="18" t="s">
        <v>1850</v>
      </c>
      <c r="G124" s="18" t="s">
        <v>2009</v>
      </c>
      <c r="H124" s="18" t="s">
        <v>2010</v>
      </c>
      <c r="I124" s="18" t="s">
        <v>1853</v>
      </c>
      <c r="J124" s="18" t="s">
        <v>2011</v>
      </c>
    </row>
    <row r="125" s="8" customFormat="1" ht="25" customHeight="1" spans="1:10">
      <c r="A125" s="16"/>
      <c r="B125" s="17"/>
      <c r="C125" s="18" t="s">
        <v>1847</v>
      </c>
      <c r="D125" s="18" t="s">
        <v>1847</v>
      </c>
      <c r="E125" s="18" t="s">
        <v>2012</v>
      </c>
      <c r="F125" s="18" t="s">
        <v>1850</v>
      </c>
      <c r="G125" s="18" t="s">
        <v>2013</v>
      </c>
      <c r="H125" s="18" t="s">
        <v>1919</v>
      </c>
      <c r="I125" s="18" t="s">
        <v>1853</v>
      </c>
      <c r="J125" s="18" t="s">
        <v>2014</v>
      </c>
    </row>
    <row r="126" s="8" customFormat="1" ht="25" customHeight="1" spans="1:10">
      <c r="A126" s="16"/>
      <c r="B126" s="17"/>
      <c r="C126" s="18" t="s">
        <v>1847</v>
      </c>
      <c r="D126" s="18" t="s">
        <v>1860</v>
      </c>
      <c r="E126" s="18" t="s">
        <v>1847</v>
      </c>
      <c r="F126" s="18" t="s">
        <v>1847</v>
      </c>
      <c r="G126" s="18"/>
      <c r="H126" s="18"/>
      <c r="I126" s="18"/>
      <c r="J126" s="18"/>
    </row>
    <row r="127" s="8" customFormat="1" ht="25" customHeight="1" spans="1:10">
      <c r="A127" s="16"/>
      <c r="B127" s="17"/>
      <c r="C127" s="18" t="s">
        <v>1847</v>
      </c>
      <c r="D127" s="18" t="s">
        <v>1847</v>
      </c>
      <c r="E127" s="18" t="s">
        <v>2015</v>
      </c>
      <c r="F127" s="18" t="s">
        <v>1942</v>
      </c>
      <c r="G127" s="18" t="s">
        <v>2016</v>
      </c>
      <c r="H127" s="18" t="s">
        <v>1858</v>
      </c>
      <c r="I127" s="18" t="s">
        <v>1853</v>
      </c>
      <c r="J127" s="18" t="s">
        <v>2017</v>
      </c>
    </row>
    <row r="128" s="8" customFormat="1" ht="25" customHeight="1" spans="1:10">
      <c r="A128" s="16"/>
      <c r="B128" s="17"/>
      <c r="C128" s="18" t="s">
        <v>1865</v>
      </c>
      <c r="D128" s="18" t="s">
        <v>1847</v>
      </c>
      <c r="E128" s="18" t="s">
        <v>1847</v>
      </c>
      <c r="F128" s="18" t="s">
        <v>1847</v>
      </c>
      <c r="G128" s="18"/>
      <c r="H128" s="18"/>
      <c r="I128" s="18"/>
      <c r="J128" s="18"/>
    </row>
    <row r="129" s="8" customFormat="1" ht="25" customHeight="1" spans="1:10">
      <c r="A129" s="16"/>
      <c r="B129" s="17"/>
      <c r="C129" s="18" t="s">
        <v>1847</v>
      </c>
      <c r="D129" s="18" t="s">
        <v>1894</v>
      </c>
      <c r="E129" s="18" t="s">
        <v>1847</v>
      </c>
      <c r="F129" s="18" t="s">
        <v>1847</v>
      </c>
      <c r="G129" s="18"/>
      <c r="H129" s="18"/>
      <c r="I129" s="18"/>
      <c r="J129" s="18"/>
    </row>
    <row r="130" s="8" customFormat="1" ht="25" customHeight="1" spans="1:10">
      <c r="A130" s="16"/>
      <c r="B130" s="17"/>
      <c r="C130" s="18" t="s">
        <v>1847</v>
      </c>
      <c r="D130" s="18" t="s">
        <v>1847</v>
      </c>
      <c r="E130" s="18" t="s">
        <v>2018</v>
      </c>
      <c r="F130" s="18" t="s">
        <v>1850</v>
      </c>
      <c r="G130" s="18" t="s">
        <v>2019</v>
      </c>
      <c r="H130" s="18" t="s">
        <v>1858</v>
      </c>
      <c r="I130" s="18" t="s">
        <v>1853</v>
      </c>
      <c r="J130" s="18" t="s">
        <v>2020</v>
      </c>
    </row>
    <row r="131" s="8" customFormat="1" ht="25" customHeight="1" spans="1:10">
      <c r="A131" s="16"/>
      <c r="B131" s="17"/>
      <c r="C131" s="18" t="s">
        <v>1870</v>
      </c>
      <c r="D131" s="18" t="s">
        <v>1847</v>
      </c>
      <c r="E131" s="18" t="s">
        <v>1847</v>
      </c>
      <c r="F131" s="18" t="s">
        <v>1847</v>
      </c>
      <c r="G131" s="18"/>
      <c r="H131" s="18"/>
      <c r="I131" s="18"/>
      <c r="J131" s="18"/>
    </row>
    <row r="132" s="8" customFormat="1" ht="25" customHeight="1" spans="1:10">
      <c r="A132" s="16"/>
      <c r="B132" s="17"/>
      <c r="C132" s="18" t="s">
        <v>1847</v>
      </c>
      <c r="D132" s="18" t="s">
        <v>1897</v>
      </c>
      <c r="E132" s="18" t="s">
        <v>1847</v>
      </c>
      <c r="F132" s="18" t="s">
        <v>1847</v>
      </c>
      <c r="G132" s="18"/>
      <c r="H132" s="18"/>
      <c r="I132" s="18"/>
      <c r="J132" s="18"/>
    </row>
    <row r="133" s="8" customFormat="1" ht="25" customHeight="1" spans="1:10">
      <c r="A133" s="16"/>
      <c r="B133" s="17"/>
      <c r="C133" s="18" t="s">
        <v>1847</v>
      </c>
      <c r="D133" s="18" t="s">
        <v>1847</v>
      </c>
      <c r="E133" s="18" t="s">
        <v>2021</v>
      </c>
      <c r="F133" s="18" t="s">
        <v>1850</v>
      </c>
      <c r="G133" s="18" t="s">
        <v>1873</v>
      </c>
      <c r="H133" s="18" t="s">
        <v>1858</v>
      </c>
      <c r="I133" s="18" t="s">
        <v>1853</v>
      </c>
      <c r="J133" s="18" t="s">
        <v>2022</v>
      </c>
    </row>
    <row r="134" s="8" customFormat="1" ht="23" customHeight="1" spans="1:10">
      <c r="A134" s="14" t="s">
        <v>2023</v>
      </c>
      <c r="B134" s="15"/>
      <c r="C134" s="15"/>
      <c r="D134" s="15"/>
      <c r="E134" s="15"/>
      <c r="F134" s="15"/>
      <c r="G134" s="15"/>
      <c r="H134" s="15"/>
      <c r="I134" s="15"/>
      <c r="J134" s="19"/>
    </row>
    <row r="135" s="8" customFormat="1" ht="25" customHeight="1" spans="1:10">
      <c r="A135" s="16" t="s">
        <v>2024</v>
      </c>
      <c r="B135" s="17" t="s">
        <v>2025</v>
      </c>
      <c r="C135" s="18" t="s">
        <v>1846</v>
      </c>
      <c r="D135" s="18" t="s">
        <v>1847</v>
      </c>
      <c r="E135" s="18" t="s">
        <v>1847</v>
      </c>
      <c r="F135" s="18" t="s">
        <v>1847</v>
      </c>
      <c r="G135" s="18"/>
      <c r="H135" s="18"/>
      <c r="I135" s="18"/>
      <c r="J135" s="18"/>
    </row>
    <row r="136" s="8" customFormat="1" ht="25" customHeight="1" spans="1:10">
      <c r="A136" s="16"/>
      <c r="B136" s="17"/>
      <c r="C136" s="18" t="s">
        <v>1847</v>
      </c>
      <c r="D136" s="18" t="s">
        <v>1848</v>
      </c>
      <c r="E136" s="18" t="s">
        <v>1847</v>
      </c>
      <c r="F136" s="18" t="s">
        <v>1847</v>
      </c>
      <c r="G136" s="18"/>
      <c r="H136" s="18"/>
      <c r="I136" s="18"/>
      <c r="J136" s="18"/>
    </row>
    <row r="137" s="8" customFormat="1" ht="48" spans="1:10">
      <c r="A137" s="16"/>
      <c r="B137" s="17"/>
      <c r="C137" s="18" t="s">
        <v>1847</v>
      </c>
      <c r="D137" s="18" t="s">
        <v>1847</v>
      </c>
      <c r="E137" s="18" t="s">
        <v>2026</v>
      </c>
      <c r="F137" s="18" t="s">
        <v>1856</v>
      </c>
      <c r="G137" s="18" t="s">
        <v>2027</v>
      </c>
      <c r="H137" s="18" t="s">
        <v>2010</v>
      </c>
      <c r="I137" s="18" t="s">
        <v>1853</v>
      </c>
      <c r="J137" s="18" t="s">
        <v>2028</v>
      </c>
    </row>
    <row r="138" s="8" customFormat="1" ht="25" customHeight="1" spans="1:10">
      <c r="A138" s="16"/>
      <c r="B138" s="17"/>
      <c r="C138" s="18" t="s">
        <v>1847</v>
      </c>
      <c r="D138" s="18" t="s">
        <v>1891</v>
      </c>
      <c r="E138" s="18" t="s">
        <v>1847</v>
      </c>
      <c r="F138" s="18" t="s">
        <v>1847</v>
      </c>
      <c r="G138" s="18"/>
      <c r="H138" s="18"/>
      <c r="I138" s="18"/>
      <c r="J138" s="18"/>
    </row>
    <row r="139" s="8" customFormat="1" ht="25" customHeight="1" spans="1:10">
      <c r="A139" s="16"/>
      <c r="B139" s="17"/>
      <c r="C139" s="18" t="s">
        <v>1847</v>
      </c>
      <c r="D139" s="18" t="s">
        <v>1847</v>
      </c>
      <c r="E139" s="18" t="s">
        <v>2029</v>
      </c>
      <c r="F139" s="18" t="s">
        <v>1850</v>
      </c>
      <c r="G139" s="18" t="s">
        <v>2030</v>
      </c>
      <c r="H139" s="18" t="s">
        <v>1998</v>
      </c>
      <c r="I139" s="18" t="s">
        <v>1853</v>
      </c>
      <c r="J139" s="18" t="s">
        <v>2031</v>
      </c>
    </row>
    <row r="140" s="8" customFormat="1" ht="25" customHeight="1" spans="1:10">
      <c r="A140" s="16"/>
      <c r="B140" s="17"/>
      <c r="C140" s="18" t="s">
        <v>1865</v>
      </c>
      <c r="D140" s="18" t="s">
        <v>1847</v>
      </c>
      <c r="E140" s="18" t="s">
        <v>1847</v>
      </c>
      <c r="F140" s="18" t="s">
        <v>1847</v>
      </c>
      <c r="G140" s="18"/>
      <c r="H140" s="18"/>
      <c r="I140" s="18"/>
      <c r="J140" s="18"/>
    </row>
    <row r="141" s="8" customFormat="1" ht="25" customHeight="1" spans="1:10">
      <c r="A141" s="16"/>
      <c r="B141" s="17"/>
      <c r="C141" s="18" t="s">
        <v>1847</v>
      </c>
      <c r="D141" s="18" t="s">
        <v>2032</v>
      </c>
      <c r="E141" s="18" t="s">
        <v>1847</v>
      </c>
      <c r="F141" s="18" t="s">
        <v>1847</v>
      </c>
      <c r="G141" s="18"/>
      <c r="H141" s="18"/>
      <c r="I141" s="18"/>
      <c r="J141" s="18"/>
    </row>
    <row r="142" s="8" customFormat="1" ht="108" spans="1:10">
      <c r="A142" s="16"/>
      <c r="B142" s="17"/>
      <c r="C142" s="18" t="s">
        <v>1847</v>
      </c>
      <c r="D142" s="18" t="s">
        <v>1847</v>
      </c>
      <c r="E142" s="18" t="s">
        <v>2033</v>
      </c>
      <c r="F142" s="18" t="s">
        <v>1850</v>
      </c>
      <c r="G142" s="18" t="s">
        <v>1895</v>
      </c>
      <c r="H142" s="18" t="s">
        <v>1858</v>
      </c>
      <c r="I142" s="18" t="s">
        <v>1853</v>
      </c>
      <c r="J142" s="18" t="s">
        <v>2034</v>
      </c>
    </row>
    <row r="143" s="8" customFormat="1" ht="25" customHeight="1" spans="1:10">
      <c r="A143" s="16"/>
      <c r="B143" s="17"/>
      <c r="C143" s="18" t="s">
        <v>1847</v>
      </c>
      <c r="D143" s="18" t="s">
        <v>1866</v>
      </c>
      <c r="E143" s="18" t="s">
        <v>1847</v>
      </c>
      <c r="F143" s="18" t="s">
        <v>1847</v>
      </c>
      <c r="G143" s="18"/>
      <c r="H143" s="18"/>
      <c r="I143" s="18"/>
      <c r="J143" s="18"/>
    </row>
    <row r="144" s="8" customFormat="1" ht="120" spans="1:10">
      <c r="A144" s="16"/>
      <c r="B144" s="17"/>
      <c r="C144" s="18" t="s">
        <v>1847</v>
      </c>
      <c r="D144" s="18" t="s">
        <v>1847</v>
      </c>
      <c r="E144" s="18" t="s">
        <v>2035</v>
      </c>
      <c r="F144" s="18" t="s">
        <v>1850</v>
      </c>
      <c r="G144" s="18" t="s">
        <v>1895</v>
      </c>
      <c r="H144" s="18" t="s">
        <v>1858</v>
      </c>
      <c r="I144" s="18" t="s">
        <v>1853</v>
      </c>
      <c r="J144" s="18" t="s">
        <v>2036</v>
      </c>
    </row>
    <row r="145" s="8" customFormat="1" ht="25" customHeight="1" spans="1:10">
      <c r="A145" s="16"/>
      <c r="B145" s="17"/>
      <c r="C145" s="18" t="s">
        <v>1847</v>
      </c>
      <c r="D145" s="18" t="s">
        <v>2037</v>
      </c>
      <c r="E145" s="18" t="s">
        <v>1847</v>
      </c>
      <c r="F145" s="18" t="s">
        <v>1847</v>
      </c>
      <c r="G145" s="18"/>
      <c r="H145" s="18"/>
      <c r="I145" s="18"/>
      <c r="J145" s="18"/>
    </row>
    <row r="146" s="8" customFormat="1" ht="120" spans="1:10">
      <c r="A146" s="16"/>
      <c r="B146" s="17"/>
      <c r="C146" s="18" t="s">
        <v>1847</v>
      </c>
      <c r="D146" s="18" t="s">
        <v>1847</v>
      </c>
      <c r="E146" s="18" t="s">
        <v>2038</v>
      </c>
      <c r="F146" s="18" t="s">
        <v>1850</v>
      </c>
      <c r="G146" s="18" t="s">
        <v>1857</v>
      </c>
      <c r="H146" s="18" t="s">
        <v>1858</v>
      </c>
      <c r="I146" s="18" t="s">
        <v>1853</v>
      </c>
      <c r="J146" s="18" t="s">
        <v>2036</v>
      </c>
    </row>
    <row r="147" s="8" customFormat="1" ht="25" customHeight="1" spans="1:10">
      <c r="A147" s="16"/>
      <c r="B147" s="17"/>
      <c r="C147" s="18" t="s">
        <v>1870</v>
      </c>
      <c r="D147" s="18" t="s">
        <v>1847</v>
      </c>
      <c r="E147" s="18" t="s">
        <v>1847</v>
      </c>
      <c r="F147" s="18" t="s">
        <v>1847</v>
      </c>
      <c r="G147" s="18"/>
      <c r="H147" s="18"/>
      <c r="I147" s="18"/>
      <c r="J147" s="18"/>
    </row>
    <row r="148" s="8" customFormat="1" ht="25" customHeight="1" spans="1:10">
      <c r="A148" s="16"/>
      <c r="B148" s="17"/>
      <c r="C148" s="18" t="s">
        <v>1847</v>
      </c>
      <c r="D148" s="18" t="s">
        <v>1897</v>
      </c>
      <c r="E148" s="18" t="s">
        <v>1847</v>
      </c>
      <c r="F148" s="18" t="s">
        <v>1847</v>
      </c>
      <c r="G148" s="18"/>
      <c r="H148" s="18"/>
      <c r="I148" s="18"/>
      <c r="J148" s="18"/>
    </row>
    <row r="149" s="8" customFormat="1" ht="120" spans="1:10">
      <c r="A149" s="16"/>
      <c r="B149" s="17"/>
      <c r="C149" s="18" t="s">
        <v>1847</v>
      </c>
      <c r="D149" s="18" t="s">
        <v>1847</v>
      </c>
      <c r="E149" s="18" t="s">
        <v>2039</v>
      </c>
      <c r="F149" s="18" t="s">
        <v>1850</v>
      </c>
      <c r="G149" s="18" t="s">
        <v>1895</v>
      </c>
      <c r="H149" s="18" t="s">
        <v>1858</v>
      </c>
      <c r="I149" s="18" t="s">
        <v>1853</v>
      </c>
      <c r="J149" s="18" t="s">
        <v>2040</v>
      </c>
    </row>
    <row r="150" s="8" customFormat="1" ht="23" customHeight="1" spans="1:10">
      <c r="A150" s="14" t="s">
        <v>2041</v>
      </c>
      <c r="B150" s="15"/>
      <c r="C150" s="15"/>
      <c r="D150" s="15"/>
      <c r="E150" s="15"/>
      <c r="F150" s="15"/>
      <c r="G150" s="15"/>
      <c r="H150" s="15"/>
      <c r="I150" s="15"/>
      <c r="J150" s="19"/>
    </row>
    <row r="151" s="8" customFormat="1" ht="25" customHeight="1" spans="1:10">
      <c r="A151" s="16" t="s">
        <v>2042</v>
      </c>
      <c r="B151" s="17" t="s">
        <v>2043</v>
      </c>
      <c r="C151" s="18" t="s">
        <v>1846</v>
      </c>
      <c r="D151" s="18" t="s">
        <v>1847</v>
      </c>
      <c r="E151" s="18" t="s">
        <v>1847</v>
      </c>
      <c r="F151" s="18" t="s">
        <v>1847</v>
      </c>
      <c r="G151" s="18"/>
      <c r="H151" s="18"/>
      <c r="I151" s="18"/>
      <c r="J151" s="18"/>
    </row>
    <row r="152" s="8" customFormat="1" ht="25" customHeight="1" spans="1:10">
      <c r="A152" s="16"/>
      <c r="B152" s="17"/>
      <c r="C152" s="18" t="s">
        <v>1847</v>
      </c>
      <c r="D152" s="18" t="s">
        <v>1848</v>
      </c>
      <c r="E152" s="18" t="s">
        <v>1847</v>
      </c>
      <c r="F152" s="18" t="s">
        <v>1847</v>
      </c>
      <c r="G152" s="18"/>
      <c r="H152" s="18"/>
      <c r="I152" s="18"/>
      <c r="J152" s="18"/>
    </row>
    <row r="153" s="8" customFormat="1" ht="25" customHeight="1" spans="1:10">
      <c r="A153" s="16"/>
      <c r="B153" s="17"/>
      <c r="C153" s="18" t="s">
        <v>1847</v>
      </c>
      <c r="D153" s="18" t="s">
        <v>1847</v>
      </c>
      <c r="E153" s="18" t="s">
        <v>2044</v>
      </c>
      <c r="F153" s="18" t="s">
        <v>1850</v>
      </c>
      <c r="G153" s="18" t="s">
        <v>2045</v>
      </c>
      <c r="H153" s="18" t="s">
        <v>2046</v>
      </c>
      <c r="I153" s="18" t="s">
        <v>1853</v>
      </c>
      <c r="J153" s="18" t="s">
        <v>2047</v>
      </c>
    </row>
    <row r="154" s="8" customFormat="1" ht="25" customHeight="1" spans="1:10">
      <c r="A154" s="16"/>
      <c r="B154" s="17"/>
      <c r="C154" s="18" t="s">
        <v>1847</v>
      </c>
      <c r="D154" s="18" t="s">
        <v>1847</v>
      </c>
      <c r="E154" s="18" t="s">
        <v>2048</v>
      </c>
      <c r="F154" s="18" t="s">
        <v>1850</v>
      </c>
      <c r="G154" s="18" t="s">
        <v>2049</v>
      </c>
      <c r="H154" s="18" t="s">
        <v>2010</v>
      </c>
      <c r="I154" s="18" t="s">
        <v>1853</v>
      </c>
      <c r="J154" s="18" t="s">
        <v>2050</v>
      </c>
    </row>
    <row r="155" s="8" customFormat="1" ht="44" customHeight="1" spans="1:10">
      <c r="A155" s="16"/>
      <c r="B155" s="17"/>
      <c r="C155" s="18" t="s">
        <v>1847</v>
      </c>
      <c r="D155" s="18" t="s">
        <v>1847</v>
      </c>
      <c r="E155" s="18" t="s">
        <v>2051</v>
      </c>
      <c r="F155" s="18" t="s">
        <v>1850</v>
      </c>
      <c r="G155" s="18" t="s">
        <v>2052</v>
      </c>
      <c r="H155" s="18" t="s">
        <v>1962</v>
      </c>
      <c r="I155" s="18" t="s">
        <v>1853</v>
      </c>
      <c r="J155" s="18" t="s">
        <v>2053</v>
      </c>
    </row>
    <row r="156" s="8" customFormat="1" ht="25" customHeight="1" spans="1:10">
      <c r="A156" s="16"/>
      <c r="B156" s="17"/>
      <c r="C156" s="18" t="s">
        <v>1847</v>
      </c>
      <c r="D156" s="18" t="s">
        <v>1847</v>
      </c>
      <c r="E156" s="18" t="s">
        <v>2054</v>
      </c>
      <c r="F156" s="18" t="s">
        <v>1850</v>
      </c>
      <c r="G156" s="18" t="s">
        <v>2055</v>
      </c>
      <c r="H156" s="18" t="s">
        <v>2010</v>
      </c>
      <c r="I156" s="18" t="s">
        <v>1853</v>
      </c>
      <c r="J156" s="18" t="s">
        <v>2056</v>
      </c>
    </row>
    <row r="157" s="8" customFormat="1" ht="25" customHeight="1" spans="1:10">
      <c r="A157" s="16"/>
      <c r="B157" s="17"/>
      <c r="C157" s="18" t="s">
        <v>1847</v>
      </c>
      <c r="D157" s="18" t="s">
        <v>2057</v>
      </c>
      <c r="E157" s="18" t="s">
        <v>1847</v>
      </c>
      <c r="F157" s="18" t="s">
        <v>1847</v>
      </c>
      <c r="G157" s="18"/>
      <c r="H157" s="18"/>
      <c r="I157" s="18"/>
      <c r="J157" s="18"/>
    </row>
    <row r="158" s="8" customFormat="1" ht="25" customHeight="1" spans="1:10">
      <c r="A158" s="16"/>
      <c r="B158" s="17"/>
      <c r="C158" s="18" t="s">
        <v>1847</v>
      </c>
      <c r="D158" s="18" t="s">
        <v>1847</v>
      </c>
      <c r="E158" s="18" t="s">
        <v>2058</v>
      </c>
      <c r="F158" s="18" t="s">
        <v>1850</v>
      </c>
      <c r="G158" s="18" t="s">
        <v>2059</v>
      </c>
      <c r="H158" s="18" t="s">
        <v>2060</v>
      </c>
      <c r="I158" s="18" t="s">
        <v>1853</v>
      </c>
      <c r="J158" s="18" t="s">
        <v>2061</v>
      </c>
    </row>
    <row r="159" s="8" customFormat="1" ht="25" customHeight="1" spans="1:10">
      <c r="A159" s="16"/>
      <c r="B159" s="17"/>
      <c r="C159" s="18" t="s">
        <v>1865</v>
      </c>
      <c r="D159" s="18" t="s">
        <v>1847</v>
      </c>
      <c r="E159" s="18" t="s">
        <v>1847</v>
      </c>
      <c r="F159" s="18" t="s">
        <v>1847</v>
      </c>
      <c r="G159" s="18"/>
      <c r="H159" s="18"/>
      <c r="I159" s="18"/>
      <c r="J159" s="18"/>
    </row>
    <row r="160" s="8" customFormat="1" ht="25" customHeight="1" spans="1:10">
      <c r="A160" s="16"/>
      <c r="B160" s="17"/>
      <c r="C160" s="18" t="s">
        <v>1847</v>
      </c>
      <c r="D160" s="18" t="s">
        <v>2062</v>
      </c>
      <c r="E160" s="18" t="s">
        <v>1847</v>
      </c>
      <c r="F160" s="18" t="s">
        <v>1847</v>
      </c>
      <c r="G160" s="18"/>
      <c r="H160" s="18"/>
      <c r="I160" s="18"/>
      <c r="J160" s="18"/>
    </row>
    <row r="161" s="8" customFormat="1" ht="25" customHeight="1" spans="1:10">
      <c r="A161" s="16"/>
      <c r="B161" s="17"/>
      <c r="C161" s="18" t="s">
        <v>1847</v>
      </c>
      <c r="D161" s="18" t="s">
        <v>1847</v>
      </c>
      <c r="E161" s="18" t="s">
        <v>2063</v>
      </c>
      <c r="F161" s="18" t="s">
        <v>1850</v>
      </c>
      <c r="G161" s="18" t="s">
        <v>1851</v>
      </c>
      <c r="H161" s="18" t="s">
        <v>2064</v>
      </c>
      <c r="I161" s="18" t="s">
        <v>1853</v>
      </c>
      <c r="J161" s="18" t="s">
        <v>2065</v>
      </c>
    </row>
    <row r="162" s="8" customFormat="1" ht="25" customHeight="1" spans="1:10">
      <c r="A162" s="16"/>
      <c r="B162" s="17"/>
      <c r="C162" s="18" t="s">
        <v>1847</v>
      </c>
      <c r="D162" s="18" t="s">
        <v>1866</v>
      </c>
      <c r="E162" s="18" t="s">
        <v>1847</v>
      </c>
      <c r="F162" s="18" t="s">
        <v>1847</v>
      </c>
      <c r="G162" s="18"/>
      <c r="H162" s="18"/>
      <c r="I162" s="18"/>
      <c r="J162" s="18"/>
    </row>
    <row r="163" s="8" customFormat="1" ht="25" customHeight="1" spans="1:10">
      <c r="A163" s="16"/>
      <c r="B163" s="17"/>
      <c r="C163" s="18" t="s">
        <v>1847</v>
      </c>
      <c r="D163" s="18" t="s">
        <v>1847</v>
      </c>
      <c r="E163" s="18" t="s">
        <v>2066</v>
      </c>
      <c r="F163" s="18" t="s">
        <v>1850</v>
      </c>
      <c r="G163" s="18" t="s">
        <v>2067</v>
      </c>
      <c r="H163" s="18" t="s">
        <v>1919</v>
      </c>
      <c r="I163" s="18" t="s">
        <v>1853</v>
      </c>
      <c r="J163" s="18" t="s">
        <v>2068</v>
      </c>
    </row>
    <row r="164" s="8" customFormat="1" ht="25" customHeight="1" spans="1:10">
      <c r="A164" s="16"/>
      <c r="B164" s="17"/>
      <c r="C164" s="18" t="s">
        <v>1870</v>
      </c>
      <c r="D164" s="18" t="s">
        <v>1847</v>
      </c>
      <c r="E164" s="18" t="s">
        <v>1847</v>
      </c>
      <c r="F164" s="18" t="s">
        <v>1847</v>
      </c>
      <c r="G164" s="18"/>
      <c r="H164" s="18"/>
      <c r="I164" s="18"/>
      <c r="J164" s="18"/>
    </row>
    <row r="165" s="8" customFormat="1" ht="25" customHeight="1" spans="1:10">
      <c r="A165" s="16"/>
      <c r="B165" s="17"/>
      <c r="C165" s="18" t="s">
        <v>1847</v>
      </c>
      <c r="D165" s="18" t="s">
        <v>1871</v>
      </c>
      <c r="E165" s="18" t="s">
        <v>1847</v>
      </c>
      <c r="F165" s="18" t="s">
        <v>1847</v>
      </c>
      <c r="G165" s="18"/>
      <c r="H165" s="18"/>
      <c r="I165" s="18"/>
      <c r="J165" s="18"/>
    </row>
    <row r="166" s="8" customFormat="1" ht="48" customHeight="1" spans="1:10">
      <c r="A166" s="16"/>
      <c r="B166" s="17"/>
      <c r="C166" s="18" t="s">
        <v>1847</v>
      </c>
      <c r="D166" s="18" t="s">
        <v>1847</v>
      </c>
      <c r="E166" s="18" t="s">
        <v>2069</v>
      </c>
      <c r="F166" s="18" t="s">
        <v>1856</v>
      </c>
      <c r="G166" s="18" t="s">
        <v>2019</v>
      </c>
      <c r="H166" s="18" t="s">
        <v>1858</v>
      </c>
      <c r="I166" s="18" t="s">
        <v>1853</v>
      </c>
      <c r="J166" s="18" t="s">
        <v>2070</v>
      </c>
    </row>
  </sheetData>
  <mergeCells count="27">
    <mergeCell ref="A2:J2"/>
    <mergeCell ref="A6:J6"/>
    <mergeCell ref="A19:J19"/>
    <mergeCell ref="A102:J102"/>
    <mergeCell ref="A121:J121"/>
    <mergeCell ref="A134:J134"/>
    <mergeCell ref="A150:J150"/>
    <mergeCell ref="A7:A18"/>
    <mergeCell ref="A20:A35"/>
    <mergeCell ref="A36:A49"/>
    <mergeCell ref="A50:A62"/>
    <mergeCell ref="A63:A88"/>
    <mergeCell ref="A89:A101"/>
    <mergeCell ref="A103:A120"/>
    <mergeCell ref="A122:A133"/>
    <mergeCell ref="A135:A149"/>
    <mergeCell ref="A151:A166"/>
    <mergeCell ref="B7:B18"/>
    <mergeCell ref="B20:B35"/>
    <mergeCell ref="B36:B49"/>
    <mergeCell ref="B50:B62"/>
    <mergeCell ref="B63:B88"/>
    <mergeCell ref="B89:B101"/>
    <mergeCell ref="B103:B120"/>
    <mergeCell ref="B122:B133"/>
    <mergeCell ref="B135:B149"/>
    <mergeCell ref="B151:B166"/>
  </mergeCells>
  <pageMargins left="0.751388888888889" right="0.751388888888889" top="0.314583333333333" bottom="0.275" header="0.275" footer="0.275"/>
  <pageSetup paperSize="9" scale="64" fitToHeight="0" orientation="landscape" horizontalDpi="600"/>
  <headerFooter>
    <oddFooter>&amp;C&amp;16- &amp;P -</odd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B6"/>
  <sheetViews>
    <sheetView zoomScale="80" zoomScaleNormal="80" workbookViewId="0">
      <selection activeCell="H34" sqref="H34"/>
    </sheetView>
  </sheetViews>
  <sheetFormatPr defaultColWidth="9" defaultRowHeight="13.5" outlineLevelRow="5" outlineLevelCol="1"/>
  <cols>
    <col min="1" max="1" width="20.25" style="1" customWidth="1"/>
    <col min="2" max="2" width="110.308333333333" style="1" customWidth="1"/>
    <col min="3" max="16384" width="9" style="1"/>
  </cols>
  <sheetData>
    <row r="1" s="1" customFormat="1" ht="32.1" customHeight="1" spans="1:2">
      <c r="A1" s="2" t="s">
        <v>2071</v>
      </c>
      <c r="B1" s="2"/>
    </row>
    <row r="3" s="1" customFormat="1" ht="39.95" customHeight="1" spans="1:2">
      <c r="A3" s="3" t="s">
        <v>2072</v>
      </c>
      <c r="B3" s="4" t="s">
        <v>2073</v>
      </c>
    </row>
    <row r="4" s="1" customFormat="1" ht="76" customHeight="1" spans="1:2">
      <c r="A4" s="5" t="s">
        <v>2074</v>
      </c>
      <c r="B4" s="6" t="s">
        <v>2075</v>
      </c>
    </row>
    <row r="5" s="1" customFormat="1" ht="312" customHeight="1" spans="1:2">
      <c r="A5" s="5" t="s">
        <v>2076</v>
      </c>
      <c r="B5" s="7" t="s">
        <v>2077</v>
      </c>
    </row>
    <row r="6" s="1" customFormat="1" ht="98" customHeight="1" spans="1:2">
      <c r="A6" s="5" t="s">
        <v>2078</v>
      </c>
      <c r="B6" s="7" t="s">
        <v>2079</v>
      </c>
    </row>
  </sheetData>
  <mergeCells count="1">
    <mergeCell ref="A1:B1"/>
  </mergeCells>
  <conditionalFormatting sqref="A6">
    <cfRule type="expression" dxfId="1" priority="1" stopIfTrue="1">
      <formula>"len($A:$A)=3"</formula>
    </cfRule>
  </conditionalFormatting>
  <conditionalFormatting sqref="A4:A5">
    <cfRule type="expression" dxfId="1" priority="2" stopIfTrue="1">
      <formula>"len($A:$A)=3"</formula>
    </cfRule>
  </conditionalFormatting>
  <pageMargins left="0.751388888888889" right="0.751388888888889" top="1" bottom="1" header="0.507638888888889" footer="0.507638888888889"/>
  <pageSetup paperSize="9" orientation="portrait" horizontalDpi="600"/>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F1257"/>
  <sheetViews>
    <sheetView showGridLines="0" view="pageBreakPreview" zoomScale="70" zoomScaleNormal="100" workbookViewId="0">
      <pane xSplit="2" ySplit="3" topLeftCell="C1125" activePane="bottomRight" state="frozen"/>
      <selection/>
      <selection pane="topRight"/>
      <selection pane="bottomLeft"/>
      <selection pane="bottomRight" activeCell="H34" sqref="H34"/>
    </sheetView>
  </sheetViews>
  <sheetFormatPr defaultColWidth="9" defaultRowHeight="14.25" outlineLevelCol="5"/>
  <cols>
    <col min="1" max="1" width="9" style="140" hidden="1" customWidth="1"/>
    <col min="2" max="2" width="10.375" style="140" hidden="1" customWidth="1"/>
    <col min="3" max="3" width="50.6333333333333" style="140" customWidth="1"/>
    <col min="4" max="5" width="20.6333333333333" style="140" customWidth="1"/>
    <col min="6" max="6" width="20.6333333333333" style="281" customWidth="1"/>
    <col min="7" max="31" width="9" style="140"/>
    <col min="32" max="16383" width="8.625" style="140"/>
    <col min="16384" max="16384" width="9" style="140"/>
  </cols>
  <sheetData>
    <row r="1" s="362" customFormat="1" ht="45" customHeight="1" spans="2:6">
      <c r="B1" s="366"/>
      <c r="C1" s="366" t="s">
        <v>136</v>
      </c>
      <c r="D1" s="366"/>
      <c r="E1" s="366"/>
      <c r="F1" s="366"/>
    </row>
    <row r="2" s="172" customFormat="1" ht="20.1" customHeight="1" spans="2:6">
      <c r="B2" s="279"/>
      <c r="C2" s="367"/>
      <c r="D2" s="283"/>
      <c r="E2" s="368"/>
      <c r="F2" s="368" t="s">
        <v>1</v>
      </c>
    </row>
    <row r="3" s="363" customFormat="1" ht="45" customHeight="1" spans="2:6">
      <c r="B3" s="71" t="s">
        <v>2</v>
      </c>
      <c r="C3" s="286" t="s">
        <v>3</v>
      </c>
      <c r="D3" s="71" t="s">
        <v>4</v>
      </c>
      <c r="E3" s="71" t="s">
        <v>5</v>
      </c>
      <c r="F3" s="71" t="s">
        <v>131</v>
      </c>
    </row>
    <row r="4" ht="36" customHeight="1" spans="1:6">
      <c r="A4" s="140">
        <f t="shared" ref="A4:A32" si="0">LEN(B4)</f>
        <v>3</v>
      </c>
      <c r="B4" s="369">
        <v>201</v>
      </c>
      <c r="C4" s="287" t="s">
        <v>72</v>
      </c>
      <c r="D4" s="288">
        <v>11840</v>
      </c>
      <c r="E4" s="288">
        <v>15525</v>
      </c>
      <c r="F4" s="251">
        <f t="shared" ref="F4:F67" si="1">IF(D4&lt;&gt;0,E4/D4-1,"")</f>
        <v>0.311</v>
      </c>
    </row>
    <row r="5" ht="36" customHeight="1" spans="1:6">
      <c r="A5" s="140">
        <f t="shared" si="0"/>
        <v>5</v>
      </c>
      <c r="B5" s="369">
        <v>20101</v>
      </c>
      <c r="C5" s="287" t="s">
        <v>137</v>
      </c>
      <c r="D5" s="288">
        <v>604</v>
      </c>
      <c r="E5" s="288">
        <v>803</v>
      </c>
      <c r="F5" s="251">
        <f t="shared" si="1"/>
        <v>0.329</v>
      </c>
    </row>
    <row r="6" ht="36" customHeight="1" spans="1:6">
      <c r="A6" s="140">
        <f t="shared" si="0"/>
        <v>7</v>
      </c>
      <c r="B6" s="370">
        <v>2010101</v>
      </c>
      <c r="C6" s="266" t="s">
        <v>138</v>
      </c>
      <c r="D6" s="259">
        <v>532</v>
      </c>
      <c r="E6" s="259">
        <v>642</v>
      </c>
      <c r="F6" s="260">
        <f t="shared" si="1"/>
        <v>0.207</v>
      </c>
    </row>
    <row r="7" ht="36" customHeight="1" spans="1:6">
      <c r="A7" s="140">
        <f t="shared" si="0"/>
        <v>7</v>
      </c>
      <c r="B7" s="370">
        <v>2010102</v>
      </c>
      <c r="C7" s="266" t="s">
        <v>139</v>
      </c>
      <c r="D7" s="259">
        <v>5</v>
      </c>
      <c r="E7" s="259">
        <v>36</v>
      </c>
      <c r="F7" s="260">
        <f t="shared" si="1"/>
        <v>6.2</v>
      </c>
    </row>
    <row r="8" ht="36" customHeight="1" spans="1:6">
      <c r="A8" s="140">
        <f t="shared" si="0"/>
        <v>7</v>
      </c>
      <c r="B8" s="370">
        <v>2010103</v>
      </c>
      <c r="C8" s="266" t="s">
        <v>140</v>
      </c>
      <c r="D8" s="259"/>
      <c r="E8" s="259"/>
      <c r="F8" s="260" t="str">
        <f t="shared" si="1"/>
        <v/>
      </c>
    </row>
    <row r="9" ht="36" customHeight="1" spans="1:6">
      <c r="A9" s="140">
        <f t="shared" si="0"/>
        <v>7</v>
      </c>
      <c r="B9" s="370">
        <v>2010104</v>
      </c>
      <c r="C9" s="266" t="s">
        <v>141</v>
      </c>
      <c r="D9" s="259">
        <v>29</v>
      </c>
      <c r="E9" s="259">
        <v>39</v>
      </c>
      <c r="F9" s="260">
        <f t="shared" si="1"/>
        <v>0.345</v>
      </c>
    </row>
    <row r="10" ht="36" customHeight="1" spans="1:6">
      <c r="A10" s="140">
        <f t="shared" si="0"/>
        <v>7</v>
      </c>
      <c r="B10" s="370">
        <v>2010105</v>
      </c>
      <c r="C10" s="266" t="s">
        <v>142</v>
      </c>
      <c r="D10" s="259"/>
      <c r="E10" s="259"/>
      <c r="F10" s="260" t="str">
        <f t="shared" si="1"/>
        <v/>
      </c>
    </row>
    <row r="11" ht="36" customHeight="1" spans="1:6">
      <c r="A11" s="140">
        <f t="shared" si="0"/>
        <v>7</v>
      </c>
      <c r="B11" s="370">
        <v>2010106</v>
      </c>
      <c r="C11" s="266" t="s">
        <v>143</v>
      </c>
      <c r="D11" s="259"/>
      <c r="E11" s="259"/>
      <c r="F11" s="260" t="str">
        <f t="shared" si="1"/>
        <v/>
      </c>
    </row>
    <row r="12" ht="36" customHeight="1" spans="1:6">
      <c r="A12" s="140">
        <f t="shared" si="0"/>
        <v>7</v>
      </c>
      <c r="B12" s="370">
        <v>2010107</v>
      </c>
      <c r="C12" s="266" t="s">
        <v>144</v>
      </c>
      <c r="D12" s="259"/>
      <c r="E12" s="259"/>
      <c r="F12" s="260" t="str">
        <f t="shared" si="1"/>
        <v/>
      </c>
    </row>
    <row r="13" ht="36" customHeight="1" spans="1:6">
      <c r="A13" s="140">
        <f t="shared" si="0"/>
        <v>7</v>
      </c>
      <c r="B13" s="370">
        <v>2010108</v>
      </c>
      <c r="C13" s="266" t="s">
        <v>145</v>
      </c>
      <c r="D13" s="259">
        <v>15</v>
      </c>
      <c r="E13" s="259">
        <v>30</v>
      </c>
      <c r="F13" s="260">
        <f t="shared" si="1"/>
        <v>1</v>
      </c>
    </row>
    <row r="14" ht="36" customHeight="1" spans="1:6">
      <c r="A14" s="140">
        <f t="shared" si="0"/>
        <v>7</v>
      </c>
      <c r="B14" s="370">
        <v>2010109</v>
      </c>
      <c r="C14" s="266" t="s">
        <v>146</v>
      </c>
      <c r="D14" s="259"/>
      <c r="E14" s="259"/>
      <c r="F14" s="260" t="str">
        <f t="shared" si="1"/>
        <v/>
      </c>
    </row>
    <row r="15" ht="36" customHeight="1" spans="1:6">
      <c r="A15" s="140">
        <f t="shared" si="0"/>
        <v>7</v>
      </c>
      <c r="B15" s="370">
        <v>2010150</v>
      </c>
      <c r="C15" s="266" t="s">
        <v>147</v>
      </c>
      <c r="D15" s="259">
        <v>21</v>
      </c>
      <c r="E15" s="259">
        <v>54</v>
      </c>
      <c r="F15" s="260">
        <f t="shared" si="1"/>
        <v>1.571</v>
      </c>
    </row>
    <row r="16" ht="36" customHeight="1" spans="1:6">
      <c r="A16" s="140">
        <f t="shared" si="0"/>
        <v>7</v>
      </c>
      <c r="B16" s="370">
        <v>2010199</v>
      </c>
      <c r="C16" s="266" t="s">
        <v>148</v>
      </c>
      <c r="D16" s="259">
        <v>2</v>
      </c>
      <c r="E16" s="259">
        <v>2</v>
      </c>
      <c r="F16" s="260">
        <f t="shared" si="1"/>
        <v>0</v>
      </c>
    </row>
    <row r="17" ht="36" customHeight="1" spans="1:6">
      <c r="A17" s="140">
        <f t="shared" si="0"/>
        <v>5</v>
      </c>
      <c r="B17" s="369">
        <v>20102</v>
      </c>
      <c r="C17" s="287" t="s">
        <v>149</v>
      </c>
      <c r="D17" s="288">
        <v>647</v>
      </c>
      <c r="E17" s="288">
        <v>629</v>
      </c>
      <c r="F17" s="251">
        <f t="shared" si="1"/>
        <v>-0.028</v>
      </c>
    </row>
    <row r="18" ht="36" customHeight="1" spans="1:6">
      <c r="A18" s="140">
        <f t="shared" si="0"/>
        <v>7</v>
      </c>
      <c r="B18" s="370">
        <v>2010201</v>
      </c>
      <c r="C18" s="266" t="s">
        <v>138</v>
      </c>
      <c r="D18" s="259">
        <v>584</v>
      </c>
      <c r="E18" s="259">
        <v>468</v>
      </c>
      <c r="F18" s="260">
        <f t="shared" si="1"/>
        <v>-0.199</v>
      </c>
    </row>
    <row r="19" ht="36" customHeight="1" spans="1:6">
      <c r="A19" s="140">
        <f t="shared" si="0"/>
        <v>7</v>
      </c>
      <c r="B19" s="370">
        <v>2010202</v>
      </c>
      <c r="C19" s="266" t="s">
        <v>139</v>
      </c>
      <c r="D19" s="259">
        <v>6</v>
      </c>
      <c r="E19" s="259">
        <v>47</v>
      </c>
      <c r="F19" s="260">
        <f t="shared" si="1"/>
        <v>6.833</v>
      </c>
    </row>
    <row r="20" ht="36" customHeight="1" spans="1:6">
      <c r="A20" s="140">
        <f t="shared" si="0"/>
        <v>7</v>
      </c>
      <c r="B20" s="370">
        <v>2010203</v>
      </c>
      <c r="C20" s="266" t="s">
        <v>140</v>
      </c>
      <c r="D20" s="259"/>
      <c r="E20" s="259"/>
      <c r="F20" s="260" t="str">
        <f t="shared" si="1"/>
        <v/>
      </c>
    </row>
    <row r="21" ht="36" customHeight="1" spans="1:6">
      <c r="A21" s="140">
        <f t="shared" si="0"/>
        <v>7</v>
      </c>
      <c r="B21" s="370">
        <v>2010204</v>
      </c>
      <c r="C21" s="266" t="s">
        <v>150</v>
      </c>
      <c r="D21" s="259">
        <v>21</v>
      </c>
      <c r="E21" s="259">
        <v>40</v>
      </c>
      <c r="F21" s="260">
        <f t="shared" si="1"/>
        <v>0.905</v>
      </c>
    </row>
    <row r="22" ht="36" customHeight="1" spans="1:6">
      <c r="A22" s="140">
        <f t="shared" si="0"/>
        <v>7</v>
      </c>
      <c r="B22" s="370">
        <v>2010205</v>
      </c>
      <c r="C22" s="266" t="s">
        <v>151</v>
      </c>
      <c r="D22" s="259">
        <v>1</v>
      </c>
      <c r="E22" s="259">
        <v>13</v>
      </c>
      <c r="F22" s="260">
        <f t="shared" si="1"/>
        <v>12</v>
      </c>
    </row>
    <row r="23" ht="36" customHeight="1" spans="1:6">
      <c r="A23" s="140">
        <f t="shared" si="0"/>
        <v>7</v>
      </c>
      <c r="B23" s="370">
        <v>2010206</v>
      </c>
      <c r="C23" s="266" t="s">
        <v>152</v>
      </c>
      <c r="D23" s="259"/>
      <c r="E23" s="259"/>
      <c r="F23" s="260" t="str">
        <f t="shared" si="1"/>
        <v/>
      </c>
    </row>
    <row r="24" ht="36" customHeight="1" spans="1:6">
      <c r="A24" s="140">
        <f t="shared" si="0"/>
        <v>7</v>
      </c>
      <c r="B24" s="370">
        <v>2010250</v>
      </c>
      <c r="C24" s="266" t="s">
        <v>147</v>
      </c>
      <c r="D24" s="259">
        <v>29</v>
      </c>
      <c r="E24" s="259">
        <v>55</v>
      </c>
      <c r="F24" s="260">
        <f t="shared" si="1"/>
        <v>0.897</v>
      </c>
    </row>
    <row r="25" ht="36" customHeight="1" spans="1:6">
      <c r="A25" s="140">
        <f t="shared" si="0"/>
        <v>7</v>
      </c>
      <c r="B25" s="370">
        <v>2010299</v>
      </c>
      <c r="C25" s="266" t="s">
        <v>153</v>
      </c>
      <c r="D25" s="259">
        <v>6</v>
      </c>
      <c r="E25" s="259">
        <v>6</v>
      </c>
      <c r="F25" s="260">
        <f t="shared" si="1"/>
        <v>0</v>
      </c>
    </row>
    <row r="26" ht="36" customHeight="1" spans="1:6">
      <c r="A26" s="140">
        <f t="shared" si="0"/>
        <v>5</v>
      </c>
      <c r="B26" s="369">
        <v>20103</v>
      </c>
      <c r="C26" s="287" t="s">
        <v>154</v>
      </c>
      <c r="D26" s="288">
        <v>2866</v>
      </c>
      <c r="E26" s="288">
        <v>3743</v>
      </c>
      <c r="F26" s="251">
        <f t="shared" si="1"/>
        <v>0.306</v>
      </c>
    </row>
    <row r="27" ht="36" customHeight="1" spans="1:6">
      <c r="A27" s="140">
        <f t="shared" si="0"/>
        <v>7</v>
      </c>
      <c r="B27" s="370">
        <v>2010301</v>
      </c>
      <c r="C27" s="266" t="s">
        <v>138</v>
      </c>
      <c r="D27" s="259">
        <v>1741</v>
      </c>
      <c r="E27" s="259">
        <v>1970</v>
      </c>
      <c r="F27" s="260">
        <f t="shared" si="1"/>
        <v>0.132</v>
      </c>
    </row>
    <row r="28" ht="36" customHeight="1" spans="1:6">
      <c r="A28" s="140">
        <f t="shared" si="0"/>
        <v>7</v>
      </c>
      <c r="B28" s="370">
        <v>2010302</v>
      </c>
      <c r="C28" s="266" t="s">
        <v>139</v>
      </c>
      <c r="D28" s="259">
        <v>35</v>
      </c>
      <c r="E28" s="259">
        <v>134</v>
      </c>
      <c r="F28" s="260">
        <f t="shared" si="1"/>
        <v>2.829</v>
      </c>
    </row>
    <row r="29" ht="36" customHeight="1" spans="1:6">
      <c r="A29" s="140">
        <f t="shared" si="0"/>
        <v>7</v>
      </c>
      <c r="B29" s="370">
        <v>2010303</v>
      </c>
      <c r="C29" s="266" t="s">
        <v>140</v>
      </c>
      <c r="D29" s="259">
        <v>-5</v>
      </c>
      <c r="E29" s="259"/>
      <c r="F29" s="260">
        <f t="shared" si="1"/>
        <v>-1</v>
      </c>
    </row>
    <row r="30" ht="36" customHeight="1" spans="1:6">
      <c r="A30" s="140">
        <f t="shared" si="0"/>
        <v>7</v>
      </c>
      <c r="B30" s="370">
        <v>2010304</v>
      </c>
      <c r="C30" s="266" t="s">
        <v>155</v>
      </c>
      <c r="D30" s="259"/>
      <c r="E30" s="259"/>
      <c r="F30" s="260" t="str">
        <f t="shared" si="1"/>
        <v/>
      </c>
    </row>
    <row r="31" ht="36" customHeight="1" spans="1:6">
      <c r="A31" s="140">
        <f t="shared" si="0"/>
        <v>7</v>
      </c>
      <c r="B31" s="370">
        <v>2010305</v>
      </c>
      <c r="C31" s="266" t="s">
        <v>156</v>
      </c>
      <c r="D31" s="259">
        <v>518</v>
      </c>
      <c r="E31" s="259">
        <v>1063</v>
      </c>
      <c r="F31" s="260">
        <f t="shared" si="1"/>
        <v>1.052</v>
      </c>
    </row>
    <row r="32" ht="36" customHeight="1" spans="1:6">
      <c r="A32" s="140">
        <f t="shared" si="0"/>
        <v>7</v>
      </c>
      <c r="B32" s="370">
        <v>2010306</v>
      </c>
      <c r="C32" s="266" t="s">
        <v>157</v>
      </c>
      <c r="D32" s="259"/>
      <c r="E32" s="259"/>
      <c r="F32" s="260" t="str">
        <f t="shared" si="1"/>
        <v/>
      </c>
    </row>
    <row r="33" ht="36" customHeight="1" spans="1:6">
      <c r="A33" s="140">
        <f t="shared" ref="A33:A72" si="2">LEN(B33)</f>
        <v>7</v>
      </c>
      <c r="B33" s="370">
        <v>2010309</v>
      </c>
      <c r="C33" s="266" t="s">
        <v>158</v>
      </c>
      <c r="D33" s="259"/>
      <c r="E33" s="259"/>
      <c r="F33" s="260" t="str">
        <f t="shared" si="1"/>
        <v/>
      </c>
    </row>
    <row r="34" ht="36" customHeight="1" spans="1:6">
      <c r="A34" s="140">
        <f t="shared" si="2"/>
        <v>7</v>
      </c>
      <c r="B34" s="370">
        <v>2010350</v>
      </c>
      <c r="C34" s="266" t="s">
        <v>147</v>
      </c>
      <c r="D34" s="259">
        <v>422</v>
      </c>
      <c r="E34" s="259">
        <v>476</v>
      </c>
      <c r="F34" s="260">
        <f t="shared" si="1"/>
        <v>0.128</v>
      </c>
    </row>
    <row r="35" ht="36" customHeight="1" spans="1:6">
      <c r="A35" s="140">
        <f t="shared" si="2"/>
        <v>7</v>
      </c>
      <c r="B35" s="371">
        <v>2010399</v>
      </c>
      <c r="C35" s="266" t="s">
        <v>159</v>
      </c>
      <c r="D35" s="259">
        <v>155</v>
      </c>
      <c r="E35" s="259">
        <v>100</v>
      </c>
      <c r="F35" s="260">
        <f t="shared" si="1"/>
        <v>-0.355</v>
      </c>
    </row>
    <row r="36" ht="36" customHeight="1" spans="1:6">
      <c r="A36" s="140">
        <f t="shared" si="2"/>
        <v>5</v>
      </c>
      <c r="B36" s="369">
        <v>20104</v>
      </c>
      <c r="C36" s="287" t="s">
        <v>160</v>
      </c>
      <c r="D36" s="288">
        <v>467</v>
      </c>
      <c r="E36" s="288">
        <v>518</v>
      </c>
      <c r="F36" s="251">
        <f t="shared" si="1"/>
        <v>0.109</v>
      </c>
    </row>
    <row r="37" ht="36" customHeight="1" spans="1:6">
      <c r="A37" s="140">
        <f t="shared" si="2"/>
        <v>7</v>
      </c>
      <c r="B37" s="370">
        <v>2010401</v>
      </c>
      <c r="C37" s="266" t="s">
        <v>138</v>
      </c>
      <c r="D37" s="259">
        <v>295</v>
      </c>
      <c r="E37" s="259">
        <v>319</v>
      </c>
      <c r="F37" s="260">
        <f t="shared" si="1"/>
        <v>0.081</v>
      </c>
    </row>
    <row r="38" ht="36" customHeight="1" spans="1:6">
      <c r="A38" s="140">
        <f t="shared" si="2"/>
        <v>7</v>
      </c>
      <c r="B38" s="370">
        <v>2010402</v>
      </c>
      <c r="C38" s="266" t="s">
        <v>139</v>
      </c>
      <c r="D38" s="259"/>
      <c r="E38" s="259"/>
      <c r="F38" s="260" t="str">
        <f t="shared" si="1"/>
        <v/>
      </c>
    </row>
    <row r="39" ht="36" customHeight="1" spans="1:6">
      <c r="A39" s="140">
        <f t="shared" si="2"/>
        <v>7</v>
      </c>
      <c r="B39" s="370">
        <v>2010403</v>
      </c>
      <c r="C39" s="266" t="s">
        <v>140</v>
      </c>
      <c r="D39" s="259"/>
      <c r="E39" s="259"/>
      <c r="F39" s="260" t="str">
        <f t="shared" si="1"/>
        <v/>
      </c>
    </row>
    <row r="40" ht="36" customHeight="1" spans="1:6">
      <c r="A40" s="140">
        <f t="shared" si="2"/>
        <v>7</v>
      </c>
      <c r="B40" s="370">
        <v>2010404</v>
      </c>
      <c r="C40" s="266" t="s">
        <v>161</v>
      </c>
      <c r="D40" s="259"/>
      <c r="E40" s="259"/>
      <c r="F40" s="260" t="str">
        <f t="shared" si="1"/>
        <v/>
      </c>
    </row>
    <row r="41" ht="36" customHeight="1" spans="1:6">
      <c r="A41" s="140">
        <f t="shared" si="2"/>
        <v>7</v>
      </c>
      <c r="B41" s="370">
        <v>2010405</v>
      </c>
      <c r="C41" s="266" t="s">
        <v>162</v>
      </c>
      <c r="D41" s="259"/>
      <c r="E41" s="259"/>
      <c r="F41" s="260" t="str">
        <f t="shared" si="1"/>
        <v/>
      </c>
    </row>
    <row r="42" ht="36" customHeight="1" spans="1:6">
      <c r="A42" s="140">
        <f t="shared" si="2"/>
        <v>7</v>
      </c>
      <c r="B42" s="370">
        <v>2010406</v>
      </c>
      <c r="C42" s="266" t="s">
        <v>163</v>
      </c>
      <c r="D42" s="259"/>
      <c r="E42" s="259"/>
      <c r="F42" s="260" t="str">
        <f t="shared" si="1"/>
        <v/>
      </c>
    </row>
    <row r="43" ht="36" customHeight="1" spans="1:6">
      <c r="A43" s="140">
        <f t="shared" si="2"/>
        <v>7</v>
      </c>
      <c r="B43" s="370">
        <v>2010407</v>
      </c>
      <c r="C43" s="266" t="s">
        <v>164</v>
      </c>
      <c r="D43" s="259"/>
      <c r="E43" s="259"/>
      <c r="F43" s="260" t="str">
        <f t="shared" si="1"/>
        <v/>
      </c>
    </row>
    <row r="44" ht="36" customHeight="1" spans="1:6">
      <c r="A44" s="140">
        <f t="shared" si="2"/>
        <v>7</v>
      </c>
      <c r="B44" s="370">
        <v>2010408</v>
      </c>
      <c r="C44" s="266" t="s">
        <v>165</v>
      </c>
      <c r="D44" s="259"/>
      <c r="E44" s="259"/>
      <c r="F44" s="260" t="str">
        <f t="shared" si="1"/>
        <v/>
      </c>
    </row>
    <row r="45" ht="36" customHeight="1" spans="1:6">
      <c r="A45" s="140">
        <f t="shared" si="2"/>
        <v>7</v>
      </c>
      <c r="B45" s="370">
        <v>2010450</v>
      </c>
      <c r="C45" s="266" t="s">
        <v>147</v>
      </c>
      <c r="D45" s="259">
        <v>172</v>
      </c>
      <c r="E45" s="259">
        <v>189</v>
      </c>
      <c r="F45" s="260">
        <f t="shared" si="1"/>
        <v>0.099</v>
      </c>
    </row>
    <row r="46" ht="36" customHeight="1" spans="1:6">
      <c r="A46" s="140">
        <f t="shared" si="2"/>
        <v>7</v>
      </c>
      <c r="B46" s="370">
        <v>2010499</v>
      </c>
      <c r="C46" s="266" t="s">
        <v>166</v>
      </c>
      <c r="D46" s="259"/>
      <c r="E46" s="259">
        <v>10</v>
      </c>
      <c r="F46" s="260">
        <v>1</v>
      </c>
    </row>
    <row r="47" ht="36" customHeight="1" spans="1:6">
      <c r="A47" s="140">
        <f t="shared" si="2"/>
        <v>5</v>
      </c>
      <c r="B47" s="369">
        <v>20105</v>
      </c>
      <c r="C47" s="287" t="s">
        <v>167</v>
      </c>
      <c r="D47" s="288">
        <v>504</v>
      </c>
      <c r="E47" s="288">
        <v>488</v>
      </c>
      <c r="F47" s="251">
        <f t="shared" si="1"/>
        <v>-0.032</v>
      </c>
    </row>
    <row r="48" ht="36" customHeight="1" spans="1:6">
      <c r="A48" s="140">
        <f t="shared" si="2"/>
        <v>7</v>
      </c>
      <c r="B48" s="370">
        <v>2010501</v>
      </c>
      <c r="C48" s="266" t="s">
        <v>138</v>
      </c>
      <c r="D48" s="259">
        <v>174</v>
      </c>
      <c r="E48" s="259">
        <v>172</v>
      </c>
      <c r="F48" s="260">
        <f t="shared" si="1"/>
        <v>-0.011</v>
      </c>
    </row>
    <row r="49" ht="36" customHeight="1" spans="1:6">
      <c r="A49" s="140">
        <f t="shared" si="2"/>
        <v>7</v>
      </c>
      <c r="B49" s="370">
        <v>2010502</v>
      </c>
      <c r="C49" s="266" t="s">
        <v>139</v>
      </c>
      <c r="D49" s="259"/>
      <c r="E49" s="259"/>
      <c r="F49" s="260" t="str">
        <f t="shared" si="1"/>
        <v/>
      </c>
    </row>
    <row r="50" ht="36" customHeight="1" spans="1:6">
      <c r="A50" s="140">
        <f t="shared" si="2"/>
        <v>7</v>
      </c>
      <c r="B50" s="370">
        <v>2010503</v>
      </c>
      <c r="C50" s="266" t="s">
        <v>140</v>
      </c>
      <c r="D50" s="259"/>
      <c r="E50" s="259"/>
      <c r="F50" s="260" t="str">
        <f t="shared" si="1"/>
        <v/>
      </c>
    </row>
    <row r="51" ht="36" customHeight="1" spans="1:6">
      <c r="A51" s="140">
        <f t="shared" si="2"/>
        <v>7</v>
      </c>
      <c r="B51" s="370">
        <v>2010504</v>
      </c>
      <c r="C51" s="266" t="s">
        <v>168</v>
      </c>
      <c r="D51" s="259"/>
      <c r="E51" s="259"/>
      <c r="F51" s="260" t="str">
        <f t="shared" si="1"/>
        <v/>
      </c>
    </row>
    <row r="52" ht="36" customHeight="1" spans="1:6">
      <c r="A52" s="140">
        <f t="shared" si="2"/>
        <v>7</v>
      </c>
      <c r="B52" s="370">
        <v>2010505</v>
      </c>
      <c r="C52" s="266" t="s">
        <v>169</v>
      </c>
      <c r="D52" s="259"/>
      <c r="E52" s="259">
        <v>10</v>
      </c>
      <c r="F52" s="260">
        <v>1</v>
      </c>
    </row>
    <row r="53" ht="36" customHeight="1" spans="1:6">
      <c r="A53" s="140">
        <f t="shared" si="2"/>
        <v>7</v>
      </c>
      <c r="B53" s="370">
        <v>2010506</v>
      </c>
      <c r="C53" s="266" t="s">
        <v>170</v>
      </c>
      <c r="D53" s="259"/>
      <c r="E53" s="259"/>
      <c r="F53" s="260" t="str">
        <f t="shared" si="1"/>
        <v/>
      </c>
    </row>
    <row r="54" ht="36" customHeight="1" spans="1:6">
      <c r="A54" s="140">
        <f t="shared" si="2"/>
        <v>7</v>
      </c>
      <c r="B54" s="370">
        <v>2010507</v>
      </c>
      <c r="C54" s="266" t="s">
        <v>171</v>
      </c>
      <c r="D54" s="259">
        <v>51</v>
      </c>
      <c r="E54" s="259">
        <v>24</v>
      </c>
      <c r="F54" s="260">
        <f t="shared" si="1"/>
        <v>-0.529</v>
      </c>
    </row>
    <row r="55" ht="36" customHeight="1" spans="1:6">
      <c r="A55" s="140">
        <f t="shared" si="2"/>
        <v>7</v>
      </c>
      <c r="B55" s="370">
        <v>2010508</v>
      </c>
      <c r="C55" s="266" t="s">
        <v>172</v>
      </c>
      <c r="D55" s="259">
        <v>37</v>
      </c>
      <c r="E55" s="259">
        <v>38</v>
      </c>
      <c r="F55" s="260">
        <f t="shared" si="1"/>
        <v>0.027</v>
      </c>
    </row>
    <row r="56" ht="36" customHeight="1" spans="1:6">
      <c r="A56" s="140">
        <f t="shared" si="2"/>
        <v>7</v>
      </c>
      <c r="B56" s="370">
        <v>2010550</v>
      </c>
      <c r="C56" s="266" t="s">
        <v>147</v>
      </c>
      <c r="D56" s="259">
        <v>242</v>
      </c>
      <c r="E56" s="259">
        <v>244</v>
      </c>
      <c r="F56" s="260">
        <f t="shared" si="1"/>
        <v>0.008</v>
      </c>
    </row>
    <row r="57" ht="36" customHeight="1" spans="1:6">
      <c r="A57" s="140">
        <f t="shared" si="2"/>
        <v>7</v>
      </c>
      <c r="B57" s="370">
        <v>2010599</v>
      </c>
      <c r="C57" s="266" t="s">
        <v>173</v>
      </c>
      <c r="D57" s="259"/>
      <c r="E57" s="259"/>
      <c r="F57" s="260" t="str">
        <f t="shared" si="1"/>
        <v/>
      </c>
    </row>
    <row r="58" ht="36" customHeight="1" spans="1:6">
      <c r="A58" s="140">
        <f t="shared" si="2"/>
        <v>5</v>
      </c>
      <c r="B58" s="369">
        <v>20106</v>
      </c>
      <c r="C58" s="287" t="s">
        <v>174</v>
      </c>
      <c r="D58" s="288">
        <v>1066</v>
      </c>
      <c r="E58" s="288">
        <v>1006</v>
      </c>
      <c r="F58" s="251">
        <f t="shared" si="1"/>
        <v>-0.056</v>
      </c>
    </row>
    <row r="59" ht="36" customHeight="1" spans="1:6">
      <c r="A59" s="140">
        <f t="shared" si="2"/>
        <v>7</v>
      </c>
      <c r="B59" s="370">
        <v>2010601</v>
      </c>
      <c r="C59" s="266" t="s">
        <v>138</v>
      </c>
      <c r="D59" s="259">
        <v>464</v>
      </c>
      <c r="E59" s="259">
        <v>466</v>
      </c>
      <c r="F59" s="260">
        <f t="shared" si="1"/>
        <v>0.004</v>
      </c>
    </row>
    <row r="60" ht="36" customHeight="1" spans="1:6">
      <c r="A60" s="140">
        <f t="shared" si="2"/>
        <v>7</v>
      </c>
      <c r="B60" s="370">
        <v>2010602</v>
      </c>
      <c r="C60" s="266" t="s">
        <v>139</v>
      </c>
      <c r="D60" s="259"/>
      <c r="E60" s="259"/>
      <c r="F60" s="260" t="str">
        <f t="shared" si="1"/>
        <v/>
      </c>
    </row>
    <row r="61" ht="36" customHeight="1" spans="1:6">
      <c r="A61" s="140">
        <f t="shared" si="2"/>
        <v>7</v>
      </c>
      <c r="B61" s="370">
        <v>2010603</v>
      </c>
      <c r="C61" s="266" t="s">
        <v>140</v>
      </c>
      <c r="D61" s="259"/>
      <c r="E61" s="259"/>
      <c r="F61" s="260" t="str">
        <f t="shared" si="1"/>
        <v/>
      </c>
    </row>
    <row r="62" ht="36" customHeight="1" spans="1:6">
      <c r="A62" s="140">
        <f t="shared" si="2"/>
        <v>7</v>
      </c>
      <c r="B62" s="370">
        <v>2010604</v>
      </c>
      <c r="C62" s="266" t="s">
        <v>175</v>
      </c>
      <c r="D62" s="259"/>
      <c r="E62" s="259"/>
      <c r="F62" s="260" t="str">
        <f t="shared" si="1"/>
        <v/>
      </c>
    </row>
    <row r="63" ht="36" customHeight="1" spans="1:6">
      <c r="A63" s="140">
        <f t="shared" si="2"/>
        <v>7</v>
      </c>
      <c r="B63" s="370">
        <v>2010605</v>
      </c>
      <c r="C63" s="266" t="s">
        <v>176</v>
      </c>
      <c r="D63" s="259"/>
      <c r="E63" s="259"/>
      <c r="F63" s="260" t="str">
        <f t="shared" si="1"/>
        <v/>
      </c>
    </row>
    <row r="64" ht="36" customHeight="1" spans="1:6">
      <c r="A64" s="140">
        <f t="shared" si="2"/>
        <v>7</v>
      </c>
      <c r="B64" s="370">
        <v>2010606</v>
      </c>
      <c r="C64" s="266" t="s">
        <v>177</v>
      </c>
      <c r="D64" s="259"/>
      <c r="E64" s="259"/>
      <c r="F64" s="260" t="str">
        <f t="shared" si="1"/>
        <v/>
      </c>
    </row>
    <row r="65" ht="36" customHeight="1" spans="1:6">
      <c r="A65" s="140">
        <f t="shared" si="2"/>
        <v>7</v>
      </c>
      <c r="B65" s="370">
        <v>2010607</v>
      </c>
      <c r="C65" s="266" t="s">
        <v>178</v>
      </c>
      <c r="D65" s="259">
        <v>37</v>
      </c>
      <c r="E65" s="259">
        <v>47</v>
      </c>
      <c r="F65" s="260">
        <f t="shared" si="1"/>
        <v>0.27</v>
      </c>
    </row>
    <row r="66" ht="36" customHeight="1" spans="1:6">
      <c r="A66" s="140">
        <f t="shared" si="2"/>
        <v>7</v>
      </c>
      <c r="B66" s="370">
        <v>2010608</v>
      </c>
      <c r="C66" s="266" t="s">
        <v>179</v>
      </c>
      <c r="D66" s="259"/>
      <c r="E66" s="259"/>
      <c r="F66" s="260" t="str">
        <f t="shared" si="1"/>
        <v/>
      </c>
    </row>
    <row r="67" ht="36" customHeight="1" spans="1:6">
      <c r="A67" s="140">
        <f t="shared" si="2"/>
        <v>7</v>
      </c>
      <c r="B67" s="370">
        <v>2010650</v>
      </c>
      <c r="C67" s="266" t="s">
        <v>147</v>
      </c>
      <c r="D67" s="259">
        <v>525</v>
      </c>
      <c r="E67" s="259">
        <v>441</v>
      </c>
      <c r="F67" s="260">
        <f t="shared" si="1"/>
        <v>-0.16</v>
      </c>
    </row>
    <row r="68" ht="36" customHeight="1" spans="1:6">
      <c r="A68" s="140">
        <f t="shared" si="2"/>
        <v>7</v>
      </c>
      <c r="B68" s="370">
        <v>2010699</v>
      </c>
      <c r="C68" s="266" t="s">
        <v>180</v>
      </c>
      <c r="D68" s="259">
        <v>40</v>
      </c>
      <c r="E68" s="259">
        <v>52</v>
      </c>
      <c r="F68" s="260">
        <f t="shared" ref="F68:F131" si="3">IF(D68&lt;&gt;0,E68/D68-1,"")</f>
        <v>0.3</v>
      </c>
    </row>
    <row r="69" ht="36" customHeight="1" spans="1:6">
      <c r="A69" s="140">
        <f t="shared" si="2"/>
        <v>5</v>
      </c>
      <c r="B69" s="369">
        <v>20107</v>
      </c>
      <c r="C69" s="287" t="s">
        <v>181</v>
      </c>
      <c r="D69" s="288">
        <v>75</v>
      </c>
      <c r="E69" s="288"/>
      <c r="F69" s="251">
        <f t="shared" si="3"/>
        <v>-1</v>
      </c>
    </row>
    <row r="70" ht="36" customHeight="1" spans="1:6">
      <c r="A70" s="140">
        <f t="shared" si="2"/>
        <v>7</v>
      </c>
      <c r="B70" s="370">
        <v>2010701</v>
      </c>
      <c r="C70" s="266" t="s">
        <v>138</v>
      </c>
      <c r="D70" s="259"/>
      <c r="E70" s="259"/>
      <c r="F70" s="260" t="str">
        <f t="shared" si="3"/>
        <v/>
      </c>
    </row>
    <row r="71" ht="36" customHeight="1" spans="1:6">
      <c r="A71" s="140">
        <f t="shared" si="2"/>
        <v>7</v>
      </c>
      <c r="B71" s="370">
        <v>2010702</v>
      </c>
      <c r="C71" s="266" t="s">
        <v>139</v>
      </c>
      <c r="D71" s="259"/>
      <c r="E71" s="259"/>
      <c r="F71" s="260" t="str">
        <f t="shared" si="3"/>
        <v/>
      </c>
    </row>
    <row r="72" ht="36" customHeight="1" spans="1:6">
      <c r="A72" s="140">
        <f t="shared" si="2"/>
        <v>7</v>
      </c>
      <c r="B72" s="370">
        <v>2010703</v>
      </c>
      <c r="C72" s="266" t="s">
        <v>140</v>
      </c>
      <c r="D72" s="259"/>
      <c r="E72" s="259"/>
      <c r="F72" s="260" t="str">
        <f t="shared" si="3"/>
        <v/>
      </c>
    </row>
    <row r="73" ht="36" customHeight="1" spans="1:6">
      <c r="A73" s="140">
        <f t="shared" ref="A73:A124" si="4">LEN(B73)</f>
        <v>7</v>
      </c>
      <c r="B73" s="370">
        <v>2010709</v>
      </c>
      <c r="C73" s="266" t="s">
        <v>178</v>
      </c>
      <c r="D73" s="259"/>
      <c r="E73" s="259"/>
      <c r="F73" s="260" t="str">
        <f t="shared" si="3"/>
        <v/>
      </c>
    </row>
    <row r="74" ht="36" customHeight="1" spans="1:6">
      <c r="A74" s="140">
        <f t="shared" si="4"/>
        <v>7</v>
      </c>
      <c r="B74" s="372">
        <v>2010710</v>
      </c>
      <c r="C74" s="266" t="s">
        <v>182</v>
      </c>
      <c r="D74" s="259"/>
      <c r="E74" s="259"/>
      <c r="F74" s="260" t="str">
        <f t="shared" si="3"/>
        <v/>
      </c>
    </row>
    <row r="75" ht="36" customHeight="1" spans="1:6">
      <c r="A75" s="140">
        <f t="shared" si="4"/>
        <v>7</v>
      </c>
      <c r="B75" s="370">
        <v>2010750</v>
      </c>
      <c r="C75" s="266" t="s">
        <v>147</v>
      </c>
      <c r="D75" s="259"/>
      <c r="E75" s="259"/>
      <c r="F75" s="260" t="str">
        <f t="shared" si="3"/>
        <v/>
      </c>
    </row>
    <row r="76" ht="36" customHeight="1" spans="1:6">
      <c r="A76" s="140">
        <f t="shared" si="4"/>
        <v>7</v>
      </c>
      <c r="B76" s="370">
        <v>2010799</v>
      </c>
      <c r="C76" s="266" t="s">
        <v>183</v>
      </c>
      <c r="D76" s="259">
        <v>75</v>
      </c>
      <c r="E76" s="259"/>
      <c r="F76" s="260">
        <f t="shared" si="3"/>
        <v>-1</v>
      </c>
    </row>
    <row r="77" ht="36" customHeight="1" spans="1:6">
      <c r="A77" s="140">
        <f t="shared" si="4"/>
        <v>5</v>
      </c>
      <c r="B77" s="369">
        <v>20108</v>
      </c>
      <c r="C77" s="287" t="s">
        <v>184</v>
      </c>
      <c r="D77" s="288"/>
      <c r="E77" s="288"/>
      <c r="F77" s="251" t="str">
        <f t="shared" si="3"/>
        <v/>
      </c>
    </row>
    <row r="78" ht="36" customHeight="1" spans="1:6">
      <c r="A78" s="140">
        <f t="shared" si="4"/>
        <v>7</v>
      </c>
      <c r="B78" s="370">
        <v>2010801</v>
      </c>
      <c r="C78" s="266" t="s">
        <v>138</v>
      </c>
      <c r="D78" s="259"/>
      <c r="E78" s="259"/>
      <c r="F78" s="260" t="str">
        <f t="shared" si="3"/>
        <v/>
      </c>
    </row>
    <row r="79" ht="36" customHeight="1" spans="1:6">
      <c r="A79" s="140">
        <f t="shared" si="4"/>
        <v>7</v>
      </c>
      <c r="B79" s="370">
        <v>2010802</v>
      </c>
      <c r="C79" s="266" t="s">
        <v>139</v>
      </c>
      <c r="D79" s="259"/>
      <c r="E79" s="259"/>
      <c r="F79" s="260" t="str">
        <f t="shared" si="3"/>
        <v/>
      </c>
    </row>
    <row r="80" ht="36" customHeight="1" spans="1:6">
      <c r="A80" s="140">
        <f t="shared" si="4"/>
        <v>7</v>
      </c>
      <c r="B80" s="370">
        <v>2010803</v>
      </c>
      <c r="C80" s="266" t="s">
        <v>140</v>
      </c>
      <c r="D80" s="259"/>
      <c r="E80" s="259"/>
      <c r="F80" s="260" t="str">
        <f t="shared" si="3"/>
        <v/>
      </c>
    </row>
    <row r="81" ht="36" customHeight="1" spans="1:6">
      <c r="A81" s="140">
        <f t="shared" si="4"/>
        <v>7</v>
      </c>
      <c r="B81" s="370">
        <v>2010804</v>
      </c>
      <c r="C81" s="266" t="s">
        <v>185</v>
      </c>
      <c r="D81" s="259"/>
      <c r="E81" s="259"/>
      <c r="F81" s="260" t="str">
        <f t="shared" si="3"/>
        <v/>
      </c>
    </row>
    <row r="82" ht="36" customHeight="1" spans="1:6">
      <c r="A82" s="140">
        <f t="shared" si="4"/>
        <v>7</v>
      </c>
      <c r="B82" s="370">
        <v>2010805</v>
      </c>
      <c r="C82" s="266" t="s">
        <v>186</v>
      </c>
      <c r="D82" s="259"/>
      <c r="E82" s="259"/>
      <c r="F82" s="260" t="str">
        <f t="shared" si="3"/>
        <v/>
      </c>
    </row>
    <row r="83" ht="36" customHeight="1" spans="1:6">
      <c r="A83" s="140">
        <f t="shared" si="4"/>
        <v>7</v>
      </c>
      <c r="B83" s="370">
        <v>2010806</v>
      </c>
      <c r="C83" s="266" t="s">
        <v>178</v>
      </c>
      <c r="D83" s="259"/>
      <c r="E83" s="259"/>
      <c r="F83" s="260" t="str">
        <f t="shared" si="3"/>
        <v/>
      </c>
    </row>
    <row r="84" ht="36" customHeight="1" spans="1:6">
      <c r="A84" s="140">
        <f t="shared" si="4"/>
        <v>7</v>
      </c>
      <c r="B84" s="370">
        <v>2010850</v>
      </c>
      <c r="C84" s="266" t="s">
        <v>147</v>
      </c>
      <c r="D84" s="259"/>
      <c r="E84" s="259"/>
      <c r="F84" s="260" t="str">
        <f t="shared" si="3"/>
        <v/>
      </c>
    </row>
    <row r="85" ht="36" customHeight="1" spans="1:6">
      <c r="A85" s="140">
        <f t="shared" si="4"/>
        <v>7</v>
      </c>
      <c r="B85" s="370">
        <v>2010899</v>
      </c>
      <c r="C85" s="266" t="s">
        <v>187</v>
      </c>
      <c r="D85" s="259"/>
      <c r="E85" s="259"/>
      <c r="F85" s="260" t="str">
        <f t="shared" si="3"/>
        <v/>
      </c>
    </row>
    <row r="86" ht="36" customHeight="1" spans="1:6">
      <c r="A86" s="140">
        <f t="shared" si="4"/>
        <v>5</v>
      </c>
      <c r="B86" s="369">
        <v>20109</v>
      </c>
      <c r="C86" s="287" t="s">
        <v>188</v>
      </c>
      <c r="D86" s="288"/>
      <c r="E86" s="288"/>
      <c r="F86" s="251" t="str">
        <f t="shared" si="3"/>
        <v/>
      </c>
    </row>
    <row r="87" ht="36" customHeight="1" spans="1:6">
      <c r="A87" s="140">
        <f t="shared" si="4"/>
        <v>7</v>
      </c>
      <c r="B87" s="370">
        <v>2010901</v>
      </c>
      <c r="C87" s="266" t="s">
        <v>138</v>
      </c>
      <c r="D87" s="259"/>
      <c r="E87" s="259"/>
      <c r="F87" s="260" t="str">
        <f t="shared" si="3"/>
        <v/>
      </c>
    </row>
    <row r="88" ht="36" customHeight="1" spans="1:6">
      <c r="A88" s="140">
        <f t="shared" si="4"/>
        <v>7</v>
      </c>
      <c r="B88" s="370">
        <v>2010902</v>
      </c>
      <c r="C88" s="266" t="s">
        <v>139</v>
      </c>
      <c r="D88" s="259"/>
      <c r="E88" s="259"/>
      <c r="F88" s="260" t="str">
        <f t="shared" si="3"/>
        <v/>
      </c>
    </row>
    <row r="89" ht="36" customHeight="1" spans="1:6">
      <c r="A89" s="140">
        <f t="shared" si="4"/>
        <v>7</v>
      </c>
      <c r="B89" s="370">
        <v>2010903</v>
      </c>
      <c r="C89" s="266" t="s">
        <v>140</v>
      </c>
      <c r="D89" s="259"/>
      <c r="E89" s="259"/>
      <c r="F89" s="260" t="str">
        <f t="shared" si="3"/>
        <v/>
      </c>
    </row>
    <row r="90" ht="36" customHeight="1" spans="1:6">
      <c r="A90" s="140">
        <f t="shared" si="4"/>
        <v>7</v>
      </c>
      <c r="B90" s="370">
        <v>2010905</v>
      </c>
      <c r="C90" s="266" t="s">
        <v>189</v>
      </c>
      <c r="D90" s="259"/>
      <c r="E90" s="259"/>
      <c r="F90" s="260" t="str">
        <f t="shared" si="3"/>
        <v/>
      </c>
    </row>
    <row r="91" ht="36" customHeight="1" spans="1:6">
      <c r="A91" s="140">
        <f t="shared" si="4"/>
        <v>7</v>
      </c>
      <c r="B91" s="370">
        <v>2010907</v>
      </c>
      <c r="C91" s="266" t="s">
        <v>190</v>
      </c>
      <c r="D91" s="259"/>
      <c r="E91" s="259"/>
      <c r="F91" s="260" t="str">
        <f t="shared" si="3"/>
        <v/>
      </c>
    </row>
    <row r="92" ht="36" customHeight="1" spans="1:6">
      <c r="A92" s="140">
        <f t="shared" si="4"/>
        <v>7</v>
      </c>
      <c r="B92" s="370">
        <v>2010908</v>
      </c>
      <c r="C92" s="266" t="s">
        <v>178</v>
      </c>
      <c r="D92" s="259"/>
      <c r="E92" s="259"/>
      <c r="F92" s="260" t="str">
        <f t="shared" si="3"/>
        <v/>
      </c>
    </row>
    <row r="93" ht="36" customHeight="1" spans="1:6">
      <c r="A93" s="140">
        <f t="shared" si="4"/>
        <v>7</v>
      </c>
      <c r="B93" s="370">
        <v>2010909</v>
      </c>
      <c r="C93" s="266" t="s">
        <v>191</v>
      </c>
      <c r="D93" s="259"/>
      <c r="E93" s="259"/>
      <c r="F93" s="260" t="str">
        <f t="shared" si="3"/>
        <v/>
      </c>
    </row>
    <row r="94" ht="36" customHeight="1" spans="1:6">
      <c r="A94" s="140">
        <f t="shared" si="4"/>
        <v>7</v>
      </c>
      <c r="B94" s="370">
        <v>2010910</v>
      </c>
      <c r="C94" s="266" t="s">
        <v>192</v>
      </c>
      <c r="D94" s="259"/>
      <c r="E94" s="259"/>
      <c r="F94" s="260" t="str">
        <f t="shared" si="3"/>
        <v/>
      </c>
    </row>
    <row r="95" ht="36" customHeight="1" spans="1:6">
      <c r="A95" s="140">
        <f t="shared" si="4"/>
        <v>7</v>
      </c>
      <c r="B95" s="370">
        <v>2010911</v>
      </c>
      <c r="C95" s="266" t="s">
        <v>193</v>
      </c>
      <c r="D95" s="259"/>
      <c r="E95" s="259"/>
      <c r="F95" s="260" t="str">
        <f t="shared" si="3"/>
        <v/>
      </c>
    </row>
    <row r="96" ht="36" customHeight="1" spans="1:6">
      <c r="A96" s="140">
        <f t="shared" si="4"/>
        <v>7</v>
      </c>
      <c r="B96" s="370">
        <v>2010912</v>
      </c>
      <c r="C96" s="266" t="s">
        <v>194</v>
      </c>
      <c r="D96" s="259"/>
      <c r="E96" s="259"/>
      <c r="F96" s="260" t="str">
        <f t="shared" si="3"/>
        <v/>
      </c>
    </row>
    <row r="97" ht="36" customHeight="1" spans="1:6">
      <c r="A97" s="140">
        <f t="shared" si="4"/>
        <v>7</v>
      </c>
      <c r="B97" s="370">
        <v>2010950</v>
      </c>
      <c r="C97" s="266" t="s">
        <v>147</v>
      </c>
      <c r="D97" s="259"/>
      <c r="E97" s="259"/>
      <c r="F97" s="260" t="str">
        <f t="shared" si="3"/>
        <v/>
      </c>
    </row>
    <row r="98" ht="36" customHeight="1" spans="1:6">
      <c r="A98" s="140">
        <f t="shared" si="4"/>
        <v>7</v>
      </c>
      <c r="B98" s="370">
        <v>2010999</v>
      </c>
      <c r="C98" s="266" t="s">
        <v>195</v>
      </c>
      <c r="D98" s="259"/>
      <c r="E98" s="259"/>
      <c r="F98" s="260" t="str">
        <f t="shared" si="3"/>
        <v/>
      </c>
    </row>
    <row r="99" ht="36" customHeight="1" spans="1:6">
      <c r="A99" s="140">
        <f t="shared" si="4"/>
        <v>5</v>
      </c>
      <c r="B99" s="369">
        <v>20111</v>
      </c>
      <c r="C99" s="287" t="s">
        <v>196</v>
      </c>
      <c r="D99" s="288">
        <v>1504</v>
      </c>
      <c r="E99" s="288">
        <v>1615</v>
      </c>
      <c r="F99" s="251">
        <f t="shared" si="3"/>
        <v>0.074</v>
      </c>
    </row>
    <row r="100" ht="36" customHeight="1" spans="1:6">
      <c r="A100" s="140">
        <f t="shared" si="4"/>
        <v>7</v>
      </c>
      <c r="B100" s="370">
        <v>2011101</v>
      </c>
      <c r="C100" s="266" t="s">
        <v>138</v>
      </c>
      <c r="D100" s="259">
        <v>1394</v>
      </c>
      <c r="E100" s="259">
        <v>1505</v>
      </c>
      <c r="F100" s="260">
        <f t="shared" si="3"/>
        <v>0.08</v>
      </c>
    </row>
    <row r="101" ht="36" customHeight="1" spans="1:6">
      <c r="A101" s="140">
        <f t="shared" si="4"/>
        <v>7</v>
      </c>
      <c r="B101" s="370">
        <v>2011102</v>
      </c>
      <c r="C101" s="266" t="s">
        <v>139</v>
      </c>
      <c r="D101" s="259">
        <v>90</v>
      </c>
      <c r="E101" s="259">
        <v>110</v>
      </c>
      <c r="F101" s="260">
        <f t="shared" si="3"/>
        <v>0.222</v>
      </c>
    </row>
    <row r="102" ht="36" customHeight="1" spans="1:6">
      <c r="A102" s="140">
        <f t="shared" si="4"/>
        <v>7</v>
      </c>
      <c r="B102" s="370">
        <v>2011103</v>
      </c>
      <c r="C102" s="266" t="s">
        <v>140</v>
      </c>
      <c r="D102" s="259"/>
      <c r="E102" s="259"/>
      <c r="F102" s="260" t="str">
        <f t="shared" si="3"/>
        <v/>
      </c>
    </row>
    <row r="103" ht="36" customHeight="1" spans="1:6">
      <c r="A103" s="140">
        <f t="shared" si="4"/>
        <v>7</v>
      </c>
      <c r="B103" s="370">
        <v>2011104</v>
      </c>
      <c r="C103" s="266" t="s">
        <v>197</v>
      </c>
      <c r="D103" s="259"/>
      <c r="E103" s="259"/>
      <c r="F103" s="260" t="str">
        <f t="shared" si="3"/>
        <v/>
      </c>
    </row>
    <row r="104" ht="36" customHeight="1" spans="1:6">
      <c r="A104" s="140">
        <f t="shared" si="4"/>
        <v>7</v>
      </c>
      <c r="B104" s="370">
        <v>2011105</v>
      </c>
      <c r="C104" s="266" t="s">
        <v>198</v>
      </c>
      <c r="D104" s="259"/>
      <c r="E104" s="259"/>
      <c r="F104" s="260" t="str">
        <f t="shared" si="3"/>
        <v/>
      </c>
    </row>
    <row r="105" ht="36" customHeight="1" spans="1:6">
      <c r="A105" s="140">
        <f t="shared" si="4"/>
        <v>7</v>
      </c>
      <c r="B105" s="370">
        <v>2011106</v>
      </c>
      <c r="C105" s="266" t="s">
        <v>199</v>
      </c>
      <c r="D105" s="259"/>
      <c r="E105" s="259"/>
      <c r="F105" s="260" t="str">
        <f t="shared" si="3"/>
        <v/>
      </c>
    </row>
    <row r="106" ht="36" customHeight="1" spans="1:6">
      <c r="A106" s="140">
        <f t="shared" si="4"/>
        <v>7</v>
      </c>
      <c r="B106" s="370">
        <v>2011150</v>
      </c>
      <c r="C106" s="266" t="s">
        <v>147</v>
      </c>
      <c r="D106" s="259">
        <v>20</v>
      </c>
      <c r="E106" s="259"/>
      <c r="F106" s="260">
        <f t="shared" si="3"/>
        <v>-1</v>
      </c>
    </row>
    <row r="107" ht="36" customHeight="1" spans="1:6">
      <c r="A107" s="140">
        <f t="shared" si="4"/>
        <v>7</v>
      </c>
      <c r="B107" s="370">
        <v>2011199</v>
      </c>
      <c r="C107" s="266" t="s">
        <v>200</v>
      </c>
      <c r="D107" s="259"/>
      <c r="E107" s="259"/>
      <c r="F107" s="260" t="str">
        <f t="shared" si="3"/>
        <v/>
      </c>
    </row>
    <row r="108" ht="36" customHeight="1" spans="1:6">
      <c r="A108" s="140">
        <f t="shared" si="4"/>
        <v>5</v>
      </c>
      <c r="B108" s="369">
        <v>20113</v>
      </c>
      <c r="C108" s="287" t="s">
        <v>201</v>
      </c>
      <c r="D108" s="288">
        <v>180</v>
      </c>
      <c r="E108" s="288">
        <v>185</v>
      </c>
      <c r="F108" s="251">
        <f t="shared" si="3"/>
        <v>0.028</v>
      </c>
    </row>
    <row r="109" ht="36" customHeight="1" spans="1:6">
      <c r="A109" s="140">
        <f t="shared" si="4"/>
        <v>7</v>
      </c>
      <c r="B109" s="370">
        <v>2011301</v>
      </c>
      <c r="C109" s="266" t="s">
        <v>138</v>
      </c>
      <c r="D109" s="259">
        <v>139</v>
      </c>
      <c r="E109" s="259">
        <v>122</v>
      </c>
      <c r="F109" s="260">
        <f t="shared" si="3"/>
        <v>-0.122</v>
      </c>
    </row>
    <row r="110" ht="36" customHeight="1" spans="1:6">
      <c r="A110" s="140">
        <f t="shared" si="4"/>
        <v>7</v>
      </c>
      <c r="B110" s="370">
        <v>2011302</v>
      </c>
      <c r="C110" s="266" t="s">
        <v>139</v>
      </c>
      <c r="D110" s="259"/>
      <c r="E110" s="259"/>
      <c r="F110" s="260" t="str">
        <f t="shared" si="3"/>
        <v/>
      </c>
    </row>
    <row r="111" ht="36" customHeight="1" spans="1:6">
      <c r="A111" s="140">
        <f t="shared" si="4"/>
        <v>7</v>
      </c>
      <c r="B111" s="370">
        <v>2011303</v>
      </c>
      <c r="C111" s="266" t="s">
        <v>140</v>
      </c>
      <c r="D111" s="259"/>
      <c r="E111" s="259"/>
      <c r="F111" s="260" t="str">
        <f t="shared" si="3"/>
        <v/>
      </c>
    </row>
    <row r="112" ht="36" customHeight="1" spans="1:6">
      <c r="A112" s="140">
        <f t="shared" si="4"/>
        <v>7</v>
      </c>
      <c r="B112" s="370">
        <v>2011304</v>
      </c>
      <c r="C112" s="266" t="s">
        <v>202</v>
      </c>
      <c r="D112" s="259"/>
      <c r="E112" s="259"/>
      <c r="F112" s="260" t="str">
        <f t="shared" si="3"/>
        <v/>
      </c>
    </row>
    <row r="113" ht="36" customHeight="1" spans="1:6">
      <c r="A113" s="140">
        <f t="shared" si="4"/>
        <v>7</v>
      </c>
      <c r="B113" s="370">
        <v>2011305</v>
      </c>
      <c r="C113" s="266" t="s">
        <v>203</v>
      </c>
      <c r="D113" s="259"/>
      <c r="E113" s="259"/>
      <c r="F113" s="260" t="str">
        <f t="shared" si="3"/>
        <v/>
      </c>
    </row>
    <row r="114" ht="36" customHeight="1" spans="1:6">
      <c r="A114" s="140">
        <f t="shared" si="4"/>
        <v>7</v>
      </c>
      <c r="B114" s="370">
        <v>2011306</v>
      </c>
      <c r="C114" s="266" t="s">
        <v>204</v>
      </c>
      <c r="D114" s="259"/>
      <c r="E114" s="259"/>
      <c r="F114" s="260" t="str">
        <f t="shared" si="3"/>
        <v/>
      </c>
    </row>
    <row r="115" ht="36" customHeight="1" spans="1:6">
      <c r="A115" s="140">
        <f t="shared" si="4"/>
        <v>7</v>
      </c>
      <c r="B115" s="370">
        <v>2011307</v>
      </c>
      <c r="C115" s="266" t="s">
        <v>205</v>
      </c>
      <c r="D115" s="259"/>
      <c r="E115" s="259"/>
      <c r="F115" s="260" t="str">
        <f t="shared" si="3"/>
        <v/>
      </c>
    </row>
    <row r="116" ht="36" customHeight="1" spans="1:6">
      <c r="A116" s="140">
        <f t="shared" si="4"/>
        <v>7</v>
      </c>
      <c r="B116" s="370">
        <v>2011308</v>
      </c>
      <c r="C116" s="266" t="s">
        <v>206</v>
      </c>
      <c r="D116" s="259">
        <v>1</v>
      </c>
      <c r="E116" s="259">
        <v>50</v>
      </c>
      <c r="F116" s="260">
        <f t="shared" si="3"/>
        <v>49</v>
      </c>
    </row>
    <row r="117" ht="36" customHeight="1" spans="1:6">
      <c r="A117" s="140">
        <f t="shared" si="4"/>
        <v>7</v>
      </c>
      <c r="B117" s="370">
        <v>2011350</v>
      </c>
      <c r="C117" s="266" t="s">
        <v>147</v>
      </c>
      <c r="D117" s="259">
        <v>15</v>
      </c>
      <c r="E117" s="259"/>
      <c r="F117" s="260">
        <f t="shared" si="3"/>
        <v>-1</v>
      </c>
    </row>
    <row r="118" ht="36" customHeight="1" spans="1:6">
      <c r="A118" s="140">
        <f t="shared" si="4"/>
        <v>7</v>
      </c>
      <c r="B118" s="370">
        <v>2011399</v>
      </c>
      <c r="C118" s="266" t="s">
        <v>207</v>
      </c>
      <c r="D118" s="259">
        <v>25</v>
      </c>
      <c r="E118" s="259">
        <v>13</v>
      </c>
      <c r="F118" s="260">
        <f t="shared" si="3"/>
        <v>-0.48</v>
      </c>
    </row>
    <row r="119" ht="36" customHeight="1" spans="1:6">
      <c r="A119" s="140">
        <f t="shared" si="4"/>
        <v>5</v>
      </c>
      <c r="B119" s="369">
        <v>20114</v>
      </c>
      <c r="C119" s="287" t="s">
        <v>208</v>
      </c>
      <c r="D119" s="288"/>
      <c r="E119" s="288"/>
      <c r="F119" s="251" t="str">
        <f t="shared" si="3"/>
        <v/>
      </c>
    </row>
    <row r="120" ht="36" customHeight="1" spans="1:6">
      <c r="A120" s="140">
        <f t="shared" si="4"/>
        <v>7</v>
      </c>
      <c r="B120" s="370">
        <v>2011401</v>
      </c>
      <c r="C120" s="266" t="s">
        <v>138</v>
      </c>
      <c r="D120" s="259"/>
      <c r="E120" s="259"/>
      <c r="F120" s="260" t="str">
        <f t="shared" si="3"/>
        <v/>
      </c>
    </row>
    <row r="121" ht="36" customHeight="1" spans="1:6">
      <c r="A121" s="140">
        <f t="shared" si="4"/>
        <v>7</v>
      </c>
      <c r="B121" s="370">
        <v>2011402</v>
      </c>
      <c r="C121" s="266" t="s">
        <v>139</v>
      </c>
      <c r="D121" s="259"/>
      <c r="E121" s="259"/>
      <c r="F121" s="260" t="str">
        <f t="shared" si="3"/>
        <v/>
      </c>
    </row>
    <row r="122" ht="36" customHeight="1" spans="1:6">
      <c r="A122" s="140">
        <f t="shared" si="4"/>
        <v>7</v>
      </c>
      <c r="B122" s="370">
        <v>2011403</v>
      </c>
      <c r="C122" s="266" t="s">
        <v>140</v>
      </c>
      <c r="D122" s="259"/>
      <c r="E122" s="259"/>
      <c r="F122" s="260" t="str">
        <f t="shared" si="3"/>
        <v/>
      </c>
    </row>
    <row r="123" ht="36" customHeight="1" spans="1:6">
      <c r="A123" s="140">
        <f t="shared" si="4"/>
        <v>7</v>
      </c>
      <c r="B123" s="370">
        <v>2011404</v>
      </c>
      <c r="C123" s="266" t="s">
        <v>209</v>
      </c>
      <c r="D123" s="259"/>
      <c r="E123" s="259"/>
      <c r="F123" s="260" t="str">
        <f t="shared" si="3"/>
        <v/>
      </c>
    </row>
    <row r="124" ht="36" customHeight="1" spans="1:6">
      <c r="A124" s="140">
        <f t="shared" si="4"/>
        <v>7</v>
      </c>
      <c r="B124" s="370">
        <v>2011405</v>
      </c>
      <c r="C124" s="266" t="s">
        <v>210</v>
      </c>
      <c r="D124" s="259"/>
      <c r="E124" s="259"/>
      <c r="F124" s="260" t="str">
        <f t="shared" si="3"/>
        <v/>
      </c>
    </row>
    <row r="125" ht="36" customHeight="1" spans="1:6">
      <c r="A125" s="140">
        <f t="shared" ref="A125:A179" si="5">LEN(B125)</f>
        <v>7</v>
      </c>
      <c r="B125" s="370">
        <v>2011408</v>
      </c>
      <c r="C125" s="266" t="s">
        <v>211</v>
      </c>
      <c r="D125" s="259"/>
      <c r="E125" s="259"/>
      <c r="F125" s="260" t="str">
        <f t="shared" si="3"/>
        <v/>
      </c>
    </row>
    <row r="126" ht="36" customHeight="1" spans="1:6">
      <c r="A126" s="140">
        <f t="shared" si="5"/>
        <v>7</v>
      </c>
      <c r="B126" s="370">
        <v>2011409</v>
      </c>
      <c r="C126" s="266" t="s">
        <v>212</v>
      </c>
      <c r="D126" s="259"/>
      <c r="E126" s="259"/>
      <c r="F126" s="260" t="str">
        <f t="shared" si="3"/>
        <v/>
      </c>
    </row>
    <row r="127" ht="36" customHeight="1" spans="1:6">
      <c r="A127" s="140">
        <f t="shared" si="5"/>
        <v>7</v>
      </c>
      <c r="B127" s="370">
        <v>2011410</v>
      </c>
      <c r="C127" s="266" t="s">
        <v>213</v>
      </c>
      <c r="D127" s="259"/>
      <c r="E127" s="259"/>
      <c r="F127" s="260" t="str">
        <f t="shared" si="3"/>
        <v/>
      </c>
    </row>
    <row r="128" ht="36" customHeight="1" spans="1:6">
      <c r="A128" s="140">
        <f t="shared" si="5"/>
        <v>7</v>
      </c>
      <c r="B128" s="370">
        <v>2011411</v>
      </c>
      <c r="C128" s="266" t="s">
        <v>214</v>
      </c>
      <c r="D128" s="259"/>
      <c r="E128" s="259"/>
      <c r="F128" s="260" t="str">
        <f t="shared" si="3"/>
        <v/>
      </c>
    </row>
    <row r="129" ht="36" customHeight="1" spans="1:6">
      <c r="A129" s="140">
        <f t="shared" si="5"/>
        <v>7</v>
      </c>
      <c r="B129" s="370">
        <v>2011450</v>
      </c>
      <c r="C129" s="266" t="s">
        <v>147</v>
      </c>
      <c r="D129" s="259"/>
      <c r="E129" s="259"/>
      <c r="F129" s="260" t="str">
        <f t="shared" si="3"/>
        <v/>
      </c>
    </row>
    <row r="130" ht="36" customHeight="1" spans="1:6">
      <c r="A130" s="140">
        <f t="shared" si="5"/>
        <v>7</v>
      </c>
      <c r="B130" s="370">
        <v>2011499</v>
      </c>
      <c r="C130" s="266" t="s">
        <v>215</v>
      </c>
      <c r="D130" s="259"/>
      <c r="E130" s="259"/>
      <c r="F130" s="260" t="str">
        <f t="shared" si="3"/>
        <v/>
      </c>
    </row>
    <row r="131" ht="36" customHeight="1" spans="1:6">
      <c r="A131" s="140">
        <f t="shared" si="5"/>
        <v>5</v>
      </c>
      <c r="B131" s="369">
        <v>20123</v>
      </c>
      <c r="C131" s="287" t="s">
        <v>216</v>
      </c>
      <c r="D131" s="288">
        <v>4</v>
      </c>
      <c r="E131" s="288">
        <v>34</v>
      </c>
      <c r="F131" s="251">
        <f t="shared" si="3"/>
        <v>7.5</v>
      </c>
    </row>
    <row r="132" ht="36" customHeight="1" spans="1:6">
      <c r="A132" s="140">
        <f t="shared" si="5"/>
        <v>7</v>
      </c>
      <c r="B132" s="370">
        <v>2012301</v>
      </c>
      <c r="C132" s="266" t="s">
        <v>138</v>
      </c>
      <c r="D132" s="259"/>
      <c r="E132" s="259"/>
      <c r="F132" s="260" t="str">
        <f t="shared" ref="F132:F195" si="6">IF(D132&lt;&gt;0,E132/D132-1,"")</f>
        <v/>
      </c>
    </row>
    <row r="133" ht="36" customHeight="1" spans="1:6">
      <c r="A133" s="140">
        <f t="shared" si="5"/>
        <v>7</v>
      </c>
      <c r="B133" s="370">
        <v>2012302</v>
      </c>
      <c r="C133" s="266" t="s">
        <v>139</v>
      </c>
      <c r="D133" s="259"/>
      <c r="E133" s="259"/>
      <c r="F133" s="260" t="str">
        <f t="shared" si="6"/>
        <v/>
      </c>
    </row>
    <row r="134" ht="36" customHeight="1" spans="1:6">
      <c r="A134" s="140">
        <f t="shared" si="5"/>
        <v>7</v>
      </c>
      <c r="B134" s="370">
        <v>2012303</v>
      </c>
      <c r="C134" s="266" t="s">
        <v>140</v>
      </c>
      <c r="D134" s="259"/>
      <c r="E134" s="259"/>
      <c r="F134" s="260" t="str">
        <f t="shared" si="6"/>
        <v/>
      </c>
    </row>
    <row r="135" ht="36" customHeight="1" spans="1:6">
      <c r="A135" s="140">
        <f t="shared" si="5"/>
        <v>7</v>
      </c>
      <c r="B135" s="370">
        <v>2012304</v>
      </c>
      <c r="C135" s="266" t="s">
        <v>217</v>
      </c>
      <c r="D135" s="259"/>
      <c r="E135" s="259">
        <v>30</v>
      </c>
      <c r="F135" s="260">
        <v>1</v>
      </c>
    </row>
    <row r="136" ht="36" customHeight="1" spans="1:6">
      <c r="A136" s="140">
        <f t="shared" si="5"/>
        <v>7</v>
      </c>
      <c r="B136" s="370">
        <v>2012350</v>
      </c>
      <c r="C136" s="266" t="s">
        <v>147</v>
      </c>
      <c r="D136" s="259"/>
      <c r="E136" s="259"/>
      <c r="F136" s="260" t="str">
        <f t="shared" si="6"/>
        <v/>
      </c>
    </row>
    <row r="137" ht="36" customHeight="1" spans="1:6">
      <c r="A137" s="140">
        <f t="shared" si="5"/>
        <v>7</v>
      </c>
      <c r="B137" s="370">
        <v>2012399</v>
      </c>
      <c r="C137" s="266" t="s">
        <v>218</v>
      </c>
      <c r="D137" s="259">
        <v>4</v>
      </c>
      <c r="E137" s="259">
        <v>4</v>
      </c>
      <c r="F137" s="260">
        <f t="shared" si="6"/>
        <v>0</v>
      </c>
    </row>
    <row r="138" ht="36" customHeight="1" spans="1:6">
      <c r="A138" s="140">
        <f t="shared" si="5"/>
        <v>5</v>
      </c>
      <c r="B138" s="369">
        <v>20125</v>
      </c>
      <c r="C138" s="287" t="s">
        <v>219</v>
      </c>
      <c r="D138" s="288"/>
      <c r="E138" s="288"/>
      <c r="F138" s="251" t="str">
        <f t="shared" si="6"/>
        <v/>
      </c>
    </row>
    <row r="139" ht="36" customHeight="1" spans="1:6">
      <c r="A139" s="140">
        <f t="shared" si="5"/>
        <v>7</v>
      </c>
      <c r="B139" s="370">
        <v>2012501</v>
      </c>
      <c r="C139" s="266" t="s">
        <v>138</v>
      </c>
      <c r="D139" s="259"/>
      <c r="E139" s="259"/>
      <c r="F139" s="260" t="str">
        <f t="shared" si="6"/>
        <v/>
      </c>
    </row>
    <row r="140" ht="36" customHeight="1" spans="1:6">
      <c r="A140" s="140">
        <f t="shared" si="5"/>
        <v>7</v>
      </c>
      <c r="B140" s="370">
        <v>2012502</v>
      </c>
      <c r="C140" s="266" t="s">
        <v>139</v>
      </c>
      <c r="D140" s="259"/>
      <c r="E140" s="259"/>
      <c r="F140" s="260" t="str">
        <f t="shared" si="6"/>
        <v/>
      </c>
    </row>
    <row r="141" ht="36" customHeight="1" spans="1:6">
      <c r="A141" s="140">
        <f t="shared" si="5"/>
        <v>7</v>
      </c>
      <c r="B141" s="370">
        <v>2012503</v>
      </c>
      <c r="C141" s="266" t="s">
        <v>140</v>
      </c>
      <c r="D141" s="259"/>
      <c r="E141" s="259"/>
      <c r="F141" s="260" t="str">
        <f t="shared" si="6"/>
        <v/>
      </c>
    </row>
    <row r="142" ht="36" customHeight="1" spans="1:6">
      <c r="A142" s="140">
        <f t="shared" si="5"/>
        <v>7</v>
      </c>
      <c r="B142" s="370">
        <v>2012504</v>
      </c>
      <c r="C142" s="266" t="s">
        <v>220</v>
      </c>
      <c r="D142" s="259"/>
      <c r="E142" s="259"/>
      <c r="F142" s="260" t="str">
        <f t="shared" si="6"/>
        <v/>
      </c>
    </row>
    <row r="143" ht="36" customHeight="1" spans="1:6">
      <c r="A143" s="140">
        <f t="shared" si="5"/>
        <v>7</v>
      </c>
      <c r="B143" s="370">
        <v>2012505</v>
      </c>
      <c r="C143" s="266" t="s">
        <v>221</v>
      </c>
      <c r="D143" s="259"/>
      <c r="E143" s="259"/>
      <c r="F143" s="260" t="str">
        <f t="shared" si="6"/>
        <v/>
      </c>
    </row>
    <row r="144" ht="36" customHeight="1" spans="1:6">
      <c r="A144" s="140">
        <f t="shared" si="5"/>
        <v>7</v>
      </c>
      <c r="B144" s="370">
        <v>2012550</v>
      </c>
      <c r="C144" s="266" t="s">
        <v>147</v>
      </c>
      <c r="D144" s="259"/>
      <c r="E144" s="259"/>
      <c r="F144" s="260" t="str">
        <f t="shared" si="6"/>
        <v/>
      </c>
    </row>
    <row r="145" ht="36" customHeight="1" spans="1:6">
      <c r="A145" s="140">
        <f t="shared" si="5"/>
        <v>7</v>
      </c>
      <c r="B145" s="370">
        <v>2012599</v>
      </c>
      <c r="C145" s="266" t="s">
        <v>222</v>
      </c>
      <c r="D145" s="259"/>
      <c r="E145" s="259"/>
      <c r="F145" s="260" t="str">
        <f t="shared" si="6"/>
        <v/>
      </c>
    </row>
    <row r="146" ht="36" customHeight="1" spans="1:6">
      <c r="A146" s="140">
        <f t="shared" si="5"/>
        <v>5</v>
      </c>
      <c r="B146" s="369">
        <v>20126</v>
      </c>
      <c r="C146" s="287" t="s">
        <v>223</v>
      </c>
      <c r="D146" s="288">
        <v>118</v>
      </c>
      <c r="E146" s="288">
        <v>128</v>
      </c>
      <c r="F146" s="251">
        <f t="shared" si="6"/>
        <v>0.085</v>
      </c>
    </row>
    <row r="147" ht="36" customHeight="1" spans="1:6">
      <c r="A147" s="140">
        <f t="shared" si="5"/>
        <v>7</v>
      </c>
      <c r="B147" s="370">
        <v>2012601</v>
      </c>
      <c r="C147" s="266" t="s">
        <v>138</v>
      </c>
      <c r="D147" s="259">
        <v>109</v>
      </c>
      <c r="E147" s="259">
        <v>16</v>
      </c>
      <c r="F147" s="260">
        <f t="shared" si="6"/>
        <v>-0.853</v>
      </c>
    </row>
    <row r="148" ht="36" customHeight="1" spans="1:6">
      <c r="A148" s="140">
        <f t="shared" si="5"/>
        <v>7</v>
      </c>
      <c r="B148" s="370">
        <v>2012602</v>
      </c>
      <c r="C148" s="266" t="s">
        <v>139</v>
      </c>
      <c r="D148" s="259"/>
      <c r="E148" s="259"/>
      <c r="F148" s="260" t="str">
        <f t="shared" si="6"/>
        <v/>
      </c>
    </row>
    <row r="149" ht="36" customHeight="1" spans="1:6">
      <c r="A149" s="140">
        <f t="shared" si="5"/>
        <v>7</v>
      </c>
      <c r="B149" s="370">
        <v>2012603</v>
      </c>
      <c r="C149" s="266" t="s">
        <v>140</v>
      </c>
      <c r="D149" s="259"/>
      <c r="E149" s="259"/>
      <c r="F149" s="260" t="str">
        <f t="shared" si="6"/>
        <v/>
      </c>
    </row>
    <row r="150" ht="36" customHeight="1" spans="1:6">
      <c r="A150" s="140">
        <f t="shared" si="5"/>
        <v>7</v>
      </c>
      <c r="B150" s="370">
        <v>2012604</v>
      </c>
      <c r="C150" s="266" t="s">
        <v>224</v>
      </c>
      <c r="D150" s="259"/>
      <c r="E150" s="259">
        <v>102</v>
      </c>
      <c r="F150" s="260">
        <v>1</v>
      </c>
    </row>
    <row r="151" ht="36" customHeight="1" spans="1:6">
      <c r="A151" s="140">
        <f t="shared" si="5"/>
        <v>7</v>
      </c>
      <c r="B151" s="370">
        <v>2012699</v>
      </c>
      <c r="C151" s="266" t="s">
        <v>225</v>
      </c>
      <c r="D151" s="259">
        <v>9</v>
      </c>
      <c r="E151" s="259">
        <v>10</v>
      </c>
      <c r="F151" s="260">
        <f t="shared" si="6"/>
        <v>0.111</v>
      </c>
    </row>
    <row r="152" ht="36" customHeight="1" spans="1:6">
      <c r="A152" s="140">
        <f t="shared" si="5"/>
        <v>5</v>
      </c>
      <c r="B152" s="369">
        <v>20128</v>
      </c>
      <c r="C152" s="287" t="s">
        <v>226</v>
      </c>
      <c r="D152" s="288">
        <v>49</v>
      </c>
      <c r="E152" s="288">
        <v>54</v>
      </c>
      <c r="F152" s="251">
        <f t="shared" si="6"/>
        <v>0.102</v>
      </c>
    </row>
    <row r="153" ht="36" customHeight="1" spans="1:6">
      <c r="A153" s="140">
        <f t="shared" si="5"/>
        <v>7</v>
      </c>
      <c r="B153" s="370">
        <v>2012801</v>
      </c>
      <c r="C153" s="266" t="s">
        <v>138</v>
      </c>
      <c r="D153" s="259">
        <v>46</v>
      </c>
      <c r="E153" s="259">
        <v>51</v>
      </c>
      <c r="F153" s="260">
        <f t="shared" si="6"/>
        <v>0.109</v>
      </c>
    </row>
    <row r="154" ht="36" customHeight="1" spans="1:6">
      <c r="A154" s="140">
        <f t="shared" si="5"/>
        <v>7</v>
      </c>
      <c r="B154" s="370">
        <v>2012802</v>
      </c>
      <c r="C154" s="266" t="s">
        <v>139</v>
      </c>
      <c r="D154" s="259"/>
      <c r="E154" s="259"/>
      <c r="F154" s="260" t="str">
        <f t="shared" si="6"/>
        <v/>
      </c>
    </row>
    <row r="155" ht="36" customHeight="1" spans="1:6">
      <c r="A155" s="140">
        <f t="shared" si="5"/>
        <v>7</v>
      </c>
      <c r="B155" s="370">
        <v>2012803</v>
      </c>
      <c r="C155" s="266" t="s">
        <v>140</v>
      </c>
      <c r="D155" s="259"/>
      <c r="E155" s="259"/>
      <c r="F155" s="260" t="str">
        <f t="shared" si="6"/>
        <v/>
      </c>
    </row>
    <row r="156" ht="36" customHeight="1" spans="1:6">
      <c r="A156" s="140">
        <f t="shared" si="5"/>
        <v>7</v>
      </c>
      <c r="B156" s="370">
        <v>2012804</v>
      </c>
      <c r="C156" s="266" t="s">
        <v>152</v>
      </c>
      <c r="D156" s="259"/>
      <c r="E156" s="259"/>
      <c r="F156" s="260" t="str">
        <f t="shared" si="6"/>
        <v/>
      </c>
    </row>
    <row r="157" ht="36" customHeight="1" spans="1:6">
      <c r="A157" s="140">
        <f t="shared" si="5"/>
        <v>7</v>
      </c>
      <c r="B157" s="370">
        <v>2012850</v>
      </c>
      <c r="C157" s="266" t="s">
        <v>147</v>
      </c>
      <c r="D157" s="259"/>
      <c r="E157" s="259"/>
      <c r="F157" s="260" t="str">
        <f t="shared" si="6"/>
        <v/>
      </c>
    </row>
    <row r="158" ht="36" customHeight="1" spans="1:6">
      <c r="A158" s="140">
        <f t="shared" si="5"/>
        <v>7</v>
      </c>
      <c r="B158" s="370">
        <v>2012899</v>
      </c>
      <c r="C158" s="266" t="s">
        <v>227</v>
      </c>
      <c r="D158" s="259">
        <v>3</v>
      </c>
      <c r="E158" s="259">
        <v>3</v>
      </c>
      <c r="F158" s="260">
        <f t="shared" si="6"/>
        <v>0</v>
      </c>
    </row>
    <row r="159" ht="36" customHeight="1" spans="1:6">
      <c r="A159" s="140">
        <f t="shared" si="5"/>
        <v>5</v>
      </c>
      <c r="B159" s="369">
        <v>20129</v>
      </c>
      <c r="C159" s="287" t="s">
        <v>228</v>
      </c>
      <c r="D159" s="288">
        <v>375</v>
      </c>
      <c r="E159" s="288">
        <v>368</v>
      </c>
      <c r="F159" s="251">
        <f t="shared" si="6"/>
        <v>-0.019</v>
      </c>
    </row>
    <row r="160" ht="36" customHeight="1" spans="1:6">
      <c r="A160" s="140">
        <f t="shared" si="5"/>
        <v>7</v>
      </c>
      <c r="B160" s="370">
        <v>2012901</v>
      </c>
      <c r="C160" s="266" t="s">
        <v>138</v>
      </c>
      <c r="D160" s="259">
        <v>200</v>
      </c>
      <c r="E160" s="259">
        <v>194</v>
      </c>
      <c r="F160" s="260">
        <f t="shared" si="6"/>
        <v>-0.03</v>
      </c>
    </row>
    <row r="161" ht="36" customHeight="1" spans="1:6">
      <c r="A161" s="140">
        <f t="shared" si="5"/>
        <v>7</v>
      </c>
      <c r="B161" s="370">
        <v>2012902</v>
      </c>
      <c r="C161" s="266" t="s">
        <v>139</v>
      </c>
      <c r="D161" s="259">
        <v>7</v>
      </c>
      <c r="E161" s="259">
        <v>7</v>
      </c>
      <c r="F161" s="260">
        <f t="shared" si="6"/>
        <v>0</v>
      </c>
    </row>
    <row r="162" ht="36" customHeight="1" spans="1:6">
      <c r="A162" s="140">
        <f t="shared" si="5"/>
        <v>7</v>
      </c>
      <c r="B162" s="370">
        <v>2012903</v>
      </c>
      <c r="C162" s="266" t="s">
        <v>140</v>
      </c>
      <c r="D162" s="259"/>
      <c r="E162" s="259"/>
      <c r="F162" s="260" t="str">
        <f t="shared" si="6"/>
        <v/>
      </c>
    </row>
    <row r="163" ht="36" customHeight="1" spans="1:6">
      <c r="A163" s="140">
        <f t="shared" si="5"/>
        <v>7</v>
      </c>
      <c r="B163" s="373">
        <v>2012906</v>
      </c>
      <c r="C163" s="266" t="s">
        <v>229</v>
      </c>
      <c r="D163" s="259"/>
      <c r="E163" s="259"/>
      <c r="F163" s="260" t="str">
        <f t="shared" si="6"/>
        <v/>
      </c>
    </row>
    <row r="164" ht="36" customHeight="1" spans="1:6">
      <c r="A164" s="140">
        <f t="shared" si="5"/>
        <v>7</v>
      </c>
      <c r="B164" s="370">
        <v>2012950</v>
      </c>
      <c r="C164" s="266" t="s">
        <v>147</v>
      </c>
      <c r="D164" s="259">
        <v>95</v>
      </c>
      <c r="E164" s="259">
        <v>95</v>
      </c>
      <c r="F164" s="260">
        <f t="shared" si="6"/>
        <v>0</v>
      </c>
    </row>
    <row r="165" ht="36" customHeight="1" spans="1:6">
      <c r="A165" s="140">
        <f t="shared" si="5"/>
        <v>7</v>
      </c>
      <c r="B165" s="370">
        <v>2012999</v>
      </c>
      <c r="C165" s="266" t="s">
        <v>230</v>
      </c>
      <c r="D165" s="259">
        <v>73</v>
      </c>
      <c r="E165" s="259">
        <v>72</v>
      </c>
      <c r="F165" s="260">
        <f t="shared" si="6"/>
        <v>-0.014</v>
      </c>
    </row>
    <row r="166" ht="36" customHeight="1" spans="1:6">
      <c r="A166" s="140">
        <f t="shared" si="5"/>
        <v>5</v>
      </c>
      <c r="B166" s="369">
        <v>20131</v>
      </c>
      <c r="C166" s="287" t="s">
        <v>231</v>
      </c>
      <c r="D166" s="288">
        <v>960</v>
      </c>
      <c r="E166" s="288">
        <v>1140</v>
      </c>
      <c r="F166" s="251">
        <f t="shared" si="6"/>
        <v>0.188</v>
      </c>
    </row>
    <row r="167" ht="36" customHeight="1" spans="1:6">
      <c r="A167" s="140">
        <f t="shared" si="5"/>
        <v>7</v>
      </c>
      <c r="B167" s="370">
        <v>2013101</v>
      </c>
      <c r="C167" s="266" t="s">
        <v>138</v>
      </c>
      <c r="D167" s="259">
        <v>836</v>
      </c>
      <c r="E167" s="259">
        <v>649</v>
      </c>
      <c r="F167" s="260">
        <f t="shared" si="6"/>
        <v>-0.224</v>
      </c>
    </row>
    <row r="168" ht="36" customHeight="1" spans="1:6">
      <c r="A168" s="140">
        <f t="shared" si="5"/>
        <v>7</v>
      </c>
      <c r="B168" s="370">
        <v>2013102</v>
      </c>
      <c r="C168" s="266" t="s">
        <v>139</v>
      </c>
      <c r="D168" s="259">
        <v>11</v>
      </c>
      <c r="E168" s="259">
        <v>100</v>
      </c>
      <c r="F168" s="260">
        <f t="shared" si="6"/>
        <v>8.091</v>
      </c>
    </row>
    <row r="169" ht="36" customHeight="1" spans="1:6">
      <c r="A169" s="140">
        <f t="shared" si="5"/>
        <v>7</v>
      </c>
      <c r="B169" s="370">
        <v>2013103</v>
      </c>
      <c r="C169" s="266" t="s">
        <v>140</v>
      </c>
      <c r="D169" s="259"/>
      <c r="E169" s="259"/>
      <c r="F169" s="260" t="str">
        <f t="shared" si="6"/>
        <v/>
      </c>
    </row>
    <row r="170" ht="36" customHeight="1" spans="1:6">
      <c r="A170" s="140">
        <f t="shared" si="5"/>
        <v>7</v>
      </c>
      <c r="B170" s="370">
        <v>2013105</v>
      </c>
      <c r="C170" s="266" t="s">
        <v>232</v>
      </c>
      <c r="D170" s="259"/>
      <c r="E170" s="259"/>
      <c r="F170" s="260" t="str">
        <f t="shared" si="6"/>
        <v/>
      </c>
    </row>
    <row r="171" ht="36" customHeight="1" spans="1:6">
      <c r="A171" s="140">
        <f t="shared" si="5"/>
        <v>7</v>
      </c>
      <c r="B171" s="370">
        <v>2013150</v>
      </c>
      <c r="C171" s="266" t="s">
        <v>147</v>
      </c>
      <c r="D171" s="259">
        <v>108</v>
      </c>
      <c r="E171" s="259">
        <v>386</v>
      </c>
      <c r="F171" s="260">
        <f t="shared" si="6"/>
        <v>2.574</v>
      </c>
    </row>
    <row r="172" ht="36" customHeight="1" spans="1:6">
      <c r="A172" s="140">
        <f t="shared" si="5"/>
        <v>7</v>
      </c>
      <c r="B172" s="370">
        <v>2013199</v>
      </c>
      <c r="C172" s="266" t="s">
        <v>233</v>
      </c>
      <c r="D172" s="259">
        <v>5</v>
      </c>
      <c r="E172" s="259">
        <v>5</v>
      </c>
      <c r="F172" s="260">
        <f t="shared" si="6"/>
        <v>0</v>
      </c>
    </row>
    <row r="173" ht="36" customHeight="1" spans="1:6">
      <c r="A173" s="140">
        <f t="shared" si="5"/>
        <v>5</v>
      </c>
      <c r="B173" s="369">
        <v>20132</v>
      </c>
      <c r="C173" s="287" t="s">
        <v>234</v>
      </c>
      <c r="D173" s="288">
        <v>702</v>
      </c>
      <c r="E173" s="288">
        <v>746</v>
      </c>
      <c r="F173" s="251">
        <f t="shared" si="6"/>
        <v>0.063</v>
      </c>
    </row>
    <row r="174" ht="36" customHeight="1" spans="1:6">
      <c r="A174" s="140">
        <f t="shared" si="5"/>
        <v>7</v>
      </c>
      <c r="B174" s="370">
        <v>2013201</v>
      </c>
      <c r="C174" s="266" t="s">
        <v>138</v>
      </c>
      <c r="D174" s="259">
        <v>615</v>
      </c>
      <c r="E174" s="259">
        <v>588</v>
      </c>
      <c r="F174" s="260">
        <f t="shared" si="6"/>
        <v>-0.044</v>
      </c>
    </row>
    <row r="175" ht="36" customHeight="1" spans="1:6">
      <c r="A175" s="140">
        <f t="shared" si="5"/>
        <v>7</v>
      </c>
      <c r="B175" s="370">
        <v>2013202</v>
      </c>
      <c r="C175" s="266" t="s">
        <v>139</v>
      </c>
      <c r="D175" s="259">
        <v>67</v>
      </c>
      <c r="E175" s="259">
        <v>115</v>
      </c>
      <c r="F175" s="260">
        <f t="shared" si="6"/>
        <v>0.716</v>
      </c>
    </row>
    <row r="176" ht="36" customHeight="1" spans="1:6">
      <c r="A176" s="140">
        <f t="shared" si="5"/>
        <v>7</v>
      </c>
      <c r="B176" s="370">
        <v>2013203</v>
      </c>
      <c r="C176" s="266" t="s">
        <v>140</v>
      </c>
      <c r="D176" s="259"/>
      <c r="E176" s="259"/>
      <c r="F176" s="260" t="str">
        <f t="shared" si="6"/>
        <v/>
      </c>
    </row>
    <row r="177" ht="36" customHeight="1" spans="1:6">
      <c r="A177" s="140">
        <f t="shared" si="5"/>
        <v>7</v>
      </c>
      <c r="B177" s="370">
        <v>2013204</v>
      </c>
      <c r="C177" s="266" t="s">
        <v>235</v>
      </c>
      <c r="D177" s="259"/>
      <c r="E177" s="259"/>
      <c r="F177" s="260" t="str">
        <f t="shared" si="6"/>
        <v/>
      </c>
    </row>
    <row r="178" ht="36" customHeight="1" spans="1:6">
      <c r="A178" s="140">
        <f t="shared" si="5"/>
        <v>7</v>
      </c>
      <c r="B178" s="370">
        <v>2013250</v>
      </c>
      <c r="C178" s="266" t="s">
        <v>147</v>
      </c>
      <c r="D178" s="259">
        <v>20</v>
      </c>
      <c r="E178" s="259">
        <v>43</v>
      </c>
      <c r="F178" s="260">
        <f t="shared" si="6"/>
        <v>1.15</v>
      </c>
    </row>
    <row r="179" ht="36" customHeight="1" spans="1:6">
      <c r="A179" s="140">
        <f t="shared" si="5"/>
        <v>7</v>
      </c>
      <c r="B179" s="370">
        <v>2013299</v>
      </c>
      <c r="C179" s="266" t="s">
        <v>236</v>
      </c>
      <c r="D179" s="259"/>
      <c r="E179" s="259"/>
      <c r="F179" s="260" t="str">
        <f t="shared" si="6"/>
        <v/>
      </c>
    </row>
    <row r="180" ht="36" customHeight="1" spans="1:6">
      <c r="A180" s="140">
        <f t="shared" ref="A180:A243" si="7">LEN(B180)</f>
        <v>5</v>
      </c>
      <c r="B180" s="369">
        <v>20133</v>
      </c>
      <c r="C180" s="287" t="s">
        <v>237</v>
      </c>
      <c r="D180" s="288">
        <v>437</v>
      </c>
      <c r="E180" s="288">
        <v>393</v>
      </c>
      <c r="F180" s="251">
        <f t="shared" si="6"/>
        <v>-0.101</v>
      </c>
    </row>
    <row r="181" ht="36" customHeight="1" spans="1:6">
      <c r="A181" s="140">
        <f t="shared" si="7"/>
        <v>7</v>
      </c>
      <c r="B181" s="370">
        <v>2013301</v>
      </c>
      <c r="C181" s="266" t="s">
        <v>138</v>
      </c>
      <c r="D181" s="259">
        <v>247</v>
      </c>
      <c r="E181" s="259">
        <v>237</v>
      </c>
      <c r="F181" s="260">
        <f t="shared" si="6"/>
        <v>-0.04</v>
      </c>
    </row>
    <row r="182" ht="36" customHeight="1" spans="1:6">
      <c r="A182" s="140">
        <f t="shared" si="7"/>
        <v>7</v>
      </c>
      <c r="B182" s="370">
        <v>2013302</v>
      </c>
      <c r="C182" s="266" t="s">
        <v>139</v>
      </c>
      <c r="D182" s="259"/>
      <c r="E182" s="259">
        <v>12</v>
      </c>
      <c r="F182" s="260">
        <v>1</v>
      </c>
    </row>
    <row r="183" ht="36" customHeight="1" spans="1:6">
      <c r="A183" s="140">
        <f t="shared" si="7"/>
        <v>7</v>
      </c>
      <c r="B183" s="370">
        <v>2013303</v>
      </c>
      <c r="C183" s="266" t="s">
        <v>140</v>
      </c>
      <c r="D183" s="259"/>
      <c r="E183" s="259"/>
      <c r="F183" s="260" t="str">
        <f t="shared" si="6"/>
        <v/>
      </c>
    </row>
    <row r="184" ht="36" customHeight="1" spans="1:6">
      <c r="A184" s="140">
        <f t="shared" si="7"/>
        <v>7</v>
      </c>
      <c r="B184" s="370">
        <v>2013304</v>
      </c>
      <c r="C184" s="266" t="s">
        <v>238</v>
      </c>
      <c r="D184" s="259">
        <v>59</v>
      </c>
      <c r="E184" s="259">
        <v>5</v>
      </c>
      <c r="F184" s="260">
        <f t="shared" si="6"/>
        <v>-0.915</v>
      </c>
    </row>
    <row r="185" ht="36" customHeight="1" spans="1:6">
      <c r="A185" s="140">
        <f t="shared" si="7"/>
        <v>7</v>
      </c>
      <c r="B185" s="370">
        <v>2013350</v>
      </c>
      <c r="C185" s="266" t="s">
        <v>147</v>
      </c>
      <c r="D185" s="259">
        <v>131</v>
      </c>
      <c r="E185" s="259">
        <v>139</v>
      </c>
      <c r="F185" s="260">
        <f t="shared" si="6"/>
        <v>0.061</v>
      </c>
    </row>
    <row r="186" ht="36" customHeight="1" spans="1:6">
      <c r="A186" s="140">
        <f t="shared" si="7"/>
        <v>7</v>
      </c>
      <c r="B186" s="370">
        <v>2013399</v>
      </c>
      <c r="C186" s="266" t="s">
        <v>239</v>
      </c>
      <c r="D186" s="259"/>
      <c r="E186" s="259"/>
      <c r="F186" s="260" t="str">
        <f t="shared" si="6"/>
        <v/>
      </c>
    </row>
    <row r="187" ht="36" customHeight="1" spans="1:6">
      <c r="A187" s="140">
        <f t="shared" si="7"/>
        <v>5</v>
      </c>
      <c r="B187" s="369">
        <v>20134</v>
      </c>
      <c r="C187" s="287" t="s">
        <v>240</v>
      </c>
      <c r="D187" s="288">
        <v>194</v>
      </c>
      <c r="E187" s="288">
        <v>277</v>
      </c>
      <c r="F187" s="251">
        <f t="shared" si="6"/>
        <v>0.428</v>
      </c>
    </row>
    <row r="188" ht="36" customHeight="1" spans="1:6">
      <c r="A188" s="140">
        <f t="shared" si="7"/>
        <v>7</v>
      </c>
      <c r="B188" s="370">
        <v>2013401</v>
      </c>
      <c r="C188" s="266" t="s">
        <v>138</v>
      </c>
      <c r="D188" s="259">
        <v>140</v>
      </c>
      <c r="E188" s="259">
        <v>149</v>
      </c>
      <c r="F188" s="260">
        <f t="shared" si="6"/>
        <v>0.064</v>
      </c>
    </row>
    <row r="189" ht="36" customHeight="1" spans="1:6">
      <c r="A189" s="140">
        <f t="shared" si="7"/>
        <v>7</v>
      </c>
      <c r="B189" s="370">
        <v>2013402</v>
      </c>
      <c r="C189" s="266" t="s">
        <v>139</v>
      </c>
      <c r="D189" s="259"/>
      <c r="E189" s="259"/>
      <c r="F189" s="260" t="str">
        <f t="shared" si="6"/>
        <v/>
      </c>
    </row>
    <row r="190" ht="36" customHeight="1" spans="1:6">
      <c r="A190" s="140">
        <f t="shared" si="7"/>
        <v>7</v>
      </c>
      <c r="B190" s="370">
        <v>2013403</v>
      </c>
      <c r="C190" s="266" t="s">
        <v>140</v>
      </c>
      <c r="D190" s="259"/>
      <c r="E190" s="259"/>
      <c r="F190" s="260" t="str">
        <f t="shared" si="6"/>
        <v/>
      </c>
    </row>
    <row r="191" ht="36" customHeight="1" spans="1:6">
      <c r="A191" s="140">
        <f t="shared" si="7"/>
        <v>7</v>
      </c>
      <c r="B191" s="370">
        <v>2013404</v>
      </c>
      <c r="C191" s="266" t="s">
        <v>241</v>
      </c>
      <c r="D191" s="259">
        <v>1</v>
      </c>
      <c r="E191" s="259">
        <v>65</v>
      </c>
      <c r="F191" s="260">
        <f t="shared" si="6"/>
        <v>64</v>
      </c>
    </row>
    <row r="192" ht="36" customHeight="1" spans="1:6">
      <c r="A192" s="140">
        <f t="shared" si="7"/>
        <v>7</v>
      </c>
      <c r="B192" s="370">
        <v>2013405</v>
      </c>
      <c r="C192" s="266" t="s">
        <v>242</v>
      </c>
      <c r="D192" s="259">
        <v>2</v>
      </c>
      <c r="E192" s="259">
        <v>2</v>
      </c>
      <c r="F192" s="260">
        <f t="shared" si="6"/>
        <v>0</v>
      </c>
    </row>
    <row r="193" ht="36" customHeight="1" spans="1:6">
      <c r="A193" s="140">
        <f t="shared" si="7"/>
        <v>7</v>
      </c>
      <c r="B193" s="370">
        <v>2013450</v>
      </c>
      <c r="C193" s="266" t="s">
        <v>147</v>
      </c>
      <c r="D193" s="259">
        <v>46</v>
      </c>
      <c r="E193" s="259">
        <v>55</v>
      </c>
      <c r="F193" s="260">
        <f t="shared" si="6"/>
        <v>0.196</v>
      </c>
    </row>
    <row r="194" ht="36" customHeight="1" spans="1:6">
      <c r="A194" s="140">
        <f t="shared" si="7"/>
        <v>7</v>
      </c>
      <c r="B194" s="370">
        <v>2013499</v>
      </c>
      <c r="C194" s="266" t="s">
        <v>243</v>
      </c>
      <c r="D194" s="259">
        <v>5</v>
      </c>
      <c r="E194" s="259">
        <v>6</v>
      </c>
      <c r="F194" s="260">
        <f t="shared" si="6"/>
        <v>0.2</v>
      </c>
    </row>
    <row r="195" ht="36" customHeight="1" spans="1:6">
      <c r="A195" s="140">
        <f t="shared" si="7"/>
        <v>5</v>
      </c>
      <c r="B195" s="369">
        <v>20135</v>
      </c>
      <c r="C195" s="287" t="s">
        <v>244</v>
      </c>
      <c r="D195" s="288"/>
      <c r="E195" s="288"/>
      <c r="F195" s="251" t="str">
        <f t="shared" si="6"/>
        <v/>
      </c>
    </row>
    <row r="196" ht="36" customHeight="1" spans="1:6">
      <c r="A196" s="140">
        <f t="shared" si="7"/>
        <v>7</v>
      </c>
      <c r="B196" s="370">
        <v>2013501</v>
      </c>
      <c r="C196" s="266" t="s">
        <v>138</v>
      </c>
      <c r="D196" s="259"/>
      <c r="E196" s="259"/>
      <c r="F196" s="260" t="str">
        <f t="shared" ref="F196:F259" si="8">IF(D196&lt;&gt;0,E196/D196-1,"")</f>
        <v/>
      </c>
    </row>
    <row r="197" ht="36" customHeight="1" spans="1:6">
      <c r="A197" s="140">
        <f t="shared" si="7"/>
        <v>7</v>
      </c>
      <c r="B197" s="370">
        <v>2013502</v>
      </c>
      <c r="C197" s="266" t="s">
        <v>139</v>
      </c>
      <c r="D197" s="259"/>
      <c r="E197" s="259"/>
      <c r="F197" s="260" t="str">
        <f t="shared" si="8"/>
        <v/>
      </c>
    </row>
    <row r="198" ht="36" customHeight="1" spans="1:6">
      <c r="A198" s="140">
        <f t="shared" si="7"/>
        <v>7</v>
      </c>
      <c r="B198" s="370">
        <v>2013503</v>
      </c>
      <c r="C198" s="266" t="s">
        <v>140</v>
      </c>
      <c r="D198" s="259"/>
      <c r="E198" s="259"/>
      <c r="F198" s="260" t="str">
        <f t="shared" si="8"/>
        <v/>
      </c>
    </row>
    <row r="199" ht="36" customHeight="1" spans="1:6">
      <c r="A199" s="140">
        <f t="shared" si="7"/>
        <v>7</v>
      </c>
      <c r="B199" s="370">
        <v>2013550</v>
      </c>
      <c r="C199" s="266" t="s">
        <v>147</v>
      </c>
      <c r="D199" s="259"/>
      <c r="E199" s="259"/>
      <c r="F199" s="260" t="str">
        <f t="shared" si="8"/>
        <v/>
      </c>
    </row>
    <row r="200" ht="36" customHeight="1" spans="1:6">
      <c r="A200" s="140">
        <f t="shared" si="7"/>
        <v>7</v>
      </c>
      <c r="B200" s="370">
        <v>2013599</v>
      </c>
      <c r="C200" s="266" t="s">
        <v>245</v>
      </c>
      <c r="D200" s="259"/>
      <c r="E200" s="259"/>
      <c r="F200" s="260" t="str">
        <f t="shared" si="8"/>
        <v/>
      </c>
    </row>
    <row r="201" ht="36" customHeight="1" spans="1:6">
      <c r="A201" s="140">
        <f t="shared" si="7"/>
        <v>5</v>
      </c>
      <c r="B201" s="369">
        <v>20136</v>
      </c>
      <c r="C201" s="287" t="s">
        <v>246</v>
      </c>
      <c r="D201" s="288">
        <v>73</v>
      </c>
      <c r="E201" s="288">
        <v>115</v>
      </c>
      <c r="F201" s="251">
        <f t="shared" si="8"/>
        <v>0.575</v>
      </c>
    </row>
    <row r="202" ht="36" customHeight="1" spans="1:6">
      <c r="A202" s="140">
        <f t="shared" si="7"/>
        <v>7</v>
      </c>
      <c r="B202" s="370">
        <v>2013601</v>
      </c>
      <c r="C202" s="266" t="s">
        <v>138</v>
      </c>
      <c r="D202" s="259"/>
      <c r="E202" s="259"/>
      <c r="F202" s="260" t="str">
        <f t="shared" si="8"/>
        <v/>
      </c>
    </row>
    <row r="203" ht="36" customHeight="1" spans="1:6">
      <c r="A203" s="140">
        <f t="shared" si="7"/>
        <v>7</v>
      </c>
      <c r="B203" s="370">
        <v>2013602</v>
      </c>
      <c r="C203" s="266" t="s">
        <v>139</v>
      </c>
      <c r="D203" s="259">
        <v>4</v>
      </c>
      <c r="E203" s="259"/>
      <c r="F203" s="260">
        <f t="shared" si="8"/>
        <v>-1</v>
      </c>
    </row>
    <row r="204" ht="36" customHeight="1" spans="1:6">
      <c r="A204" s="140">
        <f t="shared" si="7"/>
        <v>7</v>
      </c>
      <c r="B204" s="370">
        <v>2013603</v>
      </c>
      <c r="C204" s="266" t="s">
        <v>140</v>
      </c>
      <c r="D204" s="259"/>
      <c r="E204" s="259"/>
      <c r="F204" s="260" t="str">
        <f t="shared" si="8"/>
        <v/>
      </c>
    </row>
    <row r="205" ht="36" customHeight="1" spans="1:6">
      <c r="A205" s="140">
        <f t="shared" si="7"/>
        <v>7</v>
      </c>
      <c r="B205" s="370">
        <v>2013650</v>
      </c>
      <c r="C205" s="266" t="s">
        <v>147</v>
      </c>
      <c r="D205" s="259">
        <v>67</v>
      </c>
      <c r="E205" s="259">
        <v>112</v>
      </c>
      <c r="F205" s="260">
        <f t="shared" si="8"/>
        <v>0.672</v>
      </c>
    </row>
    <row r="206" ht="36" customHeight="1" spans="1:6">
      <c r="A206" s="140">
        <f t="shared" si="7"/>
        <v>7</v>
      </c>
      <c r="B206" s="370">
        <v>2013699</v>
      </c>
      <c r="C206" s="266" t="s">
        <v>247</v>
      </c>
      <c r="D206" s="259">
        <v>2</v>
      </c>
      <c r="E206" s="259">
        <v>3</v>
      </c>
      <c r="F206" s="260">
        <f t="shared" si="8"/>
        <v>0.5</v>
      </c>
    </row>
    <row r="207" ht="36" customHeight="1" spans="1:6">
      <c r="A207" s="140">
        <f t="shared" si="7"/>
        <v>5</v>
      </c>
      <c r="B207" s="369">
        <v>20137</v>
      </c>
      <c r="C207" s="287" t="s">
        <v>248</v>
      </c>
      <c r="D207" s="288"/>
      <c r="E207" s="288"/>
      <c r="F207" s="251" t="str">
        <f t="shared" si="8"/>
        <v/>
      </c>
    </row>
    <row r="208" ht="36" customHeight="1" spans="1:6">
      <c r="A208" s="140">
        <f t="shared" si="7"/>
        <v>7</v>
      </c>
      <c r="B208" s="370">
        <v>2013701</v>
      </c>
      <c r="C208" s="266" t="s">
        <v>138</v>
      </c>
      <c r="D208" s="259"/>
      <c r="E208" s="259"/>
      <c r="F208" s="260" t="str">
        <f t="shared" si="8"/>
        <v/>
      </c>
    </row>
    <row r="209" ht="36" customHeight="1" spans="1:6">
      <c r="A209" s="140">
        <f t="shared" si="7"/>
        <v>7</v>
      </c>
      <c r="B209" s="370">
        <v>2013702</v>
      </c>
      <c r="C209" s="266" t="s">
        <v>139</v>
      </c>
      <c r="D209" s="259"/>
      <c r="E209" s="259"/>
      <c r="F209" s="260" t="str">
        <f t="shared" si="8"/>
        <v/>
      </c>
    </row>
    <row r="210" ht="36" customHeight="1" spans="1:6">
      <c r="A210" s="140">
        <f t="shared" si="7"/>
        <v>7</v>
      </c>
      <c r="B210" s="370">
        <v>2013703</v>
      </c>
      <c r="C210" s="266" t="s">
        <v>140</v>
      </c>
      <c r="D210" s="259"/>
      <c r="E210" s="259"/>
      <c r="F210" s="260" t="str">
        <f t="shared" si="8"/>
        <v/>
      </c>
    </row>
    <row r="211" ht="36" customHeight="1" spans="1:6">
      <c r="A211" s="140">
        <f t="shared" si="7"/>
        <v>7</v>
      </c>
      <c r="B211" s="370">
        <v>2013704</v>
      </c>
      <c r="C211" s="266" t="s">
        <v>249</v>
      </c>
      <c r="D211" s="259"/>
      <c r="E211" s="259"/>
      <c r="F211" s="260" t="str">
        <f t="shared" si="8"/>
        <v/>
      </c>
    </row>
    <row r="212" ht="36" customHeight="1" spans="1:6">
      <c r="A212" s="140">
        <f t="shared" si="7"/>
        <v>7</v>
      </c>
      <c r="B212" s="370">
        <v>2013750</v>
      </c>
      <c r="C212" s="266" t="s">
        <v>147</v>
      </c>
      <c r="D212" s="259"/>
      <c r="E212" s="259"/>
      <c r="F212" s="260" t="str">
        <f t="shared" si="8"/>
        <v/>
      </c>
    </row>
    <row r="213" ht="36" customHeight="1" spans="1:6">
      <c r="A213" s="140">
        <f t="shared" si="7"/>
        <v>7</v>
      </c>
      <c r="B213" s="370">
        <v>2013799</v>
      </c>
      <c r="C213" s="266" t="s">
        <v>250</v>
      </c>
      <c r="D213" s="259"/>
      <c r="E213" s="259"/>
      <c r="F213" s="260" t="str">
        <f t="shared" si="8"/>
        <v/>
      </c>
    </row>
    <row r="214" ht="36" customHeight="1" spans="1:6">
      <c r="A214" s="140">
        <f t="shared" si="7"/>
        <v>5</v>
      </c>
      <c r="B214" s="369">
        <v>20138</v>
      </c>
      <c r="C214" s="287" t="s">
        <v>251</v>
      </c>
      <c r="D214" s="288">
        <v>950</v>
      </c>
      <c r="E214" s="288">
        <v>1065</v>
      </c>
      <c r="F214" s="251">
        <f t="shared" si="8"/>
        <v>0.121</v>
      </c>
    </row>
    <row r="215" ht="36" customHeight="1" spans="1:6">
      <c r="A215" s="140">
        <f t="shared" si="7"/>
        <v>7</v>
      </c>
      <c r="B215" s="370">
        <v>2013801</v>
      </c>
      <c r="C215" s="266" t="s">
        <v>138</v>
      </c>
      <c r="D215" s="259">
        <v>701</v>
      </c>
      <c r="E215" s="259">
        <v>650</v>
      </c>
      <c r="F215" s="260">
        <f t="shared" si="8"/>
        <v>-0.073</v>
      </c>
    </row>
    <row r="216" ht="36" customHeight="1" spans="1:6">
      <c r="A216" s="140">
        <f t="shared" si="7"/>
        <v>7</v>
      </c>
      <c r="B216" s="370">
        <v>2013802</v>
      </c>
      <c r="C216" s="266" t="s">
        <v>139</v>
      </c>
      <c r="D216" s="259"/>
      <c r="E216" s="259"/>
      <c r="F216" s="260" t="str">
        <f t="shared" si="8"/>
        <v/>
      </c>
    </row>
    <row r="217" ht="36" customHeight="1" spans="1:6">
      <c r="A217" s="140">
        <f t="shared" si="7"/>
        <v>7</v>
      </c>
      <c r="B217" s="370">
        <v>2013803</v>
      </c>
      <c r="C217" s="266" t="s">
        <v>140</v>
      </c>
      <c r="D217" s="259"/>
      <c r="E217" s="259"/>
      <c r="F217" s="260" t="str">
        <f t="shared" si="8"/>
        <v/>
      </c>
    </row>
    <row r="218" ht="36" customHeight="1" spans="1:6">
      <c r="A218" s="140">
        <f t="shared" si="7"/>
        <v>7</v>
      </c>
      <c r="B218" s="370">
        <v>2013804</v>
      </c>
      <c r="C218" s="266" t="s">
        <v>252</v>
      </c>
      <c r="D218" s="259">
        <v>32</v>
      </c>
      <c r="E218" s="259">
        <v>25</v>
      </c>
      <c r="F218" s="260">
        <f t="shared" si="8"/>
        <v>-0.219</v>
      </c>
    </row>
    <row r="219" ht="36" customHeight="1" spans="1:6">
      <c r="A219" s="140">
        <f t="shared" si="7"/>
        <v>7</v>
      </c>
      <c r="B219" s="370">
        <v>2013805</v>
      </c>
      <c r="C219" s="266" t="s">
        <v>253</v>
      </c>
      <c r="D219" s="259">
        <v>19</v>
      </c>
      <c r="E219" s="259">
        <v>19</v>
      </c>
      <c r="F219" s="260">
        <f t="shared" si="8"/>
        <v>0</v>
      </c>
    </row>
    <row r="220" ht="36" customHeight="1" spans="1:6">
      <c r="A220" s="140">
        <f t="shared" si="7"/>
        <v>7</v>
      </c>
      <c r="B220" s="370">
        <v>2013808</v>
      </c>
      <c r="C220" s="266" t="s">
        <v>178</v>
      </c>
      <c r="D220" s="259"/>
      <c r="E220" s="259"/>
      <c r="F220" s="260" t="str">
        <f t="shared" si="8"/>
        <v/>
      </c>
    </row>
    <row r="221" ht="36" customHeight="1" spans="1:6">
      <c r="A221" s="140">
        <f t="shared" si="7"/>
        <v>7</v>
      </c>
      <c r="B221" s="370">
        <v>2013810</v>
      </c>
      <c r="C221" s="266" t="s">
        <v>254</v>
      </c>
      <c r="D221" s="259"/>
      <c r="E221" s="259"/>
      <c r="F221" s="260" t="str">
        <f t="shared" si="8"/>
        <v/>
      </c>
    </row>
    <row r="222" ht="36" customHeight="1" spans="1:6">
      <c r="A222" s="140">
        <f t="shared" si="7"/>
        <v>7</v>
      </c>
      <c r="B222" s="370">
        <v>2013812</v>
      </c>
      <c r="C222" s="266" t="s">
        <v>255</v>
      </c>
      <c r="D222" s="259">
        <v>2</v>
      </c>
      <c r="E222" s="259"/>
      <c r="F222" s="260">
        <f t="shared" si="8"/>
        <v>-1</v>
      </c>
    </row>
    <row r="223" ht="36" customHeight="1" spans="1:6">
      <c r="A223" s="140">
        <f t="shared" si="7"/>
        <v>7</v>
      </c>
      <c r="B223" s="370">
        <v>2013813</v>
      </c>
      <c r="C223" s="266" t="s">
        <v>256</v>
      </c>
      <c r="D223" s="259"/>
      <c r="E223" s="259"/>
      <c r="F223" s="260" t="str">
        <f t="shared" si="8"/>
        <v/>
      </c>
    </row>
    <row r="224" ht="36" customHeight="1" spans="1:6">
      <c r="A224" s="140">
        <f t="shared" si="7"/>
        <v>7</v>
      </c>
      <c r="B224" s="370">
        <v>2013814</v>
      </c>
      <c r="C224" s="266" t="s">
        <v>257</v>
      </c>
      <c r="D224" s="259"/>
      <c r="E224" s="259"/>
      <c r="F224" s="260" t="str">
        <f t="shared" si="8"/>
        <v/>
      </c>
    </row>
    <row r="225" ht="36" customHeight="1" spans="1:6">
      <c r="A225" s="140">
        <f t="shared" si="7"/>
        <v>7</v>
      </c>
      <c r="B225" s="370">
        <v>2013815</v>
      </c>
      <c r="C225" s="266" t="s">
        <v>258</v>
      </c>
      <c r="D225" s="259"/>
      <c r="E225" s="259">
        <v>8</v>
      </c>
      <c r="F225" s="260">
        <v>1</v>
      </c>
    </row>
    <row r="226" ht="36" customHeight="1" spans="1:6">
      <c r="A226" s="140">
        <f t="shared" si="7"/>
        <v>7</v>
      </c>
      <c r="B226" s="370">
        <v>2013816</v>
      </c>
      <c r="C226" s="266" t="s">
        <v>259</v>
      </c>
      <c r="D226" s="259">
        <v>37</v>
      </c>
      <c r="E226" s="259">
        <v>50</v>
      </c>
      <c r="F226" s="260">
        <f t="shared" si="8"/>
        <v>0.351</v>
      </c>
    </row>
    <row r="227" ht="36" customHeight="1" spans="1:6">
      <c r="A227" s="140">
        <f t="shared" si="7"/>
        <v>7</v>
      </c>
      <c r="B227" s="370">
        <v>2013850</v>
      </c>
      <c r="C227" s="266" t="s">
        <v>147</v>
      </c>
      <c r="D227" s="259">
        <v>150</v>
      </c>
      <c r="E227" s="259">
        <v>313</v>
      </c>
      <c r="F227" s="260">
        <f t="shared" si="8"/>
        <v>1.087</v>
      </c>
    </row>
    <row r="228" ht="36" customHeight="1" spans="1:6">
      <c r="A228" s="140">
        <f t="shared" si="7"/>
        <v>7</v>
      </c>
      <c r="B228" s="370">
        <v>2013899</v>
      </c>
      <c r="C228" s="266" t="s">
        <v>260</v>
      </c>
      <c r="D228" s="259">
        <v>9</v>
      </c>
      <c r="E228" s="259"/>
      <c r="F228" s="260">
        <f t="shared" si="8"/>
        <v>-1</v>
      </c>
    </row>
    <row r="229" ht="36" customHeight="1" spans="1:6">
      <c r="A229" s="140">
        <f t="shared" si="7"/>
        <v>5</v>
      </c>
      <c r="B229" s="369">
        <v>20199</v>
      </c>
      <c r="C229" s="287" t="s">
        <v>261</v>
      </c>
      <c r="D229" s="288">
        <v>10</v>
      </c>
      <c r="E229" s="288">
        <v>2066</v>
      </c>
      <c r="F229" s="251">
        <f t="shared" si="8"/>
        <v>205.6</v>
      </c>
    </row>
    <row r="230" ht="36" customHeight="1" spans="1:6">
      <c r="A230" s="140">
        <f t="shared" si="7"/>
        <v>7</v>
      </c>
      <c r="B230" s="370">
        <v>2019901</v>
      </c>
      <c r="C230" s="266" t="s">
        <v>262</v>
      </c>
      <c r="D230" s="259"/>
      <c r="E230" s="259">
        <v>6</v>
      </c>
      <c r="F230" s="260">
        <v>1</v>
      </c>
    </row>
    <row r="231" ht="36" customHeight="1" spans="1:6">
      <c r="A231" s="140">
        <f t="shared" si="7"/>
        <v>7</v>
      </c>
      <c r="B231" s="370">
        <v>2019999</v>
      </c>
      <c r="C231" s="266" t="s">
        <v>263</v>
      </c>
      <c r="D231" s="259">
        <v>10</v>
      </c>
      <c r="E231" s="259">
        <v>2060</v>
      </c>
      <c r="F231" s="260">
        <f t="shared" si="8"/>
        <v>205</v>
      </c>
    </row>
    <row r="232" ht="36" customHeight="1" spans="1:6">
      <c r="A232" s="140">
        <f t="shared" si="7"/>
        <v>3</v>
      </c>
      <c r="B232" s="369">
        <v>202</v>
      </c>
      <c r="C232" s="287" t="s">
        <v>74</v>
      </c>
      <c r="D232" s="288"/>
      <c r="E232" s="288"/>
      <c r="F232" s="251" t="str">
        <f t="shared" si="8"/>
        <v/>
      </c>
    </row>
    <row r="233" ht="36" customHeight="1" spans="1:6">
      <c r="A233" s="140">
        <f t="shared" si="7"/>
        <v>5</v>
      </c>
      <c r="B233" s="369">
        <v>20205</v>
      </c>
      <c r="C233" s="287" t="s">
        <v>264</v>
      </c>
      <c r="D233" s="288"/>
      <c r="E233" s="288"/>
      <c r="F233" s="251" t="str">
        <f t="shared" si="8"/>
        <v/>
      </c>
    </row>
    <row r="234" ht="36" customHeight="1" spans="1:6">
      <c r="A234" s="140">
        <f t="shared" si="7"/>
        <v>5</v>
      </c>
      <c r="B234" s="369">
        <v>20299</v>
      </c>
      <c r="C234" s="287" t="s">
        <v>265</v>
      </c>
      <c r="D234" s="288"/>
      <c r="E234" s="288"/>
      <c r="F234" s="251" t="str">
        <f t="shared" si="8"/>
        <v/>
      </c>
    </row>
    <row r="235" ht="36" customHeight="1" spans="1:6">
      <c r="A235" s="140">
        <f t="shared" si="7"/>
        <v>3</v>
      </c>
      <c r="B235" s="369">
        <v>203</v>
      </c>
      <c r="C235" s="287" t="s">
        <v>76</v>
      </c>
      <c r="D235" s="288">
        <v>264</v>
      </c>
      <c r="E235" s="288">
        <v>258</v>
      </c>
      <c r="F235" s="251">
        <f t="shared" si="8"/>
        <v>-0.023</v>
      </c>
    </row>
    <row r="236" ht="36" customHeight="1" spans="1:6">
      <c r="A236" s="140">
        <f t="shared" si="7"/>
        <v>5</v>
      </c>
      <c r="B236" s="374">
        <v>20301</v>
      </c>
      <c r="C236" s="287" t="s">
        <v>266</v>
      </c>
      <c r="D236" s="288"/>
      <c r="E236" s="288"/>
      <c r="F236" s="251" t="str">
        <f t="shared" si="8"/>
        <v/>
      </c>
    </row>
    <row r="237" ht="36" customHeight="1" spans="1:6">
      <c r="A237" s="140">
        <f t="shared" si="7"/>
        <v>7</v>
      </c>
      <c r="B237" s="375">
        <v>2030101</v>
      </c>
      <c r="C237" s="266" t="s">
        <v>267</v>
      </c>
      <c r="D237" s="259"/>
      <c r="E237" s="259"/>
      <c r="F237" s="260" t="str">
        <f t="shared" si="8"/>
        <v/>
      </c>
    </row>
    <row r="238" ht="36" customHeight="1" spans="1:6">
      <c r="A238" s="140">
        <f t="shared" si="7"/>
        <v>5</v>
      </c>
      <c r="B238" s="374">
        <v>20304</v>
      </c>
      <c r="C238" s="287" t="s">
        <v>268</v>
      </c>
      <c r="D238" s="288"/>
      <c r="E238" s="288"/>
      <c r="F238" s="251" t="str">
        <f t="shared" si="8"/>
        <v/>
      </c>
    </row>
    <row r="239" ht="36" customHeight="1" spans="1:6">
      <c r="A239" s="140">
        <f t="shared" si="7"/>
        <v>7</v>
      </c>
      <c r="B239" s="375">
        <v>2030401</v>
      </c>
      <c r="C239" s="266" t="s">
        <v>269</v>
      </c>
      <c r="D239" s="259"/>
      <c r="E239" s="259"/>
      <c r="F239" s="260" t="str">
        <f t="shared" si="8"/>
        <v/>
      </c>
    </row>
    <row r="240" ht="36" customHeight="1" spans="1:6">
      <c r="A240" s="140">
        <f t="shared" si="7"/>
        <v>5</v>
      </c>
      <c r="B240" s="374">
        <v>20305</v>
      </c>
      <c r="C240" s="287" t="s">
        <v>270</v>
      </c>
      <c r="D240" s="288"/>
      <c r="E240" s="288"/>
      <c r="F240" s="251" t="str">
        <f t="shared" si="8"/>
        <v/>
      </c>
    </row>
    <row r="241" ht="36" customHeight="1" spans="1:6">
      <c r="A241" s="140">
        <f t="shared" si="7"/>
        <v>7</v>
      </c>
      <c r="B241" s="375">
        <v>2030501</v>
      </c>
      <c r="C241" s="266" t="s">
        <v>271</v>
      </c>
      <c r="D241" s="259"/>
      <c r="E241" s="259"/>
      <c r="F241" s="260" t="str">
        <f t="shared" si="8"/>
        <v/>
      </c>
    </row>
    <row r="242" ht="36" customHeight="1" spans="1:6">
      <c r="A242" s="140">
        <f t="shared" si="7"/>
        <v>5</v>
      </c>
      <c r="B242" s="369">
        <v>20306</v>
      </c>
      <c r="C242" s="287" t="s">
        <v>272</v>
      </c>
      <c r="D242" s="288">
        <v>264</v>
      </c>
      <c r="E242" s="288">
        <v>258</v>
      </c>
      <c r="F242" s="251">
        <f t="shared" si="8"/>
        <v>-0.023</v>
      </c>
    </row>
    <row r="243" ht="36" customHeight="1" spans="1:6">
      <c r="A243" s="140">
        <f t="shared" si="7"/>
        <v>7</v>
      </c>
      <c r="B243" s="370">
        <v>2030601</v>
      </c>
      <c r="C243" s="266" t="s">
        <v>273</v>
      </c>
      <c r="D243" s="259">
        <v>108</v>
      </c>
      <c r="E243" s="259">
        <v>112</v>
      </c>
      <c r="F243" s="260">
        <f t="shared" si="8"/>
        <v>0.037</v>
      </c>
    </row>
    <row r="244" ht="36" customHeight="1" spans="1:6">
      <c r="A244" s="140">
        <f>LEN(B244)</f>
        <v>7</v>
      </c>
      <c r="B244" s="370">
        <v>2030602</v>
      </c>
      <c r="C244" s="266" t="s">
        <v>274</v>
      </c>
      <c r="D244" s="259"/>
      <c r="E244" s="259"/>
      <c r="F244" s="260" t="str">
        <f t="shared" si="8"/>
        <v/>
      </c>
    </row>
    <row r="245" ht="36" customHeight="1" spans="1:6">
      <c r="A245" s="140">
        <f>LEN(B245)</f>
        <v>7</v>
      </c>
      <c r="B245" s="370">
        <v>2030603</v>
      </c>
      <c r="C245" s="266" t="s">
        <v>275</v>
      </c>
      <c r="D245" s="259">
        <v>5</v>
      </c>
      <c r="E245" s="259">
        <v>10</v>
      </c>
      <c r="F245" s="260">
        <f t="shared" si="8"/>
        <v>1</v>
      </c>
    </row>
    <row r="246" ht="36" customHeight="1" spans="1:6">
      <c r="A246" s="140">
        <f>LEN(B246)</f>
        <v>7</v>
      </c>
      <c r="B246" s="370">
        <v>2030604</v>
      </c>
      <c r="C246" s="266" t="s">
        <v>276</v>
      </c>
      <c r="D246" s="259"/>
      <c r="E246" s="259"/>
      <c r="F246" s="260" t="str">
        <f t="shared" si="8"/>
        <v/>
      </c>
    </row>
    <row r="247" ht="36" customHeight="1" spans="1:6">
      <c r="A247" s="140">
        <f t="shared" ref="A247:A303" si="9">LEN(B247)</f>
        <v>7</v>
      </c>
      <c r="B247" s="370">
        <v>2030607</v>
      </c>
      <c r="C247" s="266" t="s">
        <v>277</v>
      </c>
      <c r="D247" s="259">
        <v>149</v>
      </c>
      <c r="E247" s="259">
        <v>116</v>
      </c>
      <c r="F247" s="260">
        <f t="shared" si="8"/>
        <v>-0.221</v>
      </c>
    </row>
    <row r="248" ht="36" customHeight="1" spans="1:6">
      <c r="A248" s="140">
        <f t="shared" si="9"/>
        <v>7</v>
      </c>
      <c r="B248" s="370">
        <v>2030608</v>
      </c>
      <c r="C248" s="266" t="s">
        <v>278</v>
      </c>
      <c r="D248" s="259"/>
      <c r="E248" s="259"/>
      <c r="F248" s="260" t="str">
        <f t="shared" si="8"/>
        <v/>
      </c>
    </row>
    <row r="249" ht="36" customHeight="1" spans="1:6">
      <c r="A249" s="140">
        <f t="shared" si="9"/>
        <v>7</v>
      </c>
      <c r="B249" s="370">
        <v>2030699</v>
      </c>
      <c r="C249" s="266" t="s">
        <v>279</v>
      </c>
      <c r="D249" s="259">
        <v>2</v>
      </c>
      <c r="E249" s="259">
        <v>20</v>
      </c>
      <c r="F249" s="260">
        <f t="shared" si="8"/>
        <v>9</v>
      </c>
    </row>
    <row r="250" ht="36" customHeight="1" spans="1:6">
      <c r="A250" s="140">
        <f t="shared" si="9"/>
        <v>5</v>
      </c>
      <c r="B250" s="369">
        <v>20399</v>
      </c>
      <c r="C250" s="287" t="s">
        <v>280</v>
      </c>
      <c r="D250" s="288"/>
      <c r="E250" s="288"/>
      <c r="F250" s="251" t="str">
        <f t="shared" si="8"/>
        <v/>
      </c>
    </row>
    <row r="251" ht="36" customHeight="1" spans="1:6">
      <c r="A251" s="140">
        <f t="shared" si="9"/>
        <v>7</v>
      </c>
      <c r="B251" s="375">
        <v>2039999</v>
      </c>
      <c r="C251" s="266" t="s">
        <v>281</v>
      </c>
      <c r="D251" s="259"/>
      <c r="E251" s="259"/>
      <c r="F251" s="260" t="str">
        <f t="shared" si="8"/>
        <v/>
      </c>
    </row>
    <row r="252" ht="36" customHeight="1" spans="1:6">
      <c r="A252" s="140">
        <f t="shared" si="9"/>
        <v>3</v>
      </c>
      <c r="B252" s="369">
        <v>204</v>
      </c>
      <c r="C252" s="287" t="s">
        <v>78</v>
      </c>
      <c r="D252" s="288">
        <v>7874</v>
      </c>
      <c r="E252" s="288">
        <v>7786</v>
      </c>
      <c r="F252" s="251">
        <f t="shared" si="8"/>
        <v>-0.011</v>
      </c>
    </row>
    <row r="253" ht="36" customHeight="1" spans="1:6">
      <c r="A253" s="140">
        <f t="shared" si="9"/>
        <v>5</v>
      </c>
      <c r="B253" s="369">
        <v>20401</v>
      </c>
      <c r="C253" s="287" t="s">
        <v>282</v>
      </c>
      <c r="D253" s="288"/>
      <c r="E253" s="288">
        <v>15</v>
      </c>
      <c r="F253" s="251">
        <v>1</v>
      </c>
    </row>
    <row r="254" ht="36" customHeight="1" spans="1:6">
      <c r="A254" s="140">
        <f t="shared" si="9"/>
        <v>7</v>
      </c>
      <c r="B254" s="370">
        <v>2040101</v>
      </c>
      <c r="C254" s="266" t="s">
        <v>283</v>
      </c>
      <c r="D254" s="259"/>
      <c r="E254" s="259"/>
      <c r="F254" s="260" t="str">
        <f t="shared" si="8"/>
        <v/>
      </c>
    </row>
    <row r="255" ht="36" customHeight="1" spans="1:6">
      <c r="A255" s="140">
        <f t="shared" si="9"/>
        <v>7</v>
      </c>
      <c r="B255" s="370">
        <v>2040199</v>
      </c>
      <c r="C255" s="266" t="s">
        <v>284</v>
      </c>
      <c r="D255" s="259"/>
      <c r="E255" s="259">
        <v>15</v>
      </c>
      <c r="F255" s="260">
        <v>1</v>
      </c>
    </row>
    <row r="256" ht="36" customHeight="1" spans="1:6">
      <c r="A256" s="140">
        <f t="shared" si="9"/>
        <v>5</v>
      </c>
      <c r="B256" s="369">
        <v>20402</v>
      </c>
      <c r="C256" s="287" t="s">
        <v>285</v>
      </c>
      <c r="D256" s="288">
        <v>7150</v>
      </c>
      <c r="E256" s="288">
        <v>7076</v>
      </c>
      <c r="F256" s="251">
        <f t="shared" si="8"/>
        <v>-0.01</v>
      </c>
    </row>
    <row r="257" ht="36" customHeight="1" spans="1:6">
      <c r="A257" s="140">
        <f t="shared" si="9"/>
        <v>7</v>
      </c>
      <c r="B257" s="370">
        <v>2040201</v>
      </c>
      <c r="C257" s="266" t="s">
        <v>138</v>
      </c>
      <c r="D257" s="259">
        <v>5374</v>
      </c>
      <c r="E257" s="259">
        <v>5895</v>
      </c>
      <c r="F257" s="260">
        <f t="shared" si="8"/>
        <v>0.097</v>
      </c>
    </row>
    <row r="258" ht="36" customHeight="1" spans="1:6">
      <c r="A258" s="140">
        <f t="shared" si="9"/>
        <v>7</v>
      </c>
      <c r="B258" s="370">
        <v>2040202</v>
      </c>
      <c r="C258" s="266" t="s">
        <v>139</v>
      </c>
      <c r="D258" s="259">
        <v>390</v>
      </c>
      <c r="E258" s="259">
        <v>435</v>
      </c>
      <c r="F258" s="260">
        <f t="shared" si="8"/>
        <v>0.115</v>
      </c>
    </row>
    <row r="259" ht="36" customHeight="1" spans="1:6">
      <c r="A259" s="140">
        <f t="shared" si="9"/>
        <v>7</v>
      </c>
      <c r="B259" s="370">
        <v>2040203</v>
      </c>
      <c r="C259" s="266" t="s">
        <v>140</v>
      </c>
      <c r="D259" s="259"/>
      <c r="E259" s="259"/>
      <c r="F259" s="260" t="str">
        <f t="shared" si="8"/>
        <v/>
      </c>
    </row>
    <row r="260" ht="36" customHeight="1" spans="1:6">
      <c r="A260" s="140">
        <f t="shared" si="9"/>
        <v>7</v>
      </c>
      <c r="B260" s="370">
        <v>2040219</v>
      </c>
      <c r="C260" s="266" t="s">
        <v>178</v>
      </c>
      <c r="D260" s="259"/>
      <c r="E260" s="259"/>
      <c r="F260" s="260" t="str">
        <f t="shared" ref="F260:F323" si="10">IF(D260&lt;&gt;0,E260/D260-1,"")</f>
        <v/>
      </c>
    </row>
    <row r="261" ht="36" customHeight="1" spans="1:6">
      <c r="A261" s="140">
        <f t="shared" si="9"/>
        <v>7</v>
      </c>
      <c r="B261" s="370">
        <v>2040220</v>
      </c>
      <c r="C261" s="266" t="s">
        <v>286</v>
      </c>
      <c r="D261" s="259">
        <v>18</v>
      </c>
      <c r="E261" s="259">
        <v>19</v>
      </c>
      <c r="F261" s="260">
        <f t="shared" si="10"/>
        <v>0.056</v>
      </c>
    </row>
    <row r="262" ht="36" customHeight="1" spans="1:6">
      <c r="A262" s="140">
        <f t="shared" si="9"/>
        <v>7</v>
      </c>
      <c r="B262" s="370">
        <v>2040221</v>
      </c>
      <c r="C262" s="266" t="s">
        <v>287</v>
      </c>
      <c r="D262" s="259"/>
      <c r="E262" s="259"/>
      <c r="F262" s="260" t="str">
        <f t="shared" si="10"/>
        <v/>
      </c>
    </row>
    <row r="263" ht="36" customHeight="1" spans="1:6">
      <c r="A263" s="140">
        <f t="shared" si="9"/>
        <v>7</v>
      </c>
      <c r="B263" s="370">
        <v>2040222</v>
      </c>
      <c r="C263" s="266" t="s">
        <v>288</v>
      </c>
      <c r="D263" s="259"/>
      <c r="E263" s="259"/>
      <c r="F263" s="260" t="str">
        <f t="shared" si="10"/>
        <v/>
      </c>
    </row>
    <row r="264" ht="36" customHeight="1" spans="1:6">
      <c r="A264" s="140">
        <f t="shared" si="9"/>
        <v>7</v>
      </c>
      <c r="B264" s="370">
        <v>2040223</v>
      </c>
      <c r="C264" s="266" t="s">
        <v>289</v>
      </c>
      <c r="D264" s="259"/>
      <c r="E264" s="259"/>
      <c r="F264" s="260" t="str">
        <f t="shared" si="10"/>
        <v/>
      </c>
    </row>
    <row r="265" ht="36" customHeight="1" spans="1:6">
      <c r="A265" s="140">
        <f t="shared" si="9"/>
        <v>7</v>
      </c>
      <c r="B265" s="370">
        <v>2040250</v>
      </c>
      <c r="C265" s="266" t="s">
        <v>147</v>
      </c>
      <c r="D265" s="259"/>
      <c r="E265" s="259"/>
      <c r="F265" s="260" t="str">
        <f t="shared" si="10"/>
        <v/>
      </c>
    </row>
    <row r="266" ht="36" customHeight="1" spans="1:6">
      <c r="A266" s="140">
        <f t="shared" si="9"/>
        <v>7</v>
      </c>
      <c r="B266" s="370">
        <v>2040299</v>
      </c>
      <c r="C266" s="266" t="s">
        <v>290</v>
      </c>
      <c r="D266" s="259">
        <v>1368</v>
      </c>
      <c r="E266" s="259">
        <v>727</v>
      </c>
      <c r="F266" s="260">
        <f t="shared" si="10"/>
        <v>-0.469</v>
      </c>
    </row>
    <row r="267" ht="36" customHeight="1" spans="1:6">
      <c r="A267" s="140">
        <f t="shared" si="9"/>
        <v>5</v>
      </c>
      <c r="B267" s="369">
        <v>20403</v>
      </c>
      <c r="C267" s="287" t="s">
        <v>291</v>
      </c>
      <c r="D267" s="288"/>
      <c r="E267" s="288"/>
      <c r="F267" s="251" t="str">
        <f t="shared" si="10"/>
        <v/>
      </c>
    </row>
    <row r="268" ht="36" customHeight="1" spans="1:6">
      <c r="A268" s="140">
        <f t="shared" si="9"/>
        <v>7</v>
      </c>
      <c r="B268" s="370">
        <v>2040301</v>
      </c>
      <c r="C268" s="266" t="s">
        <v>138</v>
      </c>
      <c r="D268" s="259"/>
      <c r="E268" s="259"/>
      <c r="F268" s="260" t="str">
        <f t="shared" si="10"/>
        <v/>
      </c>
    </row>
    <row r="269" ht="36" customHeight="1" spans="1:6">
      <c r="A269" s="140">
        <f t="shared" si="9"/>
        <v>7</v>
      </c>
      <c r="B269" s="370">
        <v>2040302</v>
      </c>
      <c r="C269" s="266" t="s">
        <v>139</v>
      </c>
      <c r="D269" s="259"/>
      <c r="E269" s="259"/>
      <c r="F269" s="260" t="str">
        <f t="shared" si="10"/>
        <v/>
      </c>
    </row>
    <row r="270" ht="36" customHeight="1" spans="1:6">
      <c r="A270" s="140">
        <f t="shared" si="9"/>
        <v>7</v>
      </c>
      <c r="B270" s="370">
        <v>2040303</v>
      </c>
      <c r="C270" s="266" t="s">
        <v>140</v>
      </c>
      <c r="D270" s="259"/>
      <c r="E270" s="259"/>
      <c r="F270" s="260" t="str">
        <f t="shared" si="10"/>
        <v/>
      </c>
    </row>
    <row r="271" ht="36" customHeight="1" spans="1:6">
      <c r="A271" s="140">
        <f t="shared" si="9"/>
        <v>7</v>
      </c>
      <c r="B271" s="370">
        <v>2040304</v>
      </c>
      <c r="C271" s="266" t="s">
        <v>292</v>
      </c>
      <c r="D271" s="259"/>
      <c r="E271" s="259"/>
      <c r="F271" s="260" t="str">
        <f t="shared" si="10"/>
        <v/>
      </c>
    </row>
    <row r="272" ht="36" customHeight="1" spans="1:6">
      <c r="A272" s="140">
        <f t="shared" si="9"/>
        <v>7</v>
      </c>
      <c r="B272" s="370">
        <v>2040350</v>
      </c>
      <c r="C272" s="266" t="s">
        <v>147</v>
      </c>
      <c r="D272" s="259"/>
      <c r="E272" s="259"/>
      <c r="F272" s="260" t="str">
        <f t="shared" si="10"/>
        <v/>
      </c>
    </row>
    <row r="273" ht="36" customHeight="1" spans="1:6">
      <c r="A273" s="140">
        <f t="shared" si="9"/>
        <v>7</v>
      </c>
      <c r="B273" s="370">
        <v>2040399</v>
      </c>
      <c r="C273" s="266" t="s">
        <v>293</v>
      </c>
      <c r="D273" s="259"/>
      <c r="E273" s="259"/>
      <c r="F273" s="260" t="str">
        <f t="shared" si="10"/>
        <v/>
      </c>
    </row>
    <row r="274" ht="36" customHeight="1" spans="1:6">
      <c r="A274" s="140">
        <f t="shared" si="9"/>
        <v>5</v>
      </c>
      <c r="B274" s="369">
        <v>20404</v>
      </c>
      <c r="C274" s="287" t="s">
        <v>294</v>
      </c>
      <c r="D274" s="288">
        <v>26</v>
      </c>
      <c r="E274" s="288">
        <v>50</v>
      </c>
      <c r="F274" s="251">
        <f t="shared" si="10"/>
        <v>0.923</v>
      </c>
    </row>
    <row r="275" ht="36" customHeight="1" spans="1:6">
      <c r="A275" s="140">
        <f t="shared" si="9"/>
        <v>7</v>
      </c>
      <c r="B275" s="370">
        <v>2040401</v>
      </c>
      <c r="C275" s="266" t="s">
        <v>138</v>
      </c>
      <c r="D275" s="259">
        <v>31</v>
      </c>
      <c r="E275" s="259">
        <v>50</v>
      </c>
      <c r="F275" s="260">
        <f t="shared" si="10"/>
        <v>0.613</v>
      </c>
    </row>
    <row r="276" ht="36" customHeight="1" spans="1:6">
      <c r="A276" s="140">
        <f t="shared" si="9"/>
        <v>7</v>
      </c>
      <c r="B276" s="370">
        <v>2040402</v>
      </c>
      <c r="C276" s="266" t="s">
        <v>139</v>
      </c>
      <c r="D276" s="259"/>
      <c r="E276" s="259"/>
      <c r="F276" s="260" t="str">
        <f t="shared" si="10"/>
        <v/>
      </c>
    </row>
    <row r="277" ht="36" customHeight="1" spans="1:6">
      <c r="A277" s="140">
        <f t="shared" si="9"/>
        <v>7</v>
      </c>
      <c r="B277" s="370">
        <v>2040403</v>
      </c>
      <c r="C277" s="266" t="s">
        <v>140</v>
      </c>
      <c r="D277" s="259"/>
      <c r="E277" s="259"/>
      <c r="F277" s="260" t="str">
        <f t="shared" si="10"/>
        <v/>
      </c>
    </row>
    <row r="278" ht="36" customHeight="1" spans="1:6">
      <c r="A278" s="140">
        <f t="shared" si="9"/>
        <v>7</v>
      </c>
      <c r="B278" s="370">
        <v>2040409</v>
      </c>
      <c r="C278" s="266" t="s">
        <v>295</v>
      </c>
      <c r="D278" s="259"/>
      <c r="E278" s="259"/>
      <c r="F278" s="260" t="str">
        <f t="shared" si="10"/>
        <v/>
      </c>
    </row>
    <row r="279" ht="36" customHeight="1" spans="1:6">
      <c r="A279" s="140">
        <f t="shared" si="9"/>
        <v>7</v>
      </c>
      <c r="B279" s="370">
        <v>2040410</v>
      </c>
      <c r="C279" s="266" t="s">
        <v>296</v>
      </c>
      <c r="D279" s="259"/>
      <c r="E279" s="259"/>
      <c r="F279" s="260" t="str">
        <f t="shared" si="10"/>
        <v/>
      </c>
    </row>
    <row r="280" ht="36" customHeight="1" spans="1:6">
      <c r="A280" s="140">
        <f t="shared" si="9"/>
        <v>7</v>
      </c>
      <c r="B280" s="370">
        <v>2040450</v>
      </c>
      <c r="C280" s="266" t="s">
        <v>147</v>
      </c>
      <c r="D280" s="259"/>
      <c r="E280" s="259"/>
      <c r="F280" s="260" t="str">
        <f t="shared" si="10"/>
        <v/>
      </c>
    </row>
    <row r="281" ht="36" customHeight="1" spans="1:6">
      <c r="A281" s="140">
        <f t="shared" si="9"/>
        <v>7</v>
      </c>
      <c r="B281" s="370">
        <v>2040499</v>
      </c>
      <c r="C281" s="266" t="s">
        <v>297</v>
      </c>
      <c r="D281" s="259">
        <v>-5</v>
      </c>
      <c r="E281" s="259"/>
      <c r="F281" s="260">
        <f t="shared" si="10"/>
        <v>-1</v>
      </c>
    </row>
    <row r="282" ht="36" customHeight="1" spans="1:6">
      <c r="A282" s="140">
        <f t="shared" si="9"/>
        <v>5</v>
      </c>
      <c r="B282" s="369">
        <v>20405</v>
      </c>
      <c r="C282" s="287" t="s">
        <v>298</v>
      </c>
      <c r="D282" s="288">
        <v>25</v>
      </c>
      <c r="E282" s="288">
        <v>62</v>
      </c>
      <c r="F282" s="251">
        <f t="shared" si="10"/>
        <v>1.48</v>
      </c>
    </row>
    <row r="283" ht="36" customHeight="1" spans="1:6">
      <c r="A283" s="140">
        <f t="shared" si="9"/>
        <v>7</v>
      </c>
      <c r="B283" s="370">
        <v>2040501</v>
      </c>
      <c r="C283" s="266" t="s">
        <v>138</v>
      </c>
      <c r="D283" s="259">
        <v>25</v>
      </c>
      <c r="E283" s="259">
        <v>50</v>
      </c>
      <c r="F283" s="260">
        <f t="shared" si="10"/>
        <v>1</v>
      </c>
    </row>
    <row r="284" ht="36" customHeight="1" spans="1:6">
      <c r="A284" s="140">
        <f t="shared" si="9"/>
        <v>7</v>
      </c>
      <c r="B284" s="370">
        <v>2040502</v>
      </c>
      <c r="C284" s="266" t="s">
        <v>139</v>
      </c>
      <c r="D284" s="259"/>
      <c r="E284" s="259"/>
      <c r="F284" s="260" t="str">
        <f t="shared" si="10"/>
        <v/>
      </c>
    </row>
    <row r="285" ht="36" customHeight="1" spans="1:6">
      <c r="A285" s="140">
        <f t="shared" si="9"/>
        <v>7</v>
      </c>
      <c r="B285" s="370">
        <v>2040503</v>
      </c>
      <c r="C285" s="266" t="s">
        <v>140</v>
      </c>
      <c r="D285" s="259"/>
      <c r="E285" s="259"/>
      <c r="F285" s="260" t="str">
        <f t="shared" si="10"/>
        <v/>
      </c>
    </row>
    <row r="286" ht="36" customHeight="1" spans="1:6">
      <c r="A286" s="140">
        <f t="shared" si="9"/>
        <v>7</v>
      </c>
      <c r="B286" s="370">
        <v>2040504</v>
      </c>
      <c r="C286" s="266" t="s">
        <v>299</v>
      </c>
      <c r="D286" s="259"/>
      <c r="E286" s="259"/>
      <c r="F286" s="260" t="str">
        <f t="shared" si="10"/>
        <v/>
      </c>
    </row>
    <row r="287" ht="36" customHeight="1" spans="1:6">
      <c r="A287" s="140">
        <f t="shared" si="9"/>
        <v>7</v>
      </c>
      <c r="B287" s="370">
        <v>2040505</v>
      </c>
      <c r="C287" s="266" t="s">
        <v>300</v>
      </c>
      <c r="D287" s="259"/>
      <c r="E287" s="259"/>
      <c r="F287" s="260" t="str">
        <f t="shared" si="10"/>
        <v/>
      </c>
    </row>
    <row r="288" ht="36" customHeight="1" spans="1:6">
      <c r="A288" s="140">
        <f t="shared" si="9"/>
        <v>7</v>
      </c>
      <c r="B288" s="370">
        <v>2040506</v>
      </c>
      <c r="C288" s="266" t="s">
        <v>301</v>
      </c>
      <c r="D288" s="259"/>
      <c r="E288" s="259"/>
      <c r="F288" s="260" t="str">
        <f t="shared" si="10"/>
        <v/>
      </c>
    </row>
    <row r="289" ht="36" customHeight="1" spans="1:6">
      <c r="A289" s="140">
        <f t="shared" si="9"/>
        <v>7</v>
      </c>
      <c r="B289" s="370">
        <v>2040550</v>
      </c>
      <c r="C289" s="266" t="s">
        <v>147</v>
      </c>
      <c r="D289" s="259"/>
      <c r="E289" s="259"/>
      <c r="F289" s="260" t="str">
        <f t="shared" si="10"/>
        <v/>
      </c>
    </row>
    <row r="290" ht="36" customHeight="1" spans="1:6">
      <c r="A290" s="140">
        <f t="shared" si="9"/>
        <v>7</v>
      </c>
      <c r="B290" s="370">
        <v>2040599</v>
      </c>
      <c r="C290" s="266" t="s">
        <v>302</v>
      </c>
      <c r="D290" s="259"/>
      <c r="E290" s="259">
        <v>12</v>
      </c>
      <c r="F290" s="260">
        <v>1</v>
      </c>
    </row>
    <row r="291" ht="36" customHeight="1" spans="1:6">
      <c r="A291" s="140">
        <f t="shared" si="9"/>
        <v>5</v>
      </c>
      <c r="B291" s="369">
        <v>20406</v>
      </c>
      <c r="C291" s="287" t="s">
        <v>303</v>
      </c>
      <c r="D291" s="288">
        <v>530</v>
      </c>
      <c r="E291" s="288">
        <v>494</v>
      </c>
      <c r="F291" s="251">
        <f t="shared" si="10"/>
        <v>-0.068</v>
      </c>
    </row>
    <row r="292" ht="36" customHeight="1" spans="1:6">
      <c r="A292" s="140">
        <f t="shared" si="9"/>
        <v>7</v>
      </c>
      <c r="B292" s="370">
        <v>2040601</v>
      </c>
      <c r="C292" s="266" t="s">
        <v>138</v>
      </c>
      <c r="D292" s="259">
        <v>473</v>
      </c>
      <c r="E292" s="259">
        <v>459</v>
      </c>
      <c r="F292" s="260">
        <f t="shared" si="10"/>
        <v>-0.03</v>
      </c>
    </row>
    <row r="293" ht="36" customHeight="1" spans="1:6">
      <c r="A293" s="140">
        <f t="shared" si="9"/>
        <v>7</v>
      </c>
      <c r="B293" s="370">
        <v>2040602</v>
      </c>
      <c r="C293" s="266" t="s">
        <v>139</v>
      </c>
      <c r="D293" s="259">
        <v>12</v>
      </c>
      <c r="E293" s="259">
        <v>10</v>
      </c>
      <c r="F293" s="260">
        <f t="shared" si="10"/>
        <v>-0.167</v>
      </c>
    </row>
    <row r="294" ht="36" customHeight="1" spans="1:6">
      <c r="A294" s="140">
        <f t="shared" si="9"/>
        <v>7</v>
      </c>
      <c r="B294" s="370">
        <v>2040603</v>
      </c>
      <c r="C294" s="266" t="s">
        <v>140</v>
      </c>
      <c r="D294" s="259"/>
      <c r="E294" s="259"/>
      <c r="F294" s="260" t="str">
        <f t="shared" si="10"/>
        <v/>
      </c>
    </row>
    <row r="295" ht="36" customHeight="1" spans="1:6">
      <c r="A295" s="140">
        <f t="shared" si="9"/>
        <v>7</v>
      </c>
      <c r="B295" s="370">
        <v>2040604</v>
      </c>
      <c r="C295" s="266" t="s">
        <v>304</v>
      </c>
      <c r="D295" s="259"/>
      <c r="E295" s="259"/>
      <c r="F295" s="260" t="str">
        <f t="shared" si="10"/>
        <v/>
      </c>
    </row>
    <row r="296" ht="36" customHeight="1" spans="1:6">
      <c r="A296" s="140">
        <f t="shared" si="9"/>
        <v>7</v>
      </c>
      <c r="B296" s="370">
        <v>2040605</v>
      </c>
      <c r="C296" s="266" t="s">
        <v>305</v>
      </c>
      <c r="D296" s="259"/>
      <c r="E296" s="259"/>
      <c r="F296" s="260" t="str">
        <f t="shared" si="10"/>
        <v/>
      </c>
    </row>
    <row r="297" ht="36" customHeight="1" spans="1:6">
      <c r="A297" s="140">
        <f t="shared" si="9"/>
        <v>7</v>
      </c>
      <c r="B297" s="376">
        <v>2040606</v>
      </c>
      <c r="C297" s="266" t="s">
        <v>306</v>
      </c>
      <c r="D297" s="259"/>
      <c r="E297" s="259"/>
      <c r="F297" s="260" t="str">
        <f t="shared" si="10"/>
        <v/>
      </c>
    </row>
    <row r="298" ht="36" customHeight="1" spans="1:6">
      <c r="A298" s="140">
        <f t="shared" si="9"/>
        <v>7</v>
      </c>
      <c r="B298" s="376">
        <v>2040607</v>
      </c>
      <c r="C298" s="266" t="s">
        <v>307</v>
      </c>
      <c r="D298" s="259"/>
      <c r="E298" s="259"/>
      <c r="F298" s="260" t="str">
        <f t="shared" si="10"/>
        <v/>
      </c>
    </row>
    <row r="299" ht="36" customHeight="1" spans="1:6">
      <c r="A299" s="140">
        <f t="shared" si="9"/>
        <v>7</v>
      </c>
      <c r="B299" s="370">
        <v>2040608</v>
      </c>
      <c r="C299" s="266" t="s">
        <v>308</v>
      </c>
      <c r="D299" s="259"/>
      <c r="E299" s="259"/>
      <c r="F299" s="260" t="str">
        <f t="shared" si="10"/>
        <v/>
      </c>
    </row>
    <row r="300" ht="36" customHeight="1" spans="1:6">
      <c r="A300" s="140">
        <f t="shared" si="9"/>
        <v>7</v>
      </c>
      <c r="B300" s="370">
        <v>2040610</v>
      </c>
      <c r="C300" s="266" t="s">
        <v>309</v>
      </c>
      <c r="D300" s="259"/>
      <c r="E300" s="259"/>
      <c r="F300" s="260" t="str">
        <f t="shared" si="10"/>
        <v/>
      </c>
    </row>
    <row r="301" ht="36" customHeight="1" spans="1:6">
      <c r="A301" s="140">
        <f t="shared" si="9"/>
        <v>7</v>
      </c>
      <c r="B301" s="370">
        <v>2040612</v>
      </c>
      <c r="C301" s="266" t="s">
        <v>310</v>
      </c>
      <c r="D301" s="259"/>
      <c r="E301" s="259"/>
      <c r="F301" s="260" t="str">
        <f t="shared" si="10"/>
        <v/>
      </c>
    </row>
    <row r="302" ht="36" customHeight="1" spans="1:6">
      <c r="A302" s="140">
        <f t="shared" si="9"/>
        <v>7</v>
      </c>
      <c r="B302" s="370">
        <v>2040613</v>
      </c>
      <c r="C302" s="266" t="s">
        <v>178</v>
      </c>
      <c r="D302" s="259"/>
      <c r="E302" s="259"/>
      <c r="F302" s="260" t="str">
        <f t="shared" si="10"/>
        <v/>
      </c>
    </row>
    <row r="303" ht="36" customHeight="1" spans="1:6">
      <c r="A303" s="140">
        <f t="shared" si="9"/>
        <v>7</v>
      </c>
      <c r="B303" s="370">
        <v>2040650</v>
      </c>
      <c r="C303" s="266" t="s">
        <v>147</v>
      </c>
      <c r="D303" s="259"/>
      <c r="E303" s="259"/>
      <c r="F303" s="260" t="str">
        <f t="shared" si="10"/>
        <v/>
      </c>
    </row>
    <row r="304" ht="36" customHeight="1" spans="1:6">
      <c r="A304" s="140">
        <f t="shared" ref="A304:A365" si="11">LEN(B304)</f>
        <v>7</v>
      </c>
      <c r="B304" s="370">
        <v>2040699</v>
      </c>
      <c r="C304" s="266" t="s">
        <v>311</v>
      </c>
      <c r="D304" s="259">
        <v>45</v>
      </c>
      <c r="E304" s="259">
        <v>25</v>
      </c>
      <c r="F304" s="260">
        <f t="shared" si="10"/>
        <v>-0.444</v>
      </c>
    </row>
    <row r="305" ht="36" customHeight="1" spans="1:6">
      <c r="A305" s="140">
        <f t="shared" si="11"/>
        <v>5</v>
      </c>
      <c r="B305" s="369">
        <v>20407</v>
      </c>
      <c r="C305" s="287" t="s">
        <v>312</v>
      </c>
      <c r="D305" s="288"/>
      <c r="E305" s="288"/>
      <c r="F305" s="251" t="str">
        <f t="shared" si="10"/>
        <v/>
      </c>
    </row>
    <row r="306" ht="36" customHeight="1" spans="1:6">
      <c r="A306" s="140">
        <f t="shared" si="11"/>
        <v>7</v>
      </c>
      <c r="B306" s="370">
        <v>2040701</v>
      </c>
      <c r="C306" s="266" t="s">
        <v>138</v>
      </c>
      <c r="D306" s="259"/>
      <c r="E306" s="259"/>
      <c r="F306" s="260" t="str">
        <f t="shared" si="10"/>
        <v/>
      </c>
    </row>
    <row r="307" ht="36" customHeight="1" spans="1:6">
      <c r="A307" s="140">
        <f t="shared" si="11"/>
        <v>7</v>
      </c>
      <c r="B307" s="370">
        <v>2040702</v>
      </c>
      <c r="C307" s="266" t="s">
        <v>139</v>
      </c>
      <c r="D307" s="259"/>
      <c r="E307" s="259"/>
      <c r="F307" s="260" t="str">
        <f t="shared" si="10"/>
        <v/>
      </c>
    </row>
    <row r="308" ht="36" customHeight="1" spans="1:6">
      <c r="A308" s="140">
        <f t="shared" si="11"/>
        <v>7</v>
      </c>
      <c r="B308" s="370">
        <v>2040703</v>
      </c>
      <c r="C308" s="266" t="s">
        <v>140</v>
      </c>
      <c r="D308" s="259"/>
      <c r="E308" s="259"/>
      <c r="F308" s="260" t="str">
        <f t="shared" si="10"/>
        <v/>
      </c>
    </row>
    <row r="309" ht="36" customHeight="1" spans="1:6">
      <c r="A309" s="140">
        <f t="shared" si="11"/>
        <v>7</v>
      </c>
      <c r="B309" s="370">
        <v>2040704</v>
      </c>
      <c r="C309" s="266" t="s">
        <v>313</v>
      </c>
      <c r="D309" s="259"/>
      <c r="E309" s="259"/>
      <c r="F309" s="260" t="str">
        <f t="shared" si="10"/>
        <v/>
      </c>
    </row>
    <row r="310" ht="36" customHeight="1" spans="1:6">
      <c r="A310" s="140">
        <f t="shared" si="11"/>
        <v>7</v>
      </c>
      <c r="B310" s="370">
        <v>2040705</v>
      </c>
      <c r="C310" s="266" t="s">
        <v>314</v>
      </c>
      <c r="D310" s="259"/>
      <c r="E310" s="259"/>
      <c r="F310" s="260" t="str">
        <f t="shared" si="10"/>
        <v/>
      </c>
    </row>
    <row r="311" ht="36" customHeight="1" spans="1:6">
      <c r="A311" s="140">
        <f t="shared" si="11"/>
        <v>7</v>
      </c>
      <c r="B311" s="370">
        <v>2040706</v>
      </c>
      <c r="C311" s="266" t="s">
        <v>315</v>
      </c>
      <c r="D311" s="259"/>
      <c r="E311" s="259"/>
      <c r="F311" s="260" t="str">
        <f t="shared" si="10"/>
        <v/>
      </c>
    </row>
    <row r="312" ht="36" customHeight="1" spans="1:6">
      <c r="A312" s="140">
        <f t="shared" si="11"/>
        <v>7</v>
      </c>
      <c r="B312" s="370">
        <v>2040707</v>
      </c>
      <c r="C312" s="266" t="s">
        <v>178</v>
      </c>
      <c r="D312" s="259"/>
      <c r="E312" s="259"/>
      <c r="F312" s="260" t="str">
        <f t="shared" si="10"/>
        <v/>
      </c>
    </row>
    <row r="313" ht="36" customHeight="1" spans="1:6">
      <c r="A313" s="140">
        <f t="shared" si="11"/>
        <v>7</v>
      </c>
      <c r="B313" s="370">
        <v>2040750</v>
      </c>
      <c r="C313" s="266" t="s">
        <v>147</v>
      </c>
      <c r="D313" s="259"/>
      <c r="E313" s="259"/>
      <c r="F313" s="260" t="str">
        <f t="shared" si="10"/>
        <v/>
      </c>
    </row>
    <row r="314" ht="36" customHeight="1" spans="1:6">
      <c r="A314" s="140">
        <f t="shared" si="11"/>
        <v>7</v>
      </c>
      <c r="B314" s="370">
        <v>2040799</v>
      </c>
      <c r="C314" s="266" t="s">
        <v>316</v>
      </c>
      <c r="D314" s="259"/>
      <c r="E314" s="259"/>
      <c r="F314" s="260" t="str">
        <f t="shared" si="10"/>
        <v/>
      </c>
    </row>
    <row r="315" ht="36" customHeight="1" spans="1:6">
      <c r="A315" s="140">
        <f t="shared" si="11"/>
        <v>5</v>
      </c>
      <c r="B315" s="369">
        <v>20408</v>
      </c>
      <c r="C315" s="287" t="s">
        <v>317</v>
      </c>
      <c r="D315" s="288"/>
      <c r="E315" s="288"/>
      <c r="F315" s="251" t="str">
        <f t="shared" si="10"/>
        <v/>
      </c>
    </row>
    <row r="316" ht="36" customHeight="1" spans="1:6">
      <c r="A316" s="140">
        <f t="shared" si="11"/>
        <v>7</v>
      </c>
      <c r="B316" s="370">
        <v>2040801</v>
      </c>
      <c r="C316" s="266" t="s">
        <v>138</v>
      </c>
      <c r="D316" s="259"/>
      <c r="E316" s="259"/>
      <c r="F316" s="260" t="str">
        <f t="shared" si="10"/>
        <v/>
      </c>
    </row>
    <row r="317" ht="36" customHeight="1" spans="1:6">
      <c r="A317" s="140">
        <f t="shared" si="11"/>
        <v>7</v>
      </c>
      <c r="B317" s="370">
        <v>2040802</v>
      </c>
      <c r="C317" s="266" t="s">
        <v>139</v>
      </c>
      <c r="D317" s="259"/>
      <c r="E317" s="259"/>
      <c r="F317" s="260" t="str">
        <f t="shared" si="10"/>
        <v/>
      </c>
    </row>
    <row r="318" ht="36" customHeight="1" spans="1:6">
      <c r="A318" s="140">
        <f t="shared" si="11"/>
        <v>7</v>
      </c>
      <c r="B318" s="370">
        <v>2040803</v>
      </c>
      <c r="C318" s="266" t="s">
        <v>140</v>
      </c>
      <c r="D318" s="259"/>
      <c r="E318" s="259"/>
      <c r="F318" s="260" t="str">
        <f t="shared" si="10"/>
        <v/>
      </c>
    </row>
    <row r="319" ht="36" customHeight="1" spans="1:6">
      <c r="A319" s="140">
        <f t="shared" si="11"/>
        <v>7</v>
      </c>
      <c r="B319" s="370">
        <v>2040804</v>
      </c>
      <c r="C319" s="266" t="s">
        <v>318</v>
      </c>
      <c r="D319" s="259"/>
      <c r="E319" s="259"/>
      <c r="F319" s="260" t="str">
        <f t="shared" si="10"/>
        <v/>
      </c>
    </row>
    <row r="320" ht="36" customHeight="1" spans="1:6">
      <c r="A320" s="140">
        <f t="shared" si="11"/>
        <v>7</v>
      </c>
      <c r="B320" s="370">
        <v>2040805</v>
      </c>
      <c r="C320" s="266" t="s">
        <v>319</v>
      </c>
      <c r="D320" s="259"/>
      <c r="E320" s="259"/>
      <c r="F320" s="260" t="str">
        <f t="shared" si="10"/>
        <v/>
      </c>
    </row>
    <row r="321" ht="36" customHeight="1" spans="1:6">
      <c r="A321" s="140">
        <f t="shared" si="11"/>
        <v>7</v>
      </c>
      <c r="B321" s="370">
        <v>2040806</v>
      </c>
      <c r="C321" s="266" t="s">
        <v>320</v>
      </c>
      <c r="D321" s="259"/>
      <c r="E321" s="259"/>
      <c r="F321" s="260" t="str">
        <f t="shared" si="10"/>
        <v/>
      </c>
    </row>
    <row r="322" ht="36" customHeight="1" spans="1:6">
      <c r="A322" s="140">
        <f t="shared" si="11"/>
        <v>7</v>
      </c>
      <c r="B322" s="370">
        <v>2040807</v>
      </c>
      <c r="C322" s="266" t="s">
        <v>178</v>
      </c>
      <c r="D322" s="259"/>
      <c r="E322" s="259"/>
      <c r="F322" s="260" t="str">
        <f t="shared" si="10"/>
        <v/>
      </c>
    </row>
    <row r="323" ht="36" customHeight="1" spans="1:6">
      <c r="A323" s="140">
        <f t="shared" si="11"/>
        <v>7</v>
      </c>
      <c r="B323" s="370">
        <v>2040850</v>
      </c>
      <c r="C323" s="266" t="s">
        <v>147</v>
      </c>
      <c r="D323" s="259"/>
      <c r="E323" s="259"/>
      <c r="F323" s="260" t="str">
        <f t="shared" si="10"/>
        <v/>
      </c>
    </row>
    <row r="324" ht="36" customHeight="1" spans="1:6">
      <c r="A324" s="140">
        <f t="shared" si="11"/>
        <v>7</v>
      </c>
      <c r="B324" s="370">
        <v>2040899</v>
      </c>
      <c r="C324" s="266" t="s">
        <v>321</v>
      </c>
      <c r="D324" s="259"/>
      <c r="E324" s="259"/>
      <c r="F324" s="260" t="str">
        <f t="shared" ref="F324:F387" si="12">IF(D324&lt;&gt;0,E324/D324-1,"")</f>
        <v/>
      </c>
    </row>
    <row r="325" ht="36" customHeight="1" spans="1:6">
      <c r="A325" s="140">
        <f t="shared" si="11"/>
        <v>5</v>
      </c>
      <c r="B325" s="369">
        <v>20409</v>
      </c>
      <c r="C325" s="287" t="s">
        <v>322</v>
      </c>
      <c r="D325" s="288"/>
      <c r="E325" s="288"/>
      <c r="F325" s="251" t="str">
        <f t="shared" si="12"/>
        <v/>
      </c>
    </row>
    <row r="326" ht="36" customHeight="1" spans="1:6">
      <c r="A326" s="140">
        <f t="shared" si="11"/>
        <v>7</v>
      </c>
      <c r="B326" s="370">
        <v>2040901</v>
      </c>
      <c r="C326" s="266" t="s">
        <v>138</v>
      </c>
      <c r="D326" s="259"/>
      <c r="E326" s="259"/>
      <c r="F326" s="260" t="str">
        <f t="shared" si="12"/>
        <v/>
      </c>
    </row>
    <row r="327" ht="36" customHeight="1" spans="1:6">
      <c r="A327" s="140">
        <f t="shared" si="11"/>
        <v>7</v>
      </c>
      <c r="B327" s="370">
        <v>2040902</v>
      </c>
      <c r="C327" s="266" t="s">
        <v>139</v>
      </c>
      <c r="D327" s="259"/>
      <c r="E327" s="259"/>
      <c r="F327" s="260" t="str">
        <f t="shared" si="12"/>
        <v/>
      </c>
    </row>
    <row r="328" ht="36" customHeight="1" spans="1:6">
      <c r="A328" s="140">
        <f t="shared" si="11"/>
        <v>7</v>
      </c>
      <c r="B328" s="370">
        <v>2040903</v>
      </c>
      <c r="C328" s="266" t="s">
        <v>140</v>
      </c>
      <c r="D328" s="259"/>
      <c r="E328" s="259"/>
      <c r="F328" s="260" t="str">
        <f t="shared" si="12"/>
        <v/>
      </c>
    </row>
    <row r="329" ht="36" customHeight="1" spans="1:6">
      <c r="A329" s="140">
        <f t="shared" si="11"/>
        <v>7</v>
      </c>
      <c r="B329" s="370">
        <v>2040904</v>
      </c>
      <c r="C329" s="266" t="s">
        <v>323</v>
      </c>
      <c r="D329" s="259"/>
      <c r="E329" s="259"/>
      <c r="F329" s="260" t="str">
        <f t="shared" si="12"/>
        <v/>
      </c>
    </row>
    <row r="330" ht="36" customHeight="1" spans="1:6">
      <c r="A330" s="140">
        <f t="shared" si="11"/>
        <v>7</v>
      </c>
      <c r="B330" s="370">
        <v>2040905</v>
      </c>
      <c r="C330" s="266" t="s">
        <v>324</v>
      </c>
      <c r="D330" s="259"/>
      <c r="E330" s="259"/>
      <c r="F330" s="260" t="str">
        <f t="shared" si="12"/>
        <v/>
      </c>
    </row>
    <row r="331" ht="36" customHeight="1" spans="1:6">
      <c r="A331" s="140">
        <f t="shared" si="11"/>
        <v>7</v>
      </c>
      <c r="B331" s="370">
        <v>2040950</v>
      </c>
      <c r="C331" s="266" t="s">
        <v>147</v>
      </c>
      <c r="D331" s="259"/>
      <c r="E331" s="259"/>
      <c r="F331" s="260" t="str">
        <f t="shared" si="12"/>
        <v/>
      </c>
    </row>
    <row r="332" ht="36" customHeight="1" spans="1:6">
      <c r="A332" s="140">
        <f t="shared" si="11"/>
        <v>7</v>
      </c>
      <c r="B332" s="370">
        <v>2040999</v>
      </c>
      <c r="C332" s="266" t="s">
        <v>325</v>
      </c>
      <c r="D332" s="259"/>
      <c r="E332" s="259"/>
      <c r="F332" s="260" t="str">
        <f t="shared" si="12"/>
        <v/>
      </c>
    </row>
    <row r="333" ht="36" customHeight="1" spans="1:6">
      <c r="A333" s="140">
        <f t="shared" si="11"/>
        <v>5</v>
      </c>
      <c r="B333" s="369">
        <v>20410</v>
      </c>
      <c r="C333" s="287" t="s">
        <v>326</v>
      </c>
      <c r="D333" s="288"/>
      <c r="E333" s="288"/>
      <c r="F333" s="251" t="str">
        <f t="shared" si="12"/>
        <v/>
      </c>
    </row>
    <row r="334" ht="36" customHeight="1" spans="1:6">
      <c r="A334" s="140">
        <f t="shared" si="11"/>
        <v>7</v>
      </c>
      <c r="B334" s="370">
        <v>2041001</v>
      </c>
      <c r="C334" s="266" t="s">
        <v>138</v>
      </c>
      <c r="D334" s="259"/>
      <c r="E334" s="259"/>
      <c r="F334" s="260" t="str">
        <f t="shared" si="12"/>
        <v/>
      </c>
    </row>
    <row r="335" ht="36" customHeight="1" spans="1:6">
      <c r="A335" s="140">
        <f t="shared" si="11"/>
        <v>7</v>
      </c>
      <c r="B335" s="370">
        <v>2041002</v>
      </c>
      <c r="C335" s="266" t="s">
        <v>139</v>
      </c>
      <c r="D335" s="259"/>
      <c r="E335" s="259"/>
      <c r="F335" s="260" t="str">
        <f t="shared" si="12"/>
        <v/>
      </c>
    </row>
    <row r="336" ht="36" customHeight="1" spans="1:6">
      <c r="A336" s="140">
        <f t="shared" si="11"/>
        <v>7</v>
      </c>
      <c r="B336" s="370">
        <v>2041006</v>
      </c>
      <c r="C336" s="266" t="s">
        <v>178</v>
      </c>
      <c r="D336" s="259"/>
      <c r="E336" s="259"/>
      <c r="F336" s="260" t="str">
        <f t="shared" si="12"/>
        <v/>
      </c>
    </row>
    <row r="337" ht="36" customHeight="1" spans="1:6">
      <c r="A337" s="140">
        <f t="shared" si="11"/>
        <v>7</v>
      </c>
      <c r="B337" s="370">
        <v>2041007</v>
      </c>
      <c r="C337" s="266" t="s">
        <v>327</v>
      </c>
      <c r="D337" s="259"/>
      <c r="E337" s="259"/>
      <c r="F337" s="260" t="str">
        <f t="shared" si="12"/>
        <v/>
      </c>
    </row>
    <row r="338" ht="36" customHeight="1" spans="1:6">
      <c r="A338" s="140">
        <f t="shared" si="11"/>
        <v>7</v>
      </c>
      <c r="B338" s="370">
        <v>2041099</v>
      </c>
      <c r="C338" s="266" t="s">
        <v>328</v>
      </c>
      <c r="D338" s="259"/>
      <c r="E338" s="259"/>
      <c r="F338" s="260" t="str">
        <f t="shared" si="12"/>
        <v/>
      </c>
    </row>
    <row r="339" ht="36" customHeight="1" spans="1:6">
      <c r="A339" s="140">
        <f t="shared" si="11"/>
        <v>5</v>
      </c>
      <c r="B339" s="369">
        <v>20499</v>
      </c>
      <c r="C339" s="287" t="s">
        <v>329</v>
      </c>
      <c r="D339" s="288">
        <v>143</v>
      </c>
      <c r="E339" s="288">
        <v>89</v>
      </c>
      <c r="F339" s="251">
        <f t="shared" si="12"/>
        <v>-0.378</v>
      </c>
    </row>
    <row r="340" ht="36" customHeight="1" spans="1:6">
      <c r="A340" s="140">
        <f t="shared" si="11"/>
        <v>7</v>
      </c>
      <c r="B340" s="373">
        <v>2049902</v>
      </c>
      <c r="C340" s="266" t="s">
        <v>330</v>
      </c>
      <c r="D340" s="259"/>
      <c r="E340" s="259">
        <v>2</v>
      </c>
      <c r="F340" s="260">
        <v>1</v>
      </c>
    </row>
    <row r="341" ht="36" customHeight="1" spans="1:6">
      <c r="A341" s="140">
        <f t="shared" si="11"/>
        <v>7</v>
      </c>
      <c r="B341" s="377">
        <v>2049999</v>
      </c>
      <c r="C341" s="266" t="s">
        <v>331</v>
      </c>
      <c r="D341" s="259">
        <v>143</v>
      </c>
      <c r="E341" s="259">
        <v>87</v>
      </c>
      <c r="F341" s="260">
        <f t="shared" si="12"/>
        <v>-0.392</v>
      </c>
    </row>
    <row r="342" ht="36" customHeight="1" spans="1:6">
      <c r="A342" s="140">
        <f t="shared" si="11"/>
        <v>3</v>
      </c>
      <c r="B342" s="369">
        <v>205</v>
      </c>
      <c r="C342" s="287" t="s">
        <v>80</v>
      </c>
      <c r="D342" s="288">
        <v>28613</v>
      </c>
      <c r="E342" s="288">
        <v>28195</v>
      </c>
      <c r="F342" s="251">
        <f t="shared" si="12"/>
        <v>-0.015</v>
      </c>
    </row>
    <row r="343" ht="36" customHeight="1" spans="1:6">
      <c r="A343" s="140">
        <f t="shared" si="11"/>
        <v>5</v>
      </c>
      <c r="B343" s="369">
        <v>20501</v>
      </c>
      <c r="C343" s="287" t="s">
        <v>332</v>
      </c>
      <c r="D343" s="288">
        <v>590</v>
      </c>
      <c r="E343" s="288">
        <v>609</v>
      </c>
      <c r="F343" s="251">
        <f t="shared" si="12"/>
        <v>0.032</v>
      </c>
    </row>
    <row r="344" ht="36" customHeight="1" spans="1:6">
      <c r="A344" s="140">
        <f t="shared" si="11"/>
        <v>7</v>
      </c>
      <c r="B344" s="370">
        <v>2050101</v>
      </c>
      <c r="C344" s="266" t="s">
        <v>138</v>
      </c>
      <c r="D344" s="259">
        <v>177</v>
      </c>
      <c r="E344" s="259">
        <v>168</v>
      </c>
      <c r="F344" s="260">
        <f t="shared" si="12"/>
        <v>-0.051</v>
      </c>
    </row>
    <row r="345" ht="36" customHeight="1" spans="1:6">
      <c r="A345" s="140">
        <f t="shared" si="11"/>
        <v>7</v>
      </c>
      <c r="B345" s="370">
        <v>2050102</v>
      </c>
      <c r="C345" s="266" t="s">
        <v>139</v>
      </c>
      <c r="D345" s="259"/>
      <c r="E345" s="259"/>
      <c r="F345" s="260" t="str">
        <f t="shared" si="12"/>
        <v/>
      </c>
    </row>
    <row r="346" ht="36" customHeight="1" spans="1:6">
      <c r="A346" s="140">
        <f t="shared" si="11"/>
        <v>7</v>
      </c>
      <c r="B346" s="370">
        <v>2050103</v>
      </c>
      <c r="C346" s="266" t="s">
        <v>140</v>
      </c>
      <c r="D346" s="259"/>
      <c r="E346" s="259"/>
      <c r="F346" s="260" t="str">
        <f t="shared" si="12"/>
        <v/>
      </c>
    </row>
    <row r="347" ht="36" customHeight="1" spans="1:6">
      <c r="A347" s="140">
        <f t="shared" si="11"/>
        <v>7</v>
      </c>
      <c r="B347" s="370">
        <v>2050199</v>
      </c>
      <c r="C347" s="266" t="s">
        <v>333</v>
      </c>
      <c r="D347" s="259">
        <v>413</v>
      </c>
      <c r="E347" s="259">
        <v>441</v>
      </c>
      <c r="F347" s="260">
        <f t="shared" si="12"/>
        <v>0.068</v>
      </c>
    </row>
    <row r="348" ht="36" customHeight="1" spans="1:6">
      <c r="A348" s="140">
        <f t="shared" si="11"/>
        <v>5</v>
      </c>
      <c r="B348" s="369">
        <v>20502</v>
      </c>
      <c r="C348" s="287" t="s">
        <v>334</v>
      </c>
      <c r="D348" s="288">
        <v>26977</v>
      </c>
      <c r="E348" s="288">
        <v>25902</v>
      </c>
      <c r="F348" s="251">
        <f t="shared" si="12"/>
        <v>-0.04</v>
      </c>
    </row>
    <row r="349" ht="36" customHeight="1" spans="1:6">
      <c r="A349" s="140">
        <f t="shared" si="11"/>
        <v>7</v>
      </c>
      <c r="B349" s="370">
        <v>2050201</v>
      </c>
      <c r="C349" s="266" t="s">
        <v>335</v>
      </c>
      <c r="D349" s="259">
        <v>2369</v>
      </c>
      <c r="E349" s="259">
        <v>2630</v>
      </c>
      <c r="F349" s="260">
        <f t="shared" si="12"/>
        <v>0.11</v>
      </c>
    </row>
    <row r="350" ht="36" customHeight="1" spans="1:6">
      <c r="A350" s="140">
        <f t="shared" si="11"/>
        <v>7</v>
      </c>
      <c r="B350" s="370">
        <v>2050202</v>
      </c>
      <c r="C350" s="266" t="s">
        <v>336</v>
      </c>
      <c r="D350" s="259">
        <v>14401</v>
      </c>
      <c r="E350" s="259">
        <v>13466</v>
      </c>
      <c r="F350" s="260">
        <f t="shared" si="12"/>
        <v>-0.065</v>
      </c>
    </row>
    <row r="351" ht="36" customHeight="1" spans="1:6">
      <c r="A351" s="140">
        <f t="shared" si="11"/>
        <v>7</v>
      </c>
      <c r="B351" s="370">
        <v>2050203</v>
      </c>
      <c r="C351" s="266" t="s">
        <v>337</v>
      </c>
      <c r="D351" s="259">
        <v>6575</v>
      </c>
      <c r="E351" s="259">
        <v>6250</v>
      </c>
      <c r="F351" s="260">
        <f t="shared" si="12"/>
        <v>-0.049</v>
      </c>
    </row>
    <row r="352" ht="36" customHeight="1" spans="1:6">
      <c r="A352" s="140">
        <f t="shared" si="11"/>
        <v>7</v>
      </c>
      <c r="B352" s="370">
        <v>2050204</v>
      </c>
      <c r="C352" s="266" t="s">
        <v>338</v>
      </c>
      <c r="D352" s="259">
        <v>2790</v>
      </c>
      <c r="E352" s="259">
        <v>2653</v>
      </c>
      <c r="F352" s="260">
        <f t="shared" si="12"/>
        <v>-0.049</v>
      </c>
    </row>
    <row r="353" ht="36" customHeight="1" spans="1:6">
      <c r="A353" s="140">
        <f t="shared" si="11"/>
        <v>7</v>
      </c>
      <c r="B353" s="370">
        <v>2050205</v>
      </c>
      <c r="C353" s="266" t="s">
        <v>339</v>
      </c>
      <c r="D353" s="259"/>
      <c r="E353" s="259"/>
      <c r="F353" s="260" t="str">
        <f t="shared" si="12"/>
        <v/>
      </c>
    </row>
    <row r="354" ht="36" customHeight="1" spans="1:6">
      <c r="A354" s="140">
        <f t="shared" si="11"/>
        <v>7</v>
      </c>
      <c r="B354" s="370">
        <v>2050299</v>
      </c>
      <c r="C354" s="266" t="s">
        <v>340</v>
      </c>
      <c r="D354" s="259">
        <v>842</v>
      </c>
      <c r="E354" s="259">
        <v>903</v>
      </c>
      <c r="F354" s="260">
        <f t="shared" si="12"/>
        <v>0.072</v>
      </c>
    </row>
    <row r="355" ht="36" customHeight="1" spans="1:6">
      <c r="A355" s="140">
        <f t="shared" si="11"/>
        <v>5</v>
      </c>
      <c r="B355" s="369">
        <v>20503</v>
      </c>
      <c r="C355" s="287" t="s">
        <v>341</v>
      </c>
      <c r="D355" s="288">
        <v>843</v>
      </c>
      <c r="E355" s="288">
        <v>732</v>
      </c>
      <c r="F355" s="251">
        <f t="shared" si="12"/>
        <v>-0.132</v>
      </c>
    </row>
    <row r="356" ht="36" customHeight="1" spans="1:6">
      <c r="A356" s="140">
        <f t="shared" si="11"/>
        <v>7</v>
      </c>
      <c r="B356" s="370">
        <v>2050301</v>
      </c>
      <c r="C356" s="266" t="s">
        <v>342</v>
      </c>
      <c r="D356" s="259"/>
      <c r="E356" s="259"/>
      <c r="F356" s="260" t="str">
        <f t="shared" si="12"/>
        <v/>
      </c>
    </row>
    <row r="357" ht="36" customHeight="1" spans="1:6">
      <c r="A357" s="140">
        <f t="shared" si="11"/>
        <v>7</v>
      </c>
      <c r="B357" s="370">
        <v>2050302</v>
      </c>
      <c r="C357" s="266" t="s">
        <v>343</v>
      </c>
      <c r="D357" s="259">
        <v>843</v>
      </c>
      <c r="E357" s="259">
        <v>732</v>
      </c>
      <c r="F357" s="260">
        <f t="shared" si="12"/>
        <v>-0.132</v>
      </c>
    </row>
    <row r="358" ht="36" customHeight="1" spans="1:6">
      <c r="A358" s="140">
        <f t="shared" si="11"/>
        <v>7</v>
      </c>
      <c r="B358" s="370">
        <v>2050303</v>
      </c>
      <c r="C358" s="266" t="s">
        <v>344</v>
      </c>
      <c r="D358" s="259"/>
      <c r="E358" s="259"/>
      <c r="F358" s="260" t="str">
        <f t="shared" si="12"/>
        <v/>
      </c>
    </row>
    <row r="359" ht="36" customHeight="1" spans="1:6">
      <c r="A359" s="140">
        <f t="shared" si="11"/>
        <v>7</v>
      </c>
      <c r="B359" s="370">
        <v>2050305</v>
      </c>
      <c r="C359" s="266" t="s">
        <v>345</v>
      </c>
      <c r="D359" s="259"/>
      <c r="E359" s="259"/>
      <c r="F359" s="260" t="str">
        <f t="shared" si="12"/>
        <v/>
      </c>
    </row>
    <row r="360" ht="36" customHeight="1" spans="1:6">
      <c r="A360" s="140">
        <f t="shared" si="11"/>
        <v>7</v>
      </c>
      <c r="B360" s="370">
        <v>2050399</v>
      </c>
      <c r="C360" s="266" t="s">
        <v>346</v>
      </c>
      <c r="D360" s="259"/>
      <c r="E360" s="259"/>
      <c r="F360" s="260" t="str">
        <f t="shared" si="12"/>
        <v/>
      </c>
    </row>
    <row r="361" ht="36" customHeight="1" spans="1:6">
      <c r="A361" s="140">
        <f t="shared" si="11"/>
        <v>5</v>
      </c>
      <c r="B361" s="369">
        <v>20504</v>
      </c>
      <c r="C361" s="287" t="s">
        <v>347</v>
      </c>
      <c r="D361" s="288"/>
      <c r="E361" s="288"/>
      <c r="F361" s="251" t="str">
        <f t="shared" si="12"/>
        <v/>
      </c>
    </row>
    <row r="362" ht="36" customHeight="1" spans="1:6">
      <c r="A362" s="140">
        <f t="shared" si="11"/>
        <v>7</v>
      </c>
      <c r="B362" s="370">
        <v>2050401</v>
      </c>
      <c r="C362" s="266" t="s">
        <v>348</v>
      </c>
      <c r="D362" s="259"/>
      <c r="E362" s="259"/>
      <c r="F362" s="260" t="str">
        <f t="shared" si="12"/>
        <v/>
      </c>
    </row>
    <row r="363" ht="36" customHeight="1" spans="1:6">
      <c r="A363" s="140">
        <f t="shared" si="11"/>
        <v>7</v>
      </c>
      <c r="B363" s="370">
        <v>2050402</v>
      </c>
      <c r="C363" s="266" t="s">
        <v>349</v>
      </c>
      <c r="D363" s="259"/>
      <c r="E363" s="259"/>
      <c r="F363" s="260" t="str">
        <f t="shared" si="12"/>
        <v/>
      </c>
    </row>
    <row r="364" ht="36" customHeight="1" spans="1:6">
      <c r="A364" s="140">
        <f t="shared" si="11"/>
        <v>7</v>
      </c>
      <c r="B364" s="370">
        <v>2050403</v>
      </c>
      <c r="C364" s="266" t="s">
        <v>350</v>
      </c>
      <c r="D364" s="259"/>
      <c r="E364" s="259"/>
      <c r="F364" s="260" t="str">
        <f t="shared" si="12"/>
        <v/>
      </c>
    </row>
    <row r="365" ht="36" customHeight="1" spans="1:6">
      <c r="A365" s="140">
        <f t="shared" si="11"/>
        <v>7</v>
      </c>
      <c r="B365" s="370">
        <v>2050404</v>
      </c>
      <c r="C365" s="266" t="s">
        <v>351</v>
      </c>
      <c r="D365" s="259"/>
      <c r="E365" s="259"/>
      <c r="F365" s="260" t="str">
        <f t="shared" si="12"/>
        <v/>
      </c>
    </row>
    <row r="366" ht="36" customHeight="1" spans="1:6">
      <c r="A366" s="140">
        <f t="shared" ref="A366:A429" si="13">LEN(B366)</f>
        <v>7</v>
      </c>
      <c r="B366" s="370">
        <v>2050499</v>
      </c>
      <c r="C366" s="266" t="s">
        <v>352</v>
      </c>
      <c r="D366" s="259"/>
      <c r="E366" s="259"/>
      <c r="F366" s="260" t="str">
        <f t="shared" si="12"/>
        <v/>
      </c>
    </row>
    <row r="367" ht="36" customHeight="1" spans="1:6">
      <c r="A367" s="140">
        <f t="shared" si="13"/>
        <v>5</v>
      </c>
      <c r="B367" s="369">
        <v>20505</v>
      </c>
      <c r="C367" s="287" t="s">
        <v>353</v>
      </c>
      <c r="D367" s="288"/>
      <c r="E367" s="288"/>
      <c r="F367" s="251" t="str">
        <f t="shared" si="12"/>
        <v/>
      </c>
    </row>
    <row r="368" ht="36" customHeight="1" spans="1:6">
      <c r="A368" s="140">
        <f t="shared" si="13"/>
        <v>7</v>
      </c>
      <c r="B368" s="370">
        <v>2050501</v>
      </c>
      <c r="C368" s="266" t="s">
        <v>354</v>
      </c>
      <c r="D368" s="259"/>
      <c r="E368" s="259"/>
      <c r="F368" s="260" t="str">
        <f t="shared" si="12"/>
        <v/>
      </c>
    </row>
    <row r="369" ht="36" customHeight="1" spans="1:6">
      <c r="A369" s="140">
        <f t="shared" si="13"/>
        <v>7</v>
      </c>
      <c r="B369" s="370">
        <v>2050502</v>
      </c>
      <c r="C369" s="266" t="s">
        <v>355</v>
      </c>
      <c r="D369" s="259"/>
      <c r="E369" s="259"/>
      <c r="F369" s="260" t="str">
        <f t="shared" si="12"/>
        <v/>
      </c>
    </row>
    <row r="370" ht="36" customHeight="1" spans="1:6">
      <c r="A370" s="140">
        <f t="shared" si="13"/>
        <v>7</v>
      </c>
      <c r="B370" s="370">
        <v>2050599</v>
      </c>
      <c r="C370" s="266" t="s">
        <v>356</v>
      </c>
      <c r="D370" s="259"/>
      <c r="E370" s="259"/>
      <c r="F370" s="260" t="str">
        <f t="shared" si="12"/>
        <v/>
      </c>
    </row>
    <row r="371" ht="36" customHeight="1" spans="1:6">
      <c r="A371" s="140">
        <f t="shared" si="13"/>
        <v>5</v>
      </c>
      <c r="B371" s="369">
        <v>20506</v>
      </c>
      <c r="C371" s="287" t="s">
        <v>357</v>
      </c>
      <c r="D371" s="288"/>
      <c r="E371" s="288"/>
      <c r="F371" s="251" t="str">
        <f t="shared" si="12"/>
        <v/>
      </c>
    </row>
    <row r="372" ht="36" customHeight="1" spans="1:6">
      <c r="A372" s="140">
        <f t="shared" si="13"/>
        <v>7</v>
      </c>
      <c r="B372" s="370">
        <v>2050601</v>
      </c>
      <c r="C372" s="266" t="s">
        <v>358</v>
      </c>
      <c r="D372" s="259"/>
      <c r="E372" s="259"/>
      <c r="F372" s="260" t="str">
        <f t="shared" si="12"/>
        <v/>
      </c>
    </row>
    <row r="373" ht="36" customHeight="1" spans="1:6">
      <c r="A373" s="140">
        <f t="shared" si="13"/>
        <v>7</v>
      </c>
      <c r="B373" s="370">
        <v>2050602</v>
      </c>
      <c r="C373" s="266" t="s">
        <v>359</v>
      </c>
      <c r="D373" s="259"/>
      <c r="E373" s="259"/>
      <c r="F373" s="260" t="str">
        <f t="shared" si="12"/>
        <v/>
      </c>
    </row>
    <row r="374" ht="36" customHeight="1" spans="1:6">
      <c r="A374" s="140">
        <f t="shared" si="13"/>
        <v>7</v>
      </c>
      <c r="B374" s="370">
        <v>2050699</v>
      </c>
      <c r="C374" s="266" t="s">
        <v>360</v>
      </c>
      <c r="D374" s="259"/>
      <c r="E374" s="259"/>
      <c r="F374" s="260" t="str">
        <f t="shared" si="12"/>
        <v/>
      </c>
    </row>
    <row r="375" ht="36" customHeight="1" spans="1:6">
      <c r="A375" s="140">
        <f t="shared" si="13"/>
        <v>5</v>
      </c>
      <c r="B375" s="369">
        <v>20507</v>
      </c>
      <c r="C375" s="287" t="s">
        <v>361</v>
      </c>
      <c r="D375" s="288"/>
      <c r="E375" s="288">
        <v>2</v>
      </c>
      <c r="F375" s="251">
        <v>1</v>
      </c>
    </row>
    <row r="376" ht="36" customHeight="1" spans="1:6">
      <c r="A376" s="140">
        <f t="shared" si="13"/>
        <v>7</v>
      </c>
      <c r="B376" s="370">
        <v>2050701</v>
      </c>
      <c r="C376" s="266" t="s">
        <v>362</v>
      </c>
      <c r="D376" s="259"/>
      <c r="E376" s="259">
        <v>2</v>
      </c>
      <c r="F376" s="260">
        <v>1</v>
      </c>
    </row>
    <row r="377" ht="36" customHeight="1" spans="1:6">
      <c r="A377" s="140">
        <f t="shared" si="13"/>
        <v>7</v>
      </c>
      <c r="B377" s="370">
        <v>2050702</v>
      </c>
      <c r="C377" s="266" t="s">
        <v>363</v>
      </c>
      <c r="D377" s="259"/>
      <c r="E377" s="259"/>
      <c r="F377" s="260" t="str">
        <f t="shared" si="12"/>
        <v/>
      </c>
    </row>
    <row r="378" ht="36" customHeight="1" spans="1:6">
      <c r="A378" s="140">
        <f t="shared" si="13"/>
        <v>7</v>
      </c>
      <c r="B378" s="370">
        <v>2050799</v>
      </c>
      <c r="C378" s="266" t="s">
        <v>364</v>
      </c>
      <c r="D378" s="259"/>
      <c r="E378" s="259"/>
      <c r="F378" s="260" t="str">
        <f t="shared" si="12"/>
        <v/>
      </c>
    </row>
    <row r="379" ht="36" customHeight="1" spans="1:6">
      <c r="A379" s="140">
        <f t="shared" si="13"/>
        <v>5</v>
      </c>
      <c r="B379" s="369">
        <v>20508</v>
      </c>
      <c r="C379" s="287" t="s">
        <v>365</v>
      </c>
      <c r="D379" s="288">
        <v>186</v>
      </c>
      <c r="E379" s="288">
        <v>235</v>
      </c>
      <c r="F379" s="251">
        <f t="shared" si="12"/>
        <v>0.263</v>
      </c>
    </row>
    <row r="380" ht="36" customHeight="1" spans="1:6">
      <c r="A380" s="140">
        <f t="shared" si="13"/>
        <v>7</v>
      </c>
      <c r="B380" s="370">
        <v>2050801</v>
      </c>
      <c r="C380" s="266" t="s">
        <v>366</v>
      </c>
      <c r="D380" s="259"/>
      <c r="E380" s="259"/>
      <c r="F380" s="260" t="str">
        <f t="shared" si="12"/>
        <v/>
      </c>
    </row>
    <row r="381" ht="36" customHeight="1" spans="1:6">
      <c r="A381" s="140">
        <f t="shared" si="13"/>
        <v>7</v>
      </c>
      <c r="B381" s="370">
        <v>2050802</v>
      </c>
      <c r="C381" s="266" t="s">
        <v>367</v>
      </c>
      <c r="D381" s="259">
        <v>186</v>
      </c>
      <c r="E381" s="259">
        <v>220</v>
      </c>
      <c r="F381" s="260">
        <f t="shared" si="12"/>
        <v>0.183</v>
      </c>
    </row>
    <row r="382" ht="36" customHeight="1" spans="1:6">
      <c r="A382" s="140">
        <f t="shared" si="13"/>
        <v>7</v>
      </c>
      <c r="B382" s="370">
        <v>2050803</v>
      </c>
      <c r="C382" s="266" t="s">
        <v>368</v>
      </c>
      <c r="D382" s="259"/>
      <c r="E382" s="259">
        <v>15</v>
      </c>
      <c r="F382" s="260">
        <v>1</v>
      </c>
    </row>
    <row r="383" ht="36" customHeight="1" spans="1:6">
      <c r="A383" s="140">
        <f t="shared" si="13"/>
        <v>7</v>
      </c>
      <c r="B383" s="370">
        <v>2050804</v>
      </c>
      <c r="C383" s="266" t="s">
        <v>369</v>
      </c>
      <c r="D383" s="259"/>
      <c r="E383" s="259"/>
      <c r="F383" s="260" t="str">
        <f t="shared" si="12"/>
        <v/>
      </c>
    </row>
    <row r="384" ht="36" customHeight="1" spans="1:6">
      <c r="A384" s="140">
        <f t="shared" si="13"/>
        <v>7</v>
      </c>
      <c r="B384" s="370">
        <v>2050899</v>
      </c>
      <c r="C384" s="266" t="s">
        <v>370</v>
      </c>
      <c r="D384" s="259"/>
      <c r="E384" s="259"/>
      <c r="F384" s="260" t="str">
        <f t="shared" si="12"/>
        <v/>
      </c>
    </row>
    <row r="385" ht="36" customHeight="1" spans="1:6">
      <c r="A385" s="140">
        <f t="shared" si="13"/>
        <v>5</v>
      </c>
      <c r="B385" s="369">
        <v>20509</v>
      </c>
      <c r="C385" s="287" t="s">
        <v>371</v>
      </c>
      <c r="D385" s="288"/>
      <c r="E385" s="288"/>
      <c r="F385" s="251" t="str">
        <f t="shared" si="12"/>
        <v/>
      </c>
    </row>
    <row r="386" s="364" customFormat="1" ht="36" customHeight="1" spans="1:6">
      <c r="A386" s="140">
        <f t="shared" si="13"/>
        <v>7</v>
      </c>
      <c r="B386" s="370">
        <v>2050901</v>
      </c>
      <c r="C386" s="266" t="s">
        <v>372</v>
      </c>
      <c r="D386" s="259"/>
      <c r="E386" s="259"/>
      <c r="F386" s="260" t="str">
        <f t="shared" si="12"/>
        <v/>
      </c>
    </row>
    <row r="387" ht="36" customHeight="1" spans="1:6">
      <c r="A387" s="140">
        <f t="shared" si="13"/>
        <v>7</v>
      </c>
      <c r="B387" s="370">
        <v>2050902</v>
      </c>
      <c r="C387" s="266" t="s">
        <v>373</v>
      </c>
      <c r="D387" s="259"/>
      <c r="E387" s="259"/>
      <c r="F387" s="260" t="str">
        <f t="shared" si="12"/>
        <v/>
      </c>
    </row>
    <row r="388" ht="36" customHeight="1" spans="1:6">
      <c r="A388" s="140">
        <f t="shared" si="13"/>
        <v>7</v>
      </c>
      <c r="B388" s="370">
        <v>2050903</v>
      </c>
      <c r="C388" s="266" t="s">
        <v>374</v>
      </c>
      <c r="D388" s="259"/>
      <c r="E388" s="259"/>
      <c r="F388" s="260" t="str">
        <f t="shared" ref="F388:F451" si="14">IF(D388&lt;&gt;0,E388/D388-1,"")</f>
        <v/>
      </c>
    </row>
    <row r="389" s="364" customFormat="1" ht="36" customHeight="1" spans="1:6">
      <c r="A389" s="140">
        <f t="shared" si="13"/>
        <v>7</v>
      </c>
      <c r="B389" s="370">
        <v>2050904</v>
      </c>
      <c r="C389" s="266" t="s">
        <v>375</v>
      </c>
      <c r="D389" s="259"/>
      <c r="E389" s="259"/>
      <c r="F389" s="260" t="str">
        <f t="shared" si="14"/>
        <v/>
      </c>
    </row>
    <row r="390" ht="36" customHeight="1" spans="1:6">
      <c r="A390" s="140">
        <f t="shared" si="13"/>
        <v>7</v>
      </c>
      <c r="B390" s="370">
        <v>2050905</v>
      </c>
      <c r="C390" s="266" t="s">
        <v>376</v>
      </c>
      <c r="D390" s="259"/>
      <c r="E390" s="259"/>
      <c r="F390" s="260" t="str">
        <f t="shared" si="14"/>
        <v/>
      </c>
    </row>
    <row r="391" ht="36" customHeight="1" spans="1:6">
      <c r="A391" s="140">
        <f t="shared" si="13"/>
        <v>7</v>
      </c>
      <c r="B391" s="370">
        <v>2050999</v>
      </c>
      <c r="C391" s="266" t="s">
        <v>377</v>
      </c>
      <c r="D391" s="259"/>
      <c r="E391" s="259"/>
      <c r="F391" s="260" t="str">
        <f t="shared" si="14"/>
        <v/>
      </c>
    </row>
    <row r="392" ht="36" customHeight="1" spans="1:6">
      <c r="A392" s="140">
        <f t="shared" si="13"/>
        <v>5</v>
      </c>
      <c r="B392" s="369">
        <v>20599</v>
      </c>
      <c r="C392" s="287" t="s">
        <v>378</v>
      </c>
      <c r="D392" s="288">
        <v>17</v>
      </c>
      <c r="E392" s="288">
        <v>715</v>
      </c>
      <c r="F392" s="251">
        <f t="shared" si="14"/>
        <v>41.059</v>
      </c>
    </row>
    <row r="393" ht="36" customHeight="1" spans="1:6">
      <c r="A393" s="140">
        <f t="shared" si="13"/>
        <v>7</v>
      </c>
      <c r="B393" s="266">
        <v>2059999</v>
      </c>
      <c r="C393" s="266" t="s">
        <v>379</v>
      </c>
      <c r="D393" s="259">
        <v>17</v>
      </c>
      <c r="E393" s="259">
        <v>715</v>
      </c>
      <c r="F393" s="260">
        <f t="shared" si="14"/>
        <v>41.059</v>
      </c>
    </row>
    <row r="394" ht="36" customHeight="1" spans="1:6">
      <c r="A394" s="140">
        <f t="shared" si="13"/>
        <v>3</v>
      </c>
      <c r="B394" s="369">
        <v>206</v>
      </c>
      <c r="C394" s="287" t="s">
        <v>82</v>
      </c>
      <c r="D394" s="288">
        <v>91</v>
      </c>
      <c r="E394" s="288">
        <v>111</v>
      </c>
      <c r="F394" s="251">
        <f t="shared" si="14"/>
        <v>0.22</v>
      </c>
    </row>
    <row r="395" ht="36" customHeight="1" spans="1:6">
      <c r="A395" s="140">
        <f t="shared" si="13"/>
        <v>5</v>
      </c>
      <c r="B395" s="369">
        <v>20601</v>
      </c>
      <c r="C395" s="287" t="s">
        <v>380</v>
      </c>
      <c r="D395" s="288">
        <v>84</v>
      </c>
      <c r="E395" s="288">
        <v>91</v>
      </c>
      <c r="F395" s="251">
        <f t="shared" si="14"/>
        <v>0.083</v>
      </c>
    </row>
    <row r="396" ht="36" customHeight="1" spans="1:6">
      <c r="A396" s="140">
        <f t="shared" si="13"/>
        <v>7</v>
      </c>
      <c r="B396" s="370">
        <v>2060101</v>
      </c>
      <c r="C396" s="266" t="s">
        <v>138</v>
      </c>
      <c r="D396" s="259">
        <v>76</v>
      </c>
      <c r="E396" s="259">
        <v>80</v>
      </c>
      <c r="F396" s="260">
        <f t="shared" si="14"/>
        <v>0.053</v>
      </c>
    </row>
    <row r="397" ht="36" customHeight="1" spans="1:6">
      <c r="A397" s="140">
        <f t="shared" si="13"/>
        <v>7</v>
      </c>
      <c r="B397" s="370">
        <v>2060102</v>
      </c>
      <c r="C397" s="266" t="s">
        <v>139</v>
      </c>
      <c r="D397" s="259"/>
      <c r="E397" s="259"/>
      <c r="F397" s="260" t="str">
        <f t="shared" si="14"/>
        <v/>
      </c>
    </row>
    <row r="398" ht="36" customHeight="1" spans="1:6">
      <c r="A398" s="140">
        <f t="shared" si="13"/>
        <v>7</v>
      </c>
      <c r="B398" s="370">
        <v>2060103</v>
      </c>
      <c r="C398" s="266" t="s">
        <v>140</v>
      </c>
      <c r="D398" s="259"/>
      <c r="E398" s="259"/>
      <c r="F398" s="260" t="str">
        <f t="shared" si="14"/>
        <v/>
      </c>
    </row>
    <row r="399" ht="36" customHeight="1" spans="1:6">
      <c r="A399" s="140">
        <f t="shared" si="13"/>
        <v>7</v>
      </c>
      <c r="B399" s="370">
        <v>2060199</v>
      </c>
      <c r="C399" s="266" t="s">
        <v>381</v>
      </c>
      <c r="D399" s="259">
        <v>8</v>
      </c>
      <c r="E399" s="259">
        <v>11</v>
      </c>
      <c r="F399" s="260">
        <f t="shared" si="14"/>
        <v>0.375</v>
      </c>
    </row>
    <row r="400" ht="36" customHeight="1" spans="1:6">
      <c r="A400" s="140">
        <f t="shared" si="13"/>
        <v>5</v>
      </c>
      <c r="B400" s="369">
        <v>20602</v>
      </c>
      <c r="C400" s="287" t="s">
        <v>382</v>
      </c>
      <c r="D400" s="288"/>
      <c r="E400" s="288"/>
      <c r="F400" s="251" t="str">
        <f t="shared" si="14"/>
        <v/>
      </c>
    </row>
    <row r="401" ht="36" customHeight="1" spans="1:6">
      <c r="A401" s="140">
        <f t="shared" si="13"/>
        <v>7</v>
      </c>
      <c r="B401" s="370">
        <v>2060201</v>
      </c>
      <c r="C401" s="266" t="s">
        <v>383</v>
      </c>
      <c r="D401" s="259"/>
      <c r="E401" s="259"/>
      <c r="F401" s="260" t="str">
        <f t="shared" si="14"/>
        <v/>
      </c>
    </row>
    <row r="402" ht="36" customHeight="1" spans="1:6">
      <c r="A402" s="140">
        <f t="shared" si="13"/>
        <v>7</v>
      </c>
      <c r="B402" s="370">
        <v>2060203</v>
      </c>
      <c r="C402" s="266" t="s">
        <v>384</v>
      </c>
      <c r="D402" s="259"/>
      <c r="E402" s="259"/>
      <c r="F402" s="260" t="str">
        <f t="shared" si="14"/>
        <v/>
      </c>
    </row>
    <row r="403" ht="36" customHeight="1" spans="1:6">
      <c r="A403" s="140">
        <f t="shared" si="13"/>
        <v>7</v>
      </c>
      <c r="B403" s="370">
        <v>2060204</v>
      </c>
      <c r="C403" s="266" t="s">
        <v>385</v>
      </c>
      <c r="D403" s="259"/>
      <c r="E403" s="259"/>
      <c r="F403" s="260" t="str">
        <f t="shared" si="14"/>
        <v/>
      </c>
    </row>
    <row r="404" ht="36" customHeight="1" spans="1:6">
      <c r="A404" s="140">
        <f t="shared" si="13"/>
        <v>7</v>
      </c>
      <c r="B404" s="370">
        <v>2060205</v>
      </c>
      <c r="C404" s="266" t="s">
        <v>386</v>
      </c>
      <c r="D404" s="259"/>
      <c r="E404" s="259"/>
      <c r="F404" s="260" t="str">
        <f t="shared" si="14"/>
        <v/>
      </c>
    </row>
    <row r="405" ht="36" customHeight="1" spans="1:6">
      <c r="A405" s="140">
        <f t="shared" si="13"/>
        <v>7</v>
      </c>
      <c r="B405" s="370">
        <v>2060206</v>
      </c>
      <c r="C405" s="266" t="s">
        <v>387</v>
      </c>
      <c r="D405" s="259"/>
      <c r="E405" s="259"/>
      <c r="F405" s="260" t="str">
        <f t="shared" si="14"/>
        <v/>
      </c>
    </row>
    <row r="406" ht="36" customHeight="1" spans="1:6">
      <c r="A406" s="140">
        <f t="shared" si="13"/>
        <v>7</v>
      </c>
      <c r="B406" s="370">
        <v>2060207</v>
      </c>
      <c r="C406" s="266" t="s">
        <v>388</v>
      </c>
      <c r="D406" s="259"/>
      <c r="E406" s="259"/>
      <c r="F406" s="260" t="str">
        <f t="shared" si="14"/>
        <v/>
      </c>
    </row>
    <row r="407" ht="36" customHeight="1" spans="1:6">
      <c r="A407" s="140">
        <f t="shared" si="13"/>
        <v>7</v>
      </c>
      <c r="B407" s="372">
        <v>2060208</v>
      </c>
      <c r="C407" s="378" t="s">
        <v>389</v>
      </c>
      <c r="D407" s="259"/>
      <c r="E407" s="259"/>
      <c r="F407" s="260" t="str">
        <f t="shared" si="14"/>
        <v/>
      </c>
    </row>
    <row r="408" ht="36" customHeight="1" spans="1:6">
      <c r="A408" s="140">
        <f t="shared" si="13"/>
        <v>7</v>
      </c>
      <c r="B408" s="370">
        <v>2060299</v>
      </c>
      <c r="C408" s="266" t="s">
        <v>390</v>
      </c>
      <c r="D408" s="259"/>
      <c r="E408" s="259"/>
      <c r="F408" s="260" t="str">
        <f t="shared" si="14"/>
        <v/>
      </c>
    </row>
    <row r="409" ht="36" customHeight="1" spans="1:6">
      <c r="A409" s="140">
        <f t="shared" si="13"/>
        <v>5</v>
      </c>
      <c r="B409" s="369">
        <v>20603</v>
      </c>
      <c r="C409" s="287" t="s">
        <v>391</v>
      </c>
      <c r="D409" s="288"/>
      <c r="E409" s="288"/>
      <c r="F409" s="251" t="str">
        <f t="shared" si="14"/>
        <v/>
      </c>
    </row>
    <row r="410" ht="36" customHeight="1" spans="1:6">
      <c r="A410" s="140">
        <f t="shared" si="13"/>
        <v>7</v>
      </c>
      <c r="B410" s="370">
        <v>2060301</v>
      </c>
      <c r="C410" s="266" t="s">
        <v>383</v>
      </c>
      <c r="D410" s="259"/>
      <c r="E410" s="259"/>
      <c r="F410" s="260" t="str">
        <f t="shared" si="14"/>
        <v/>
      </c>
    </row>
    <row r="411" ht="36" customHeight="1" spans="1:6">
      <c r="A411" s="140">
        <f t="shared" si="13"/>
        <v>7</v>
      </c>
      <c r="B411" s="370">
        <v>2060302</v>
      </c>
      <c r="C411" s="266" t="s">
        <v>392</v>
      </c>
      <c r="D411" s="259"/>
      <c r="E411" s="259"/>
      <c r="F411" s="260" t="str">
        <f t="shared" si="14"/>
        <v/>
      </c>
    </row>
    <row r="412" ht="36" customHeight="1" spans="1:6">
      <c r="A412" s="140">
        <f t="shared" si="13"/>
        <v>7</v>
      </c>
      <c r="B412" s="370">
        <v>2060303</v>
      </c>
      <c r="C412" s="266" t="s">
        <v>393</v>
      </c>
      <c r="D412" s="259"/>
      <c r="E412" s="259"/>
      <c r="F412" s="260" t="str">
        <f t="shared" si="14"/>
        <v/>
      </c>
    </row>
    <row r="413" ht="36" customHeight="1" spans="1:6">
      <c r="A413" s="140">
        <f t="shared" si="13"/>
        <v>7</v>
      </c>
      <c r="B413" s="370">
        <v>2060304</v>
      </c>
      <c r="C413" s="266" t="s">
        <v>394</v>
      </c>
      <c r="D413" s="259"/>
      <c r="E413" s="259"/>
      <c r="F413" s="260" t="str">
        <f t="shared" si="14"/>
        <v/>
      </c>
    </row>
    <row r="414" ht="36" customHeight="1" spans="1:6">
      <c r="A414" s="140">
        <f t="shared" si="13"/>
        <v>7</v>
      </c>
      <c r="B414" s="370">
        <v>2060399</v>
      </c>
      <c r="C414" s="266" t="s">
        <v>395</v>
      </c>
      <c r="D414" s="259"/>
      <c r="E414" s="259"/>
      <c r="F414" s="260" t="str">
        <f t="shared" si="14"/>
        <v/>
      </c>
    </row>
    <row r="415" ht="36" customHeight="1" spans="1:6">
      <c r="A415" s="140">
        <f t="shared" si="13"/>
        <v>5</v>
      </c>
      <c r="B415" s="369">
        <v>20604</v>
      </c>
      <c r="C415" s="287" t="s">
        <v>396</v>
      </c>
      <c r="D415" s="288"/>
      <c r="E415" s="288"/>
      <c r="F415" s="251" t="str">
        <f t="shared" si="14"/>
        <v/>
      </c>
    </row>
    <row r="416" ht="36" customHeight="1" spans="1:6">
      <c r="A416" s="140">
        <f t="shared" si="13"/>
        <v>7</v>
      </c>
      <c r="B416" s="370">
        <v>2060401</v>
      </c>
      <c r="C416" s="266" t="s">
        <v>383</v>
      </c>
      <c r="D416" s="259"/>
      <c r="E416" s="259"/>
      <c r="F416" s="260" t="str">
        <f t="shared" si="14"/>
        <v/>
      </c>
    </row>
    <row r="417" ht="36" customHeight="1" spans="1:6">
      <c r="A417" s="140">
        <f t="shared" si="13"/>
        <v>7</v>
      </c>
      <c r="B417" s="370">
        <v>2060404</v>
      </c>
      <c r="C417" s="266" t="s">
        <v>397</v>
      </c>
      <c r="D417" s="259"/>
      <c r="E417" s="259"/>
      <c r="F417" s="260" t="str">
        <f t="shared" si="14"/>
        <v/>
      </c>
    </row>
    <row r="418" ht="36" customHeight="1" spans="1:6">
      <c r="A418" s="140">
        <f t="shared" si="13"/>
        <v>7</v>
      </c>
      <c r="B418" s="379">
        <v>2060405</v>
      </c>
      <c r="C418" s="266" t="s">
        <v>398</v>
      </c>
      <c r="D418" s="259"/>
      <c r="E418" s="259"/>
      <c r="F418" s="260" t="str">
        <f t="shared" si="14"/>
        <v/>
      </c>
    </row>
    <row r="419" ht="36" customHeight="1" spans="1:6">
      <c r="A419" s="140">
        <f t="shared" si="13"/>
        <v>7</v>
      </c>
      <c r="B419" s="370">
        <v>2060499</v>
      </c>
      <c r="C419" s="266" t="s">
        <v>399</v>
      </c>
      <c r="D419" s="259"/>
      <c r="E419" s="259"/>
      <c r="F419" s="260" t="str">
        <f t="shared" si="14"/>
        <v/>
      </c>
    </row>
    <row r="420" ht="36" customHeight="1" spans="1:6">
      <c r="A420" s="140">
        <f t="shared" si="13"/>
        <v>5</v>
      </c>
      <c r="B420" s="369">
        <v>20605</v>
      </c>
      <c r="C420" s="287" t="s">
        <v>400</v>
      </c>
      <c r="D420" s="288"/>
      <c r="E420" s="288"/>
      <c r="F420" s="251" t="str">
        <f t="shared" si="14"/>
        <v/>
      </c>
    </row>
    <row r="421" ht="36" customHeight="1" spans="1:6">
      <c r="A421" s="140">
        <f t="shared" si="13"/>
        <v>7</v>
      </c>
      <c r="B421" s="370">
        <v>2060501</v>
      </c>
      <c r="C421" s="266" t="s">
        <v>383</v>
      </c>
      <c r="D421" s="259"/>
      <c r="E421" s="259"/>
      <c r="F421" s="260" t="str">
        <f t="shared" si="14"/>
        <v/>
      </c>
    </row>
    <row r="422" ht="36" customHeight="1" spans="1:6">
      <c r="A422" s="140">
        <f t="shared" si="13"/>
        <v>7</v>
      </c>
      <c r="B422" s="370">
        <v>2060502</v>
      </c>
      <c r="C422" s="266" t="s">
        <v>401</v>
      </c>
      <c r="D422" s="259"/>
      <c r="E422" s="259"/>
      <c r="F422" s="260" t="str">
        <f t="shared" si="14"/>
        <v/>
      </c>
    </row>
    <row r="423" ht="36" customHeight="1" spans="1:6">
      <c r="A423" s="140">
        <f t="shared" si="13"/>
        <v>7</v>
      </c>
      <c r="B423" s="370">
        <v>2060503</v>
      </c>
      <c r="C423" s="266" t="s">
        <v>402</v>
      </c>
      <c r="D423" s="259"/>
      <c r="E423" s="259"/>
      <c r="F423" s="260" t="str">
        <f t="shared" si="14"/>
        <v/>
      </c>
    </row>
    <row r="424" ht="36" customHeight="1" spans="1:6">
      <c r="A424" s="140">
        <f t="shared" si="13"/>
        <v>7</v>
      </c>
      <c r="B424" s="370">
        <v>2060599</v>
      </c>
      <c r="C424" s="266" t="s">
        <v>403</v>
      </c>
      <c r="D424" s="259"/>
      <c r="E424" s="259"/>
      <c r="F424" s="260" t="str">
        <f t="shared" si="14"/>
        <v/>
      </c>
    </row>
    <row r="425" ht="36" customHeight="1" spans="1:6">
      <c r="A425" s="140">
        <f t="shared" si="13"/>
        <v>5</v>
      </c>
      <c r="B425" s="369">
        <v>20606</v>
      </c>
      <c r="C425" s="287" t="s">
        <v>404</v>
      </c>
      <c r="D425" s="288"/>
      <c r="E425" s="288"/>
      <c r="F425" s="251" t="str">
        <f t="shared" si="14"/>
        <v/>
      </c>
    </row>
    <row r="426" ht="36" customHeight="1" spans="1:6">
      <c r="A426" s="140">
        <f t="shared" si="13"/>
        <v>7</v>
      </c>
      <c r="B426" s="370">
        <v>2060601</v>
      </c>
      <c r="C426" s="266" t="s">
        <v>405</v>
      </c>
      <c r="D426" s="259"/>
      <c r="E426" s="259"/>
      <c r="F426" s="260" t="str">
        <f t="shared" si="14"/>
        <v/>
      </c>
    </row>
    <row r="427" ht="36" customHeight="1" spans="1:6">
      <c r="A427" s="140">
        <f t="shared" si="13"/>
        <v>7</v>
      </c>
      <c r="B427" s="370">
        <v>2060602</v>
      </c>
      <c r="C427" s="266" t="s">
        <v>406</v>
      </c>
      <c r="D427" s="259"/>
      <c r="E427" s="259"/>
      <c r="F427" s="260" t="str">
        <f t="shared" si="14"/>
        <v/>
      </c>
    </row>
    <row r="428" ht="36" customHeight="1" spans="1:6">
      <c r="A428" s="140">
        <f t="shared" si="13"/>
        <v>7</v>
      </c>
      <c r="B428" s="370">
        <v>2060603</v>
      </c>
      <c r="C428" s="266" t="s">
        <v>407</v>
      </c>
      <c r="D428" s="259"/>
      <c r="E428" s="259"/>
      <c r="F428" s="260" t="str">
        <f t="shared" si="14"/>
        <v/>
      </c>
    </row>
    <row r="429" ht="36" customHeight="1" spans="1:6">
      <c r="A429" s="140">
        <f t="shared" si="13"/>
        <v>7</v>
      </c>
      <c r="B429" s="370">
        <v>2060699</v>
      </c>
      <c r="C429" s="266" t="s">
        <v>408</v>
      </c>
      <c r="D429" s="259"/>
      <c r="E429" s="259"/>
      <c r="F429" s="260" t="str">
        <f t="shared" si="14"/>
        <v/>
      </c>
    </row>
    <row r="430" ht="36" customHeight="1" spans="1:6">
      <c r="A430" s="140">
        <f t="shared" ref="A430:A493" si="15">LEN(B430)</f>
        <v>5</v>
      </c>
      <c r="B430" s="369">
        <v>20607</v>
      </c>
      <c r="C430" s="287" t="s">
        <v>409</v>
      </c>
      <c r="D430" s="288">
        <v>7</v>
      </c>
      <c r="E430" s="288">
        <v>20</v>
      </c>
      <c r="F430" s="251">
        <f t="shared" si="14"/>
        <v>1.857</v>
      </c>
    </row>
    <row r="431" ht="36" customHeight="1" spans="1:6">
      <c r="A431" s="140">
        <f t="shared" si="15"/>
        <v>7</v>
      </c>
      <c r="B431" s="370">
        <v>2060701</v>
      </c>
      <c r="C431" s="266" t="s">
        <v>383</v>
      </c>
      <c r="D431" s="259"/>
      <c r="E431" s="259"/>
      <c r="F431" s="260" t="str">
        <f t="shared" si="14"/>
        <v/>
      </c>
    </row>
    <row r="432" ht="36" customHeight="1" spans="1:6">
      <c r="A432" s="140">
        <f t="shared" si="15"/>
        <v>7</v>
      </c>
      <c r="B432" s="370">
        <v>2060702</v>
      </c>
      <c r="C432" s="266" t="s">
        <v>410</v>
      </c>
      <c r="D432" s="259">
        <v>5</v>
      </c>
      <c r="E432" s="259">
        <v>5</v>
      </c>
      <c r="F432" s="260">
        <f t="shared" si="14"/>
        <v>0</v>
      </c>
    </row>
    <row r="433" ht="36" customHeight="1" spans="1:6">
      <c r="A433" s="140">
        <f t="shared" si="15"/>
        <v>7</v>
      </c>
      <c r="B433" s="370">
        <v>2060703</v>
      </c>
      <c r="C433" s="266" t="s">
        <v>411</v>
      </c>
      <c r="D433" s="259"/>
      <c r="E433" s="259"/>
      <c r="F433" s="260" t="str">
        <f t="shared" si="14"/>
        <v/>
      </c>
    </row>
    <row r="434" ht="36" customHeight="1" spans="1:6">
      <c r="A434" s="140">
        <f t="shared" si="15"/>
        <v>7</v>
      </c>
      <c r="B434" s="370">
        <v>2060704</v>
      </c>
      <c r="C434" s="266" t="s">
        <v>412</v>
      </c>
      <c r="D434" s="259"/>
      <c r="E434" s="259"/>
      <c r="F434" s="260" t="str">
        <f t="shared" si="14"/>
        <v/>
      </c>
    </row>
    <row r="435" ht="36" customHeight="1" spans="1:6">
      <c r="A435" s="140">
        <f t="shared" si="15"/>
        <v>7</v>
      </c>
      <c r="B435" s="370">
        <v>2060705</v>
      </c>
      <c r="C435" s="266" t="s">
        <v>413</v>
      </c>
      <c r="D435" s="259"/>
      <c r="E435" s="259"/>
      <c r="F435" s="260" t="str">
        <f t="shared" si="14"/>
        <v/>
      </c>
    </row>
    <row r="436" ht="36" customHeight="1" spans="1:6">
      <c r="A436" s="140">
        <f t="shared" si="15"/>
        <v>7</v>
      </c>
      <c r="B436" s="370">
        <v>2060799</v>
      </c>
      <c r="C436" s="266" t="s">
        <v>414</v>
      </c>
      <c r="D436" s="259">
        <v>2</v>
      </c>
      <c r="E436" s="259">
        <v>15</v>
      </c>
      <c r="F436" s="260">
        <f t="shared" si="14"/>
        <v>6.5</v>
      </c>
    </row>
    <row r="437" ht="36" customHeight="1" spans="1:6">
      <c r="A437" s="140">
        <f t="shared" si="15"/>
        <v>5</v>
      </c>
      <c r="B437" s="369">
        <v>20608</v>
      </c>
      <c r="C437" s="287" t="s">
        <v>415</v>
      </c>
      <c r="D437" s="288"/>
      <c r="E437" s="288"/>
      <c r="F437" s="251" t="str">
        <f t="shared" si="14"/>
        <v/>
      </c>
    </row>
    <row r="438" ht="36" customHeight="1" spans="1:6">
      <c r="A438" s="140">
        <f t="shared" si="15"/>
        <v>7</v>
      </c>
      <c r="B438" s="370">
        <v>2060801</v>
      </c>
      <c r="C438" s="266" t="s">
        <v>416</v>
      </c>
      <c r="D438" s="259"/>
      <c r="E438" s="259"/>
      <c r="F438" s="260" t="str">
        <f t="shared" si="14"/>
        <v/>
      </c>
    </row>
    <row r="439" ht="36" customHeight="1" spans="1:6">
      <c r="A439" s="140">
        <f t="shared" si="15"/>
        <v>7</v>
      </c>
      <c r="B439" s="370">
        <v>2060802</v>
      </c>
      <c r="C439" s="266" t="s">
        <v>417</v>
      </c>
      <c r="D439" s="259"/>
      <c r="E439" s="259"/>
      <c r="F439" s="260" t="str">
        <f t="shared" si="14"/>
        <v/>
      </c>
    </row>
    <row r="440" ht="36" customHeight="1" spans="1:6">
      <c r="A440" s="140">
        <f t="shared" si="15"/>
        <v>7</v>
      </c>
      <c r="B440" s="370">
        <v>2060899</v>
      </c>
      <c r="C440" s="266" t="s">
        <v>418</v>
      </c>
      <c r="D440" s="259"/>
      <c r="E440" s="259"/>
      <c r="F440" s="260" t="str">
        <f t="shared" si="14"/>
        <v/>
      </c>
    </row>
    <row r="441" ht="36" customHeight="1" spans="1:6">
      <c r="A441" s="140">
        <f t="shared" si="15"/>
        <v>5</v>
      </c>
      <c r="B441" s="369">
        <v>20609</v>
      </c>
      <c r="C441" s="287" t="s">
        <v>419</v>
      </c>
      <c r="D441" s="288"/>
      <c r="E441" s="288"/>
      <c r="F441" s="251" t="str">
        <f t="shared" si="14"/>
        <v/>
      </c>
    </row>
    <row r="442" ht="36" customHeight="1" spans="1:6">
      <c r="A442" s="140">
        <f t="shared" si="15"/>
        <v>7</v>
      </c>
      <c r="B442" s="370">
        <v>2060901</v>
      </c>
      <c r="C442" s="266" t="s">
        <v>420</v>
      </c>
      <c r="D442" s="259"/>
      <c r="E442" s="259"/>
      <c r="F442" s="260" t="str">
        <f t="shared" si="14"/>
        <v/>
      </c>
    </row>
    <row r="443" ht="36" customHeight="1" spans="1:6">
      <c r="A443" s="140">
        <f t="shared" si="15"/>
        <v>7</v>
      </c>
      <c r="B443" s="370">
        <v>2060902</v>
      </c>
      <c r="C443" s="266" t="s">
        <v>421</v>
      </c>
      <c r="D443" s="259"/>
      <c r="E443" s="259"/>
      <c r="F443" s="260" t="str">
        <f t="shared" si="14"/>
        <v/>
      </c>
    </row>
    <row r="444" ht="36" customHeight="1" spans="1:6">
      <c r="A444" s="140">
        <f t="shared" si="15"/>
        <v>7</v>
      </c>
      <c r="B444" s="370">
        <v>2060999</v>
      </c>
      <c r="C444" s="266" t="s">
        <v>422</v>
      </c>
      <c r="D444" s="259"/>
      <c r="E444" s="259"/>
      <c r="F444" s="260" t="str">
        <f t="shared" si="14"/>
        <v/>
      </c>
    </row>
    <row r="445" ht="36" customHeight="1" spans="1:6">
      <c r="A445" s="140">
        <f t="shared" si="15"/>
        <v>5</v>
      </c>
      <c r="B445" s="369">
        <v>20699</v>
      </c>
      <c r="C445" s="287" t="s">
        <v>423</v>
      </c>
      <c r="D445" s="288"/>
      <c r="E445" s="288"/>
      <c r="F445" s="251" t="str">
        <f t="shared" si="14"/>
        <v/>
      </c>
    </row>
    <row r="446" ht="36" customHeight="1" spans="1:6">
      <c r="A446" s="140">
        <f t="shared" si="15"/>
        <v>7</v>
      </c>
      <c r="B446" s="370">
        <v>2069901</v>
      </c>
      <c r="C446" s="266" t="s">
        <v>424</v>
      </c>
      <c r="D446" s="259"/>
      <c r="E446" s="259"/>
      <c r="F446" s="260" t="str">
        <f t="shared" si="14"/>
        <v/>
      </c>
    </row>
    <row r="447" ht="36" customHeight="1" spans="1:6">
      <c r="A447" s="140">
        <f t="shared" si="15"/>
        <v>7</v>
      </c>
      <c r="B447" s="370">
        <v>2069902</v>
      </c>
      <c r="C447" s="266" t="s">
        <v>425</v>
      </c>
      <c r="D447" s="259"/>
      <c r="E447" s="259"/>
      <c r="F447" s="260" t="str">
        <f t="shared" si="14"/>
        <v/>
      </c>
    </row>
    <row r="448" ht="36" customHeight="1" spans="1:6">
      <c r="A448" s="140">
        <f t="shared" si="15"/>
        <v>7</v>
      </c>
      <c r="B448" s="370">
        <v>2069903</v>
      </c>
      <c r="C448" s="266" t="s">
        <v>426</v>
      </c>
      <c r="D448" s="259"/>
      <c r="E448" s="259"/>
      <c r="F448" s="260" t="str">
        <f t="shared" si="14"/>
        <v/>
      </c>
    </row>
    <row r="449" ht="36" customHeight="1" spans="1:6">
      <c r="A449" s="140">
        <f t="shared" si="15"/>
        <v>7</v>
      </c>
      <c r="B449" s="370">
        <v>2069999</v>
      </c>
      <c r="C449" s="266" t="s">
        <v>427</v>
      </c>
      <c r="D449" s="259"/>
      <c r="E449" s="259"/>
      <c r="F449" s="260" t="str">
        <f t="shared" si="14"/>
        <v/>
      </c>
    </row>
    <row r="450" ht="36" customHeight="1" spans="1:6">
      <c r="A450" s="140">
        <f t="shared" si="15"/>
        <v>3</v>
      </c>
      <c r="B450" s="369">
        <v>207</v>
      </c>
      <c r="C450" s="287" t="s">
        <v>84</v>
      </c>
      <c r="D450" s="288">
        <v>2124</v>
      </c>
      <c r="E450" s="288">
        <v>2246</v>
      </c>
      <c r="F450" s="251">
        <f t="shared" si="14"/>
        <v>0.057</v>
      </c>
    </row>
    <row r="451" ht="36" customHeight="1" spans="1:6">
      <c r="A451" s="140">
        <f t="shared" si="15"/>
        <v>5</v>
      </c>
      <c r="B451" s="369">
        <v>20701</v>
      </c>
      <c r="C451" s="287" t="s">
        <v>428</v>
      </c>
      <c r="D451" s="288">
        <v>811</v>
      </c>
      <c r="E451" s="288">
        <v>919</v>
      </c>
      <c r="F451" s="251">
        <f t="shared" si="14"/>
        <v>0.133</v>
      </c>
    </row>
    <row r="452" ht="36" customHeight="1" spans="1:6">
      <c r="A452" s="140">
        <f t="shared" si="15"/>
        <v>7</v>
      </c>
      <c r="B452" s="370">
        <v>2070101</v>
      </c>
      <c r="C452" s="266" t="s">
        <v>138</v>
      </c>
      <c r="D452" s="259">
        <v>244</v>
      </c>
      <c r="E452" s="259">
        <v>277</v>
      </c>
      <c r="F452" s="260">
        <f t="shared" ref="F452:F515" si="16">IF(D452&lt;&gt;0,E452/D452-1,"")</f>
        <v>0.135</v>
      </c>
    </row>
    <row r="453" ht="36" customHeight="1" spans="1:6">
      <c r="A453" s="140">
        <f t="shared" si="15"/>
        <v>7</v>
      </c>
      <c r="B453" s="370">
        <v>2070102</v>
      </c>
      <c r="C453" s="266" t="s">
        <v>139</v>
      </c>
      <c r="D453" s="259"/>
      <c r="E453" s="259"/>
      <c r="F453" s="260" t="str">
        <f t="shared" si="16"/>
        <v/>
      </c>
    </row>
    <row r="454" ht="36" customHeight="1" spans="1:6">
      <c r="A454" s="140">
        <f t="shared" si="15"/>
        <v>7</v>
      </c>
      <c r="B454" s="370">
        <v>2070103</v>
      </c>
      <c r="C454" s="266" t="s">
        <v>140</v>
      </c>
      <c r="D454" s="259"/>
      <c r="E454" s="259"/>
      <c r="F454" s="260" t="str">
        <f t="shared" si="16"/>
        <v/>
      </c>
    </row>
    <row r="455" ht="36" customHeight="1" spans="1:6">
      <c r="A455" s="140">
        <f t="shared" si="15"/>
        <v>7</v>
      </c>
      <c r="B455" s="370">
        <v>2070104</v>
      </c>
      <c r="C455" s="266" t="s">
        <v>429</v>
      </c>
      <c r="D455" s="259">
        <v>91</v>
      </c>
      <c r="E455" s="259">
        <v>101</v>
      </c>
      <c r="F455" s="260">
        <f t="shared" si="16"/>
        <v>0.11</v>
      </c>
    </row>
    <row r="456" ht="36" customHeight="1" spans="1:6">
      <c r="A456" s="140">
        <f t="shared" si="15"/>
        <v>7</v>
      </c>
      <c r="B456" s="370">
        <v>2070105</v>
      </c>
      <c r="C456" s="266" t="s">
        <v>430</v>
      </c>
      <c r="D456" s="259"/>
      <c r="E456" s="259"/>
      <c r="F456" s="260" t="str">
        <f t="shared" si="16"/>
        <v/>
      </c>
    </row>
    <row r="457" ht="36" customHeight="1" spans="1:6">
      <c r="A457" s="140">
        <f t="shared" si="15"/>
        <v>7</v>
      </c>
      <c r="B457" s="370">
        <v>2070106</v>
      </c>
      <c r="C457" s="266" t="s">
        <v>431</v>
      </c>
      <c r="D457" s="259"/>
      <c r="E457" s="259"/>
      <c r="F457" s="260" t="str">
        <f t="shared" si="16"/>
        <v/>
      </c>
    </row>
    <row r="458" ht="36" customHeight="1" spans="1:6">
      <c r="A458" s="140">
        <f t="shared" si="15"/>
        <v>7</v>
      </c>
      <c r="B458" s="370">
        <v>2070107</v>
      </c>
      <c r="C458" s="266" t="s">
        <v>432</v>
      </c>
      <c r="D458" s="259"/>
      <c r="E458" s="259"/>
      <c r="F458" s="260" t="str">
        <f t="shared" si="16"/>
        <v/>
      </c>
    </row>
    <row r="459" ht="36" customHeight="1" spans="1:6">
      <c r="A459" s="140">
        <f t="shared" si="15"/>
        <v>7</v>
      </c>
      <c r="B459" s="370">
        <v>2070108</v>
      </c>
      <c r="C459" s="266" t="s">
        <v>433</v>
      </c>
      <c r="D459" s="259"/>
      <c r="E459" s="259"/>
      <c r="F459" s="260" t="str">
        <f t="shared" si="16"/>
        <v/>
      </c>
    </row>
    <row r="460" ht="36" customHeight="1" spans="1:6">
      <c r="A460" s="140">
        <f t="shared" si="15"/>
        <v>7</v>
      </c>
      <c r="B460" s="370">
        <v>2070109</v>
      </c>
      <c r="C460" s="266" t="s">
        <v>434</v>
      </c>
      <c r="D460" s="259">
        <v>294</v>
      </c>
      <c r="E460" s="259">
        <v>272</v>
      </c>
      <c r="F460" s="260">
        <f t="shared" si="16"/>
        <v>-0.075</v>
      </c>
    </row>
    <row r="461" ht="36" customHeight="1" spans="1:6">
      <c r="A461" s="140">
        <f t="shared" si="15"/>
        <v>7</v>
      </c>
      <c r="B461" s="370">
        <v>2070110</v>
      </c>
      <c r="C461" s="266" t="s">
        <v>435</v>
      </c>
      <c r="D461" s="259"/>
      <c r="E461" s="259"/>
      <c r="F461" s="260" t="str">
        <f t="shared" si="16"/>
        <v/>
      </c>
    </row>
    <row r="462" ht="36" customHeight="1" spans="1:6">
      <c r="A462" s="140">
        <f t="shared" si="15"/>
        <v>7</v>
      </c>
      <c r="B462" s="370">
        <v>2070111</v>
      </c>
      <c r="C462" s="266" t="s">
        <v>436</v>
      </c>
      <c r="D462" s="259">
        <v>4</v>
      </c>
      <c r="E462" s="259">
        <v>9</v>
      </c>
      <c r="F462" s="260">
        <f t="shared" si="16"/>
        <v>1.25</v>
      </c>
    </row>
    <row r="463" ht="36" customHeight="1" spans="1:6">
      <c r="A463" s="140">
        <f t="shared" si="15"/>
        <v>7</v>
      </c>
      <c r="B463" s="370">
        <v>2070112</v>
      </c>
      <c r="C463" s="266" t="s">
        <v>437</v>
      </c>
      <c r="D463" s="259"/>
      <c r="E463" s="259">
        <v>21</v>
      </c>
      <c r="F463" s="260">
        <v>1</v>
      </c>
    </row>
    <row r="464" ht="36" customHeight="1" spans="1:6">
      <c r="A464" s="140">
        <f t="shared" si="15"/>
        <v>7</v>
      </c>
      <c r="B464" s="370">
        <v>2070113</v>
      </c>
      <c r="C464" s="266" t="s">
        <v>438</v>
      </c>
      <c r="D464" s="259"/>
      <c r="E464" s="259">
        <v>39</v>
      </c>
      <c r="F464" s="260">
        <v>1</v>
      </c>
    </row>
    <row r="465" ht="36" customHeight="1" spans="1:6">
      <c r="A465" s="140">
        <f t="shared" si="15"/>
        <v>7</v>
      </c>
      <c r="B465" s="370">
        <v>2070114</v>
      </c>
      <c r="C465" s="266" t="s">
        <v>439</v>
      </c>
      <c r="D465" s="259"/>
      <c r="E465" s="259">
        <v>35</v>
      </c>
      <c r="F465" s="260">
        <v>1</v>
      </c>
    </row>
    <row r="466" ht="36" customHeight="1" spans="1:6">
      <c r="A466" s="140">
        <f t="shared" si="15"/>
        <v>7</v>
      </c>
      <c r="B466" s="370">
        <v>2070199</v>
      </c>
      <c r="C466" s="266" t="s">
        <v>440</v>
      </c>
      <c r="D466" s="259">
        <v>178</v>
      </c>
      <c r="E466" s="259">
        <v>165</v>
      </c>
      <c r="F466" s="260">
        <f t="shared" si="16"/>
        <v>-0.073</v>
      </c>
    </row>
    <row r="467" ht="36" customHeight="1" spans="1:6">
      <c r="A467" s="140">
        <f t="shared" si="15"/>
        <v>5</v>
      </c>
      <c r="B467" s="369">
        <v>20702</v>
      </c>
      <c r="C467" s="287" t="s">
        <v>441</v>
      </c>
      <c r="D467" s="288">
        <v>885</v>
      </c>
      <c r="E467" s="288">
        <v>822</v>
      </c>
      <c r="F467" s="251">
        <f t="shared" si="16"/>
        <v>-0.071</v>
      </c>
    </row>
    <row r="468" ht="36" customHeight="1" spans="1:6">
      <c r="A468" s="140">
        <f t="shared" si="15"/>
        <v>7</v>
      </c>
      <c r="B468" s="370">
        <v>2070201</v>
      </c>
      <c r="C468" s="266" t="s">
        <v>138</v>
      </c>
      <c r="D468" s="259">
        <v>306</v>
      </c>
      <c r="E468" s="259">
        <v>276</v>
      </c>
      <c r="F468" s="260">
        <f t="shared" si="16"/>
        <v>-0.098</v>
      </c>
    </row>
    <row r="469" ht="36" customHeight="1" spans="1:6">
      <c r="A469" s="140">
        <f t="shared" si="15"/>
        <v>7</v>
      </c>
      <c r="B469" s="370">
        <v>2070202</v>
      </c>
      <c r="C469" s="266" t="s">
        <v>139</v>
      </c>
      <c r="D469" s="259"/>
      <c r="E469" s="259"/>
      <c r="F469" s="260" t="str">
        <f t="shared" si="16"/>
        <v/>
      </c>
    </row>
    <row r="470" ht="36" customHeight="1" spans="1:6">
      <c r="A470" s="140">
        <f t="shared" si="15"/>
        <v>7</v>
      </c>
      <c r="B470" s="370">
        <v>2070203</v>
      </c>
      <c r="C470" s="266" t="s">
        <v>140</v>
      </c>
      <c r="D470" s="259"/>
      <c r="E470" s="259"/>
      <c r="F470" s="260" t="str">
        <f t="shared" si="16"/>
        <v/>
      </c>
    </row>
    <row r="471" ht="36" customHeight="1" spans="1:6">
      <c r="A471" s="140">
        <f t="shared" si="15"/>
        <v>7</v>
      </c>
      <c r="B471" s="370">
        <v>2070204</v>
      </c>
      <c r="C471" s="266" t="s">
        <v>442</v>
      </c>
      <c r="D471" s="259">
        <v>6</v>
      </c>
      <c r="E471" s="259">
        <v>30</v>
      </c>
      <c r="F471" s="260">
        <f t="shared" si="16"/>
        <v>4</v>
      </c>
    </row>
    <row r="472" ht="36" customHeight="1" spans="1:6">
      <c r="A472" s="140">
        <f t="shared" si="15"/>
        <v>7</v>
      </c>
      <c r="B472" s="370">
        <v>2070205</v>
      </c>
      <c r="C472" s="266" t="s">
        <v>443</v>
      </c>
      <c r="D472" s="259">
        <v>476</v>
      </c>
      <c r="E472" s="259">
        <v>433</v>
      </c>
      <c r="F472" s="260">
        <f t="shared" si="16"/>
        <v>-0.09</v>
      </c>
    </row>
    <row r="473" ht="36" customHeight="1" spans="1:6">
      <c r="A473" s="140">
        <f t="shared" si="15"/>
        <v>7</v>
      </c>
      <c r="B473" s="370">
        <v>2070206</v>
      </c>
      <c r="C473" s="266" t="s">
        <v>444</v>
      </c>
      <c r="D473" s="259"/>
      <c r="E473" s="259"/>
      <c r="F473" s="260" t="str">
        <f t="shared" si="16"/>
        <v/>
      </c>
    </row>
    <row r="474" ht="36" customHeight="1" spans="1:6">
      <c r="A474" s="140">
        <f t="shared" si="15"/>
        <v>7</v>
      </c>
      <c r="B474" s="370">
        <v>2070299</v>
      </c>
      <c r="C474" s="266" t="s">
        <v>445</v>
      </c>
      <c r="D474" s="259">
        <v>97</v>
      </c>
      <c r="E474" s="259">
        <v>83</v>
      </c>
      <c r="F474" s="260">
        <f t="shared" si="16"/>
        <v>-0.144</v>
      </c>
    </row>
    <row r="475" ht="36" customHeight="1" spans="1:6">
      <c r="A475" s="140">
        <f t="shared" si="15"/>
        <v>5</v>
      </c>
      <c r="B475" s="369">
        <v>20703</v>
      </c>
      <c r="C475" s="287" t="s">
        <v>446</v>
      </c>
      <c r="D475" s="288">
        <v>71</v>
      </c>
      <c r="E475" s="288">
        <v>75</v>
      </c>
      <c r="F475" s="251">
        <f t="shared" si="16"/>
        <v>0.056</v>
      </c>
    </row>
    <row r="476" ht="36" customHeight="1" spans="1:6">
      <c r="A476" s="140">
        <f t="shared" si="15"/>
        <v>7</v>
      </c>
      <c r="B476" s="370">
        <v>2070301</v>
      </c>
      <c r="C476" s="266" t="s">
        <v>138</v>
      </c>
      <c r="D476" s="259"/>
      <c r="E476" s="259"/>
      <c r="F476" s="260" t="str">
        <f t="shared" si="16"/>
        <v/>
      </c>
    </row>
    <row r="477" ht="36" customHeight="1" spans="1:6">
      <c r="A477" s="140">
        <f t="shared" si="15"/>
        <v>7</v>
      </c>
      <c r="B477" s="370">
        <v>2070302</v>
      </c>
      <c r="C477" s="266" t="s">
        <v>139</v>
      </c>
      <c r="D477" s="259"/>
      <c r="E477" s="259"/>
      <c r="F477" s="260" t="str">
        <f t="shared" si="16"/>
        <v/>
      </c>
    </row>
    <row r="478" ht="36" customHeight="1" spans="1:6">
      <c r="A478" s="140">
        <f t="shared" si="15"/>
        <v>7</v>
      </c>
      <c r="B478" s="370">
        <v>2070303</v>
      </c>
      <c r="C478" s="266" t="s">
        <v>140</v>
      </c>
      <c r="D478" s="259"/>
      <c r="E478" s="259"/>
      <c r="F478" s="260" t="str">
        <f t="shared" si="16"/>
        <v/>
      </c>
    </row>
    <row r="479" ht="36" customHeight="1" spans="1:6">
      <c r="A479" s="140">
        <f t="shared" si="15"/>
        <v>7</v>
      </c>
      <c r="B479" s="370">
        <v>2070304</v>
      </c>
      <c r="C479" s="266" t="s">
        <v>447</v>
      </c>
      <c r="D479" s="259"/>
      <c r="E479" s="259"/>
      <c r="F479" s="260" t="str">
        <f t="shared" si="16"/>
        <v/>
      </c>
    </row>
    <row r="480" ht="36" customHeight="1" spans="1:6">
      <c r="A480" s="140">
        <f t="shared" si="15"/>
        <v>7</v>
      </c>
      <c r="B480" s="370">
        <v>2070305</v>
      </c>
      <c r="C480" s="266" t="s">
        <v>448</v>
      </c>
      <c r="D480" s="259"/>
      <c r="E480" s="259"/>
      <c r="F480" s="260" t="str">
        <f t="shared" si="16"/>
        <v/>
      </c>
    </row>
    <row r="481" ht="36" customHeight="1" spans="1:6">
      <c r="A481" s="140">
        <f t="shared" si="15"/>
        <v>7</v>
      </c>
      <c r="B481" s="370">
        <v>2070306</v>
      </c>
      <c r="C481" s="266" t="s">
        <v>449</v>
      </c>
      <c r="D481" s="259"/>
      <c r="E481" s="259"/>
      <c r="F481" s="260" t="str">
        <f t="shared" si="16"/>
        <v/>
      </c>
    </row>
    <row r="482" ht="36" customHeight="1" spans="1:6">
      <c r="A482" s="140">
        <f t="shared" si="15"/>
        <v>7</v>
      </c>
      <c r="B482" s="370">
        <v>2070307</v>
      </c>
      <c r="C482" s="266" t="s">
        <v>450</v>
      </c>
      <c r="D482" s="259"/>
      <c r="E482" s="259"/>
      <c r="F482" s="260" t="str">
        <f t="shared" si="16"/>
        <v/>
      </c>
    </row>
    <row r="483" ht="36" customHeight="1" spans="1:6">
      <c r="A483" s="140">
        <f t="shared" si="15"/>
        <v>7</v>
      </c>
      <c r="B483" s="370">
        <v>2070308</v>
      </c>
      <c r="C483" s="266" t="s">
        <v>451</v>
      </c>
      <c r="D483" s="259"/>
      <c r="E483" s="259"/>
      <c r="F483" s="260" t="str">
        <f t="shared" si="16"/>
        <v/>
      </c>
    </row>
    <row r="484" ht="36" customHeight="1" spans="1:6">
      <c r="A484" s="140">
        <f t="shared" si="15"/>
        <v>7</v>
      </c>
      <c r="B484" s="370">
        <v>2070309</v>
      </c>
      <c r="C484" s="266" t="s">
        <v>452</v>
      </c>
      <c r="D484" s="259"/>
      <c r="E484" s="259"/>
      <c r="F484" s="260" t="str">
        <f t="shared" si="16"/>
        <v/>
      </c>
    </row>
    <row r="485" ht="36" customHeight="1" spans="1:6">
      <c r="A485" s="140">
        <f t="shared" si="15"/>
        <v>7</v>
      </c>
      <c r="B485" s="370">
        <v>2070399</v>
      </c>
      <c r="C485" s="266" t="s">
        <v>453</v>
      </c>
      <c r="D485" s="259">
        <v>71</v>
      </c>
      <c r="E485" s="259">
        <v>75</v>
      </c>
      <c r="F485" s="260">
        <f t="shared" si="16"/>
        <v>0.056</v>
      </c>
    </row>
    <row r="486" ht="36" customHeight="1" spans="1:6">
      <c r="A486" s="140">
        <f t="shared" si="15"/>
        <v>5</v>
      </c>
      <c r="B486" s="369">
        <v>20706</v>
      </c>
      <c r="C486" s="287" t="s">
        <v>454</v>
      </c>
      <c r="D486" s="288"/>
      <c r="E486" s="288"/>
      <c r="F486" s="251" t="str">
        <f t="shared" si="16"/>
        <v/>
      </c>
    </row>
    <row r="487" ht="36" customHeight="1" spans="1:6">
      <c r="A487" s="140">
        <f t="shared" si="15"/>
        <v>7</v>
      </c>
      <c r="B487" s="370">
        <v>2070601</v>
      </c>
      <c r="C487" s="266" t="s">
        <v>138</v>
      </c>
      <c r="D487" s="259"/>
      <c r="E487" s="259"/>
      <c r="F487" s="260" t="str">
        <f t="shared" si="16"/>
        <v/>
      </c>
    </row>
    <row r="488" ht="36" customHeight="1" spans="1:6">
      <c r="A488" s="140">
        <f t="shared" si="15"/>
        <v>7</v>
      </c>
      <c r="B488" s="370">
        <v>2070602</v>
      </c>
      <c r="C488" s="266" t="s">
        <v>139</v>
      </c>
      <c r="D488" s="259"/>
      <c r="E488" s="259"/>
      <c r="F488" s="260" t="str">
        <f t="shared" si="16"/>
        <v/>
      </c>
    </row>
    <row r="489" ht="36" customHeight="1" spans="1:6">
      <c r="A489" s="140">
        <f t="shared" si="15"/>
        <v>7</v>
      </c>
      <c r="B489" s="370">
        <v>2070603</v>
      </c>
      <c r="C489" s="266" t="s">
        <v>140</v>
      </c>
      <c r="D489" s="259"/>
      <c r="E489" s="259"/>
      <c r="F489" s="260" t="str">
        <f t="shared" si="16"/>
        <v/>
      </c>
    </row>
    <row r="490" ht="36" customHeight="1" spans="1:6">
      <c r="A490" s="140">
        <f t="shared" si="15"/>
        <v>7</v>
      </c>
      <c r="B490" s="370">
        <v>2070604</v>
      </c>
      <c r="C490" s="266" t="s">
        <v>455</v>
      </c>
      <c r="D490" s="259"/>
      <c r="E490" s="259"/>
      <c r="F490" s="260" t="str">
        <f t="shared" si="16"/>
        <v/>
      </c>
    </row>
    <row r="491" ht="36" customHeight="1" spans="1:6">
      <c r="A491" s="140">
        <f t="shared" si="15"/>
        <v>7</v>
      </c>
      <c r="B491" s="370">
        <v>2070605</v>
      </c>
      <c r="C491" s="266" t="s">
        <v>456</v>
      </c>
      <c r="D491" s="259"/>
      <c r="E491" s="259"/>
      <c r="F491" s="260" t="str">
        <f t="shared" si="16"/>
        <v/>
      </c>
    </row>
    <row r="492" ht="36" customHeight="1" spans="1:6">
      <c r="A492" s="140">
        <f t="shared" si="15"/>
        <v>7</v>
      </c>
      <c r="B492" s="370">
        <v>2070606</v>
      </c>
      <c r="C492" s="266" t="s">
        <v>457</v>
      </c>
      <c r="D492" s="259"/>
      <c r="E492" s="259"/>
      <c r="F492" s="260" t="str">
        <f t="shared" si="16"/>
        <v/>
      </c>
    </row>
    <row r="493" ht="36" customHeight="1" spans="1:6">
      <c r="A493" s="140">
        <f t="shared" si="15"/>
        <v>7</v>
      </c>
      <c r="B493" s="370">
        <v>2070607</v>
      </c>
      <c r="C493" s="266" t="s">
        <v>458</v>
      </c>
      <c r="D493" s="259"/>
      <c r="E493" s="259"/>
      <c r="F493" s="260" t="str">
        <f t="shared" si="16"/>
        <v/>
      </c>
    </row>
    <row r="494" ht="36" customHeight="1" spans="1:6">
      <c r="A494" s="140">
        <f>LEN(B494)</f>
        <v>7</v>
      </c>
      <c r="B494" s="370">
        <v>2070699</v>
      </c>
      <c r="C494" s="266" t="s">
        <v>459</v>
      </c>
      <c r="D494" s="259"/>
      <c r="E494" s="259"/>
      <c r="F494" s="260" t="str">
        <f t="shared" si="16"/>
        <v/>
      </c>
    </row>
    <row r="495" ht="36" customHeight="1" spans="1:6">
      <c r="A495" s="140">
        <f>LEN(B495)</f>
        <v>5</v>
      </c>
      <c r="B495" s="369">
        <v>20708</v>
      </c>
      <c r="C495" s="287" t="s">
        <v>460</v>
      </c>
      <c r="D495" s="288">
        <v>357</v>
      </c>
      <c r="E495" s="288">
        <v>420</v>
      </c>
      <c r="F495" s="251">
        <f t="shared" si="16"/>
        <v>0.176</v>
      </c>
    </row>
    <row r="496" ht="36" customHeight="1" spans="1:6">
      <c r="A496" s="140">
        <f>LEN(B496)</f>
        <v>7</v>
      </c>
      <c r="B496" s="370">
        <v>2070801</v>
      </c>
      <c r="C496" s="266" t="s">
        <v>138</v>
      </c>
      <c r="D496" s="259"/>
      <c r="E496" s="259"/>
      <c r="F496" s="260" t="str">
        <f t="shared" si="16"/>
        <v/>
      </c>
    </row>
    <row r="497" ht="36" customHeight="1" spans="1:6">
      <c r="A497" s="140">
        <f>LEN(B497)</f>
        <v>7</v>
      </c>
      <c r="B497" s="370">
        <v>2070802</v>
      </c>
      <c r="C497" s="266" t="s">
        <v>139</v>
      </c>
      <c r="D497" s="259"/>
      <c r="E497" s="259"/>
      <c r="F497" s="260" t="str">
        <f t="shared" si="16"/>
        <v/>
      </c>
    </row>
    <row r="498" ht="36" customHeight="1" spans="1:6">
      <c r="A498" s="140">
        <f>LEN(B498)</f>
        <v>7</v>
      </c>
      <c r="B498" s="370">
        <v>2070803</v>
      </c>
      <c r="C498" s="266" t="s">
        <v>140</v>
      </c>
      <c r="D498" s="259"/>
      <c r="E498" s="259"/>
      <c r="F498" s="260" t="str">
        <f t="shared" si="16"/>
        <v/>
      </c>
    </row>
    <row r="499" ht="36" customHeight="1" spans="1:6">
      <c r="A499" s="140">
        <f t="shared" ref="A499:A562" si="17">LEN(B499)</f>
        <v>7</v>
      </c>
      <c r="B499" s="370">
        <v>2070806</v>
      </c>
      <c r="C499" s="266" t="s">
        <v>461</v>
      </c>
      <c r="D499" s="259"/>
      <c r="E499" s="259"/>
      <c r="F499" s="260" t="str">
        <f t="shared" si="16"/>
        <v/>
      </c>
    </row>
    <row r="500" ht="36" customHeight="1" spans="1:6">
      <c r="A500" s="140">
        <f t="shared" si="17"/>
        <v>7</v>
      </c>
      <c r="B500" s="380">
        <v>2070807</v>
      </c>
      <c r="C500" s="266" t="s">
        <v>462</v>
      </c>
      <c r="D500" s="259"/>
      <c r="E500" s="259"/>
      <c r="F500" s="260" t="str">
        <f t="shared" si="16"/>
        <v/>
      </c>
    </row>
    <row r="501" ht="36" customHeight="1" spans="1:6">
      <c r="A501" s="140">
        <f t="shared" si="17"/>
        <v>7</v>
      </c>
      <c r="B501" s="380">
        <v>2070808</v>
      </c>
      <c r="C501" s="266" t="s">
        <v>463</v>
      </c>
      <c r="D501" s="259">
        <v>357</v>
      </c>
      <c r="E501" s="259">
        <v>420</v>
      </c>
      <c r="F501" s="260">
        <f t="shared" si="16"/>
        <v>0.176</v>
      </c>
    </row>
    <row r="502" ht="36" customHeight="1" spans="1:6">
      <c r="A502" s="140">
        <f t="shared" si="17"/>
        <v>7</v>
      </c>
      <c r="B502" s="370">
        <v>2070899</v>
      </c>
      <c r="C502" s="266" t="s">
        <v>464</v>
      </c>
      <c r="D502" s="259"/>
      <c r="E502" s="259"/>
      <c r="F502" s="260" t="str">
        <f t="shared" si="16"/>
        <v/>
      </c>
    </row>
    <row r="503" ht="36" customHeight="1" spans="1:6">
      <c r="A503" s="140">
        <f t="shared" si="17"/>
        <v>5</v>
      </c>
      <c r="B503" s="369">
        <v>20799</v>
      </c>
      <c r="C503" s="287" t="s">
        <v>465</v>
      </c>
      <c r="D503" s="288"/>
      <c r="E503" s="288">
        <v>10</v>
      </c>
      <c r="F503" s="251">
        <v>1</v>
      </c>
    </row>
    <row r="504" ht="36" customHeight="1" spans="1:6">
      <c r="A504" s="140">
        <f t="shared" si="17"/>
        <v>7</v>
      </c>
      <c r="B504" s="370">
        <v>2079902</v>
      </c>
      <c r="C504" s="266" t="s">
        <v>466</v>
      </c>
      <c r="D504" s="259"/>
      <c r="E504" s="259"/>
      <c r="F504" s="260" t="str">
        <f t="shared" si="16"/>
        <v/>
      </c>
    </row>
    <row r="505" ht="36" customHeight="1" spans="1:6">
      <c r="A505" s="140">
        <f t="shared" si="17"/>
        <v>7</v>
      </c>
      <c r="B505" s="370">
        <v>2079903</v>
      </c>
      <c r="C505" s="266" t="s">
        <v>467</v>
      </c>
      <c r="D505" s="259"/>
      <c r="E505" s="259"/>
      <c r="F505" s="260" t="str">
        <f t="shared" si="16"/>
        <v/>
      </c>
    </row>
    <row r="506" ht="36" customHeight="1" spans="1:6">
      <c r="A506" s="140">
        <f t="shared" si="17"/>
        <v>7</v>
      </c>
      <c r="B506" s="370">
        <v>2079999</v>
      </c>
      <c r="C506" s="266" t="s">
        <v>468</v>
      </c>
      <c r="D506" s="259"/>
      <c r="E506" s="259">
        <v>10</v>
      </c>
      <c r="F506" s="260">
        <v>1</v>
      </c>
    </row>
    <row r="507" ht="36" customHeight="1" spans="1:6">
      <c r="A507" s="140">
        <f t="shared" si="17"/>
        <v>3</v>
      </c>
      <c r="B507" s="369">
        <v>208</v>
      </c>
      <c r="C507" s="287" t="s">
        <v>86</v>
      </c>
      <c r="D507" s="288">
        <v>26330</v>
      </c>
      <c r="E507" s="288">
        <v>33450</v>
      </c>
      <c r="F507" s="251">
        <f t="shared" si="16"/>
        <v>0.27</v>
      </c>
    </row>
    <row r="508" ht="36" customHeight="1" spans="1:6">
      <c r="A508" s="140">
        <f t="shared" si="17"/>
        <v>5</v>
      </c>
      <c r="B508" s="369">
        <v>20801</v>
      </c>
      <c r="C508" s="287" t="s">
        <v>469</v>
      </c>
      <c r="D508" s="288">
        <v>820</v>
      </c>
      <c r="E508" s="288">
        <v>887</v>
      </c>
      <c r="F508" s="251">
        <f t="shared" si="16"/>
        <v>0.082</v>
      </c>
    </row>
    <row r="509" ht="36" customHeight="1" spans="1:6">
      <c r="A509" s="140">
        <f t="shared" si="17"/>
        <v>7</v>
      </c>
      <c r="B509" s="370">
        <v>2080101</v>
      </c>
      <c r="C509" s="266" t="s">
        <v>138</v>
      </c>
      <c r="D509" s="259">
        <v>181</v>
      </c>
      <c r="E509" s="259">
        <v>195</v>
      </c>
      <c r="F509" s="260">
        <f t="shared" si="16"/>
        <v>0.077</v>
      </c>
    </row>
    <row r="510" ht="36" customHeight="1" spans="1:6">
      <c r="A510" s="140">
        <f t="shared" si="17"/>
        <v>7</v>
      </c>
      <c r="B510" s="370">
        <v>2080102</v>
      </c>
      <c r="C510" s="266" t="s">
        <v>139</v>
      </c>
      <c r="D510" s="259"/>
      <c r="E510" s="259"/>
      <c r="F510" s="260" t="str">
        <f t="shared" si="16"/>
        <v/>
      </c>
    </row>
    <row r="511" ht="36" customHeight="1" spans="1:6">
      <c r="A511" s="140">
        <f t="shared" si="17"/>
        <v>7</v>
      </c>
      <c r="B511" s="370">
        <v>2080103</v>
      </c>
      <c r="C511" s="266" t="s">
        <v>140</v>
      </c>
      <c r="D511" s="259"/>
      <c r="E511" s="259"/>
      <c r="F511" s="260" t="str">
        <f t="shared" si="16"/>
        <v/>
      </c>
    </row>
    <row r="512" ht="36" customHeight="1" spans="1:6">
      <c r="A512" s="140">
        <f t="shared" si="17"/>
        <v>7</v>
      </c>
      <c r="B512" s="370">
        <v>2080104</v>
      </c>
      <c r="C512" s="266" t="s">
        <v>470</v>
      </c>
      <c r="D512" s="259">
        <v>10</v>
      </c>
      <c r="E512" s="259">
        <v>28</v>
      </c>
      <c r="F512" s="260">
        <f t="shared" si="16"/>
        <v>1.8</v>
      </c>
    </row>
    <row r="513" ht="36" customHeight="1" spans="1:6">
      <c r="A513" s="140">
        <f t="shared" si="17"/>
        <v>7</v>
      </c>
      <c r="B513" s="370">
        <v>2080105</v>
      </c>
      <c r="C513" s="266" t="s">
        <v>471</v>
      </c>
      <c r="D513" s="259"/>
      <c r="E513" s="259"/>
      <c r="F513" s="260" t="str">
        <f t="shared" si="16"/>
        <v/>
      </c>
    </row>
    <row r="514" ht="36" customHeight="1" spans="1:6">
      <c r="A514" s="140">
        <f t="shared" si="17"/>
        <v>7</v>
      </c>
      <c r="B514" s="370">
        <v>2080106</v>
      </c>
      <c r="C514" s="266" t="s">
        <v>472</v>
      </c>
      <c r="D514" s="259"/>
      <c r="E514" s="259"/>
      <c r="F514" s="260" t="str">
        <f t="shared" si="16"/>
        <v/>
      </c>
    </row>
    <row r="515" ht="36" customHeight="1" spans="1:6">
      <c r="A515" s="140">
        <f t="shared" si="17"/>
        <v>7</v>
      </c>
      <c r="B515" s="370">
        <v>2080107</v>
      </c>
      <c r="C515" s="266" t="s">
        <v>473</v>
      </c>
      <c r="D515" s="259"/>
      <c r="E515" s="259"/>
      <c r="F515" s="260" t="str">
        <f t="shared" si="16"/>
        <v/>
      </c>
    </row>
    <row r="516" ht="36" customHeight="1" spans="1:6">
      <c r="A516" s="140">
        <f t="shared" si="17"/>
        <v>7</v>
      </c>
      <c r="B516" s="370">
        <v>2080108</v>
      </c>
      <c r="C516" s="266" t="s">
        <v>178</v>
      </c>
      <c r="D516" s="259"/>
      <c r="E516" s="259"/>
      <c r="F516" s="260" t="str">
        <f t="shared" ref="F516:F579" si="18">IF(D516&lt;&gt;0,E516/D516-1,"")</f>
        <v/>
      </c>
    </row>
    <row r="517" ht="36" customHeight="1" spans="1:6">
      <c r="A517" s="140">
        <f t="shared" si="17"/>
        <v>7</v>
      </c>
      <c r="B517" s="370">
        <v>2080109</v>
      </c>
      <c r="C517" s="266" t="s">
        <v>474</v>
      </c>
      <c r="D517" s="259">
        <v>466</v>
      </c>
      <c r="E517" s="259">
        <v>454</v>
      </c>
      <c r="F517" s="260">
        <f t="shared" si="18"/>
        <v>-0.026</v>
      </c>
    </row>
    <row r="518" ht="36" customHeight="1" spans="1:6">
      <c r="A518" s="140">
        <f t="shared" si="17"/>
        <v>7</v>
      </c>
      <c r="B518" s="370">
        <v>2080110</v>
      </c>
      <c r="C518" s="266" t="s">
        <v>475</v>
      </c>
      <c r="D518" s="259"/>
      <c r="E518" s="259"/>
      <c r="F518" s="260" t="str">
        <f t="shared" si="18"/>
        <v/>
      </c>
    </row>
    <row r="519" ht="36" customHeight="1" spans="1:6">
      <c r="A519" s="140">
        <f t="shared" si="17"/>
        <v>7</v>
      </c>
      <c r="B519" s="370">
        <v>2080111</v>
      </c>
      <c r="C519" s="266" t="s">
        <v>476</v>
      </c>
      <c r="D519" s="259"/>
      <c r="E519" s="259"/>
      <c r="F519" s="260" t="str">
        <f t="shared" si="18"/>
        <v/>
      </c>
    </row>
    <row r="520" ht="36" customHeight="1" spans="1:6">
      <c r="A520" s="140">
        <f t="shared" si="17"/>
        <v>7</v>
      </c>
      <c r="B520" s="370">
        <v>2080112</v>
      </c>
      <c r="C520" s="266" t="s">
        <v>477</v>
      </c>
      <c r="D520" s="259"/>
      <c r="E520" s="259"/>
      <c r="F520" s="260" t="str">
        <f t="shared" si="18"/>
        <v/>
      </c>
    </row>
    <row r="521" ht="36" customHeight="1" spans="1:6">
      <c r="A521" s="140">
        <f t="shared" si="17"/>
        <v>7</v>
      </c>
      <c r="B521" s="372">
        <v>2080113</v>
      </c>
      <c r="C521" s="378" t="s">
        <v>478</v>
      </c>
      <c r="D521" s="259"/>
      <c r="E521" s="259"/>
      <c r="F521" s="260" t="str">
        <f t="shared" si="18"/>
        <v/>
      </c>
    </row>
    <row r="522" ht="36" customHeight="1" spans="1:6">
      <c r="A522" s="140">
        <f t="shared" si="17"/>
        <v>7</v>
      </c>
      <c r="B522" s="372">
        <v>2080114</v>
      </c>
      <c r="C522" s="378" t="s">
        <v>479</v>
      </c>
      <c r="D522" s="259"/>
      <c r="E522" s="259"/>
      <c r="F522" s="260" t="str">
        <f t="shared" si="18"/>
        <v/>
      </c>
    </row>
    <row r="523" ht="36" customHeight="1" spans="1:6">
      <c r="A523" s="140">
        <f t="shared" si="17"/>
        <v>7</v>
      </c>
      <c r="B523" s="372">
        <v>2080115</v>
      </c>
      <c r="C523" s="378" t="s">
        <v>480</v>
      </c>
      <c r="D523" s="259"/>
      <c r="E523" s="259"/>
      <c r="F523" s="260" t="str">
        <f t="shared" si="18"/>
        <v/>
      </c>
    </row>
    <row r="524" ht="36" customHeight="1" spans="1:6">
      <c r="A524" s="140">
        <f t="shared" si="17"/>
        <v>7</v>
      </c>
      <c r="B524" s="372">
        <v>2080116</v>
      </c>
      <c r="C524" s="378" t="s">
        <v>481</v>
      </c>
      <c r="D524" s="259"/>
      <c r="E524" s="259"/>
      <c r="F524" s="260" t="str">
        <f t="shared" si="18"/>
        <v/>
      </c>
    </row>
    <row r="525" ht="36" customHeight="1" spans="1:6">
      <c r="A525" s="140">
        <f t="shared" si="17"/>
        <v>7</v>
      </c>
      <c r="B525" s="372">
        <v>2080150</v>
      </c>
      <c r="C525" s="378" t="s">
        <v>147</v>
      </c>
      <c r="D525" s="259">
        <v>90</v>
      </c>
      <c r="E525" s="259">
        <v>115</v>
      </c>
      <c r="F525" s="260">
        <f t="shared" si="18"/>
        <v>0.278</v>
      </c>
    </row>
    <row r="526" ht="36" customHeight="1" spans="1:6">
      <c r="A526" s="140">
        <f t="shared" si="17"/>
        <v>7</v>
      </c>
      <c r="B526" s="370">
        <v>2080199</v>
      </c>
      <c r="C526" s="266" t="s">
        <v>482</v>
      </c>
      <c r="D526" s="259">
        <v>73</v>
      </c>
      <c r="E526" s="259">
        <v>95</v>
      </c>
      <c r="F526" s="260">
        <f t="shared" si="18"/>
        <v>0.301</v>
      </c>
    </row>
    <row r="527" ht="36" customHeight="1" spans="1:6">
      <c r="A527" s="140">
        <f t="shared" si="17"/>
        <v>5</v>
      </c>
      <c r="B527" s="369">
        <v>20802</v>
      </c>
      <c r="C527" s="287" t="s">
        <v>483</v>
      </c>
      <c r="D527" s="288">
        <v>400</v>
      </c>
      <c r="E527" s="288">
        <v>400</v>
      </c>
      <c r="F527" s="251">
        <f t="shared" si="18"/>
        <v>0</v>
      </c>
    </row>
    <row r="528" ht="36" customHeight="1" spans="1:6">
      <c r="A528" s="140">
        <f t="shared" si="17"/>
        <v>7</v>
      </c>
      <c r="B528" s="370">
        <v>2080201</v>
      </c>
      <c r="C528" s="266" t="s">
        <v>138</v>
      </c>
      <c r="D528" s="259">
        <v>118</v>
      </c>
      <c r="E528" s="259">
        <v>189</v>
      </c>
      <c r="F528" s="260">
        <f t="shared" si="18"/>
        <v>0.602</v>
      </c>
    </row>
    <row r="529" ht="36" customHeight="1" spans="1:6">
      <c r="A529" s="140">
        <f t="shared" si="17"/>
        <v>7</v>
      </c>
      <c r="B529" s="370">
        <v>2080202</v>
      </c>
      <c r="C529" s="266" t="s">
        <v>139</v>
      </c>
      <c r="D529" s="259"/>
      <c r="E529" s="259"/>
      <c r="F529" s="260" t="str">
        <f t="shared" si="18"/>
        <v/>
      </c>
    </row>
    <row r="530" ht="36" customHeight="1" spans="1:6">
      <c r="A530" s="140">
        <f t="shared" si="17"/>
        <v>7</v>
      </c>
      <c r="B530" s="370">
        <v>2080203</v>
      </c>
      <c r="C530" s="266" t="s">
        <v>140</v>
      </c>
      <c r="D530" s="259"/>
      <c r="E530" s="259"/>
      <c r="F530" s="260" t="str">
        <f t="shared" si="18"/>
        <v/>
      </c>
    </row>
    <row r="531" ht="36" customHeight="1" spans="1:6">
      <c r="A531" s="140">
        <f t="shared" si="17"/>
        <v>7</v>
      </c>
      <c r="B531" s="370">
        <v>2080206</v>
      </c>
      <c r="C531" s="266" t="s">
        <v>484</v>
      </c>
      <c r="D531" s="259">
        <v>2</v>
      </c>
      <c r="E531" s="259"/>
      <c r="F531" s="260">
        <f t="shared" si="18"/>
        <v>-1</v>
      </c>
    </row>
    <row r="532" ht="36" customHeight="1" spans="1:6">
      <c r="A532" s="140">
        <f t="shared" si="17"/>
        <v>7</v>
      </c>
      <c r="B532" s="370">
        <v>2080207</v>
      </c>
      <c r="C532" s="266" t="s">
        <v>485</v>
      </c>
      <c r="D532" s="259"/>
      <c r="E532" s="259"/>
      <c r="F532" s="260" t="str">
        <f t="shared" si="18"/>
        <v/>
      </c>
    </row>
    <row r="533" ht="36" customHeight="1" spans="1:6">
      <c r="A533" s="140">
        <f t="shared" si="17"/>
        <v>7</v>
      </c>
      <c r="B533" s="370">
        <v>2080208</v>
      </c>
      <c r="C533" s="266" t="s">
        <v>486</v>
      </c>
      <c r="D533" s="259"/>
      <c r="E533" s="259"/>
      <c r="F533" s="260" t="str">
        <f t="shared" si="18"/>
        <v/>
      </c>
    </row>
    <row r="534" ht="36" customHeight="1" spans="1:6">
      <c r="A534" s="140">
        <f t="shared" si="17"/>
        <v>7</v>
      </c>
      <c r="B534" s="370">
        <v>2080299</v>
      </c>
      <c r="C534" s="266" t="s">
        <v>487</v>
      </c>
      <c r="D534" s="259">
        <v>280</v>
      </c>
      <c r="E534" s="259">
        <v>211</v>
      </c>
      <c r="F534" s="260">
        <f t="shared" si="18"/>
        <v>-0.246</v>
      </c>
    </row>
    <row r="535" ht="36" customHeight="1" spans="1:6">
      <c r="A535" s="140">
        <f t="shared" si="17"/>
        <v>5</v>
      </c>
      <c r="B535" s="369">
        <v>20804</v>
      </c>
      <c r="C535" s="287" t="s">
        <v>488</v>
      </c>
      <c r="D535" s="288"/>
      <c r="E535" s="288"/>
      <c r="F535" s="251" t="str">
        <f t="shared" si="18"/>
        <v/>
      </c>
    </row>
    <row r="536" ht="36" customHeight="1" spans="1:6">
      <c r="A536" s="140">
        <f t="shared" si="17"/>
        <v>7</v>
      </c>
      <c r="B536" s="370">
        <v>2080402</v>
      </c>
      <c r="C536" s="266" t="s">
        <v>489</v>
      </c>
      <c r="D536" s="259"/>
      <c r="E536" s="259"/>
      <c r="F536" s="260" t="str">
        <f t="shared" si="18"/>
        <v/>
      </c>
    </row>
    <row r="537" ht="36" customHeight="1" spans="1:6">
      <c r="A537" s="140">
        <f t="shared" si="17"/>
        <v>5</v>
      </c>
      <c r="B537" s="369">
        <v>20805</v>
      </c>
      <c r="C537" s="287" t="s">
        <v>490</v>
      </c>
      <c r="D537" s="288">
        <v>14651</v>
      </c>
      <c r="E537" s="288">
        <v>18997</v>
      </c>
      <c r="F537" s="251">
        <f t="shared" si="18"/>
        <v>0.297</v>
      </c>
    </row>
    <row r="538" ht="36" customHeight="1" spans="1:6">
      <c r="A538" s="140">
        <f t="shared" si="17"/>
        <v>7</v>
      </c>
      <c r="B538" s="370">
        <v>2080501</v>
      </c>
      <c r="C538" s="266" t="s">
        <v>491</v>
      </c>
      <c r="D538" s="259">
        <v>25</v>
      </c>
      <c r="E538" s="259">
        <v>608</v>
      </c>
      <c r="F538" s="260">
        <f t="shared" si="18"/>
        <v>23.32</v>
      </c>
    </row>
    <row r="539" ht="36" customHeight="1" spans="1:6">
      <c r="A539" s="140">
        <f t="shared" si="17"/>
        <v>7</v>
      </c>
      <c r="B539" s="370">
        <v>2080502</v>
      </c>
      <c r="C539" s="266" t="s">
        <v>492</v>
      </c>
      <c r="D539" s="259">
        <v>5</v>
      </c>
      <c r="E539" s="259">
        <v>1379</v>
      </c>
      <c r="F539" s="260">
        <f t="shared" si="18"/>
        <v>274.8</v>
      </c>
    </row>
    <row r="540" ht="36" customHeight="1" spans="1:6">
      <c r="A540" s="140">
        <f t="shared" si="17"/>
        <v>7</v>
      </c>
      <c r="B540" s="370">
        <v>2080503</v>
      </c>
      <c r="C540" s="266" t="s">
        <v>493</v>
      </c>
      <c r="D540" s="259"/>
      <c r="E540" s="259"/>
      <c r="F540" s="260" t="str">
        <f t="shared" si="18"/>
        <v/>
      </c>
    </row>
    <row r="541" ht="36" customHeight="1" spans="1:6">
      <c r="A541" s="140">
        <f t="shared" si="17"/>
        <v>7</v>
      </c>
      <c r="B541" s="370">
        <v>2080505</v>
      </c>
      <c r="C541" s="266" t="s">
        <v>494</v>
      </c>
      <c r="D541" s="259">
        <v>7297</v>
      </c>
      <c r="E541" s="259">
        <v>6817</v>
      </c>
      <c r="F541" s="260">
        <f t="shared" si="18"/>
        <v>-0.066</v>
      </c>
    </row>
    <row r="542" ht="36" customHeight="1" spans="1:6">
      <c r="A542" s="140">
        <f t="shared" si="17"/>
        <v>7</v>
      </c>
      <c r="B542" s="370">
        <v>2080506</v>
      </c>
      <c r="C542" s="266" t="s">
        <v>495</v>
      </c>
      <c r="D542" s="259">
        <v>379</v>
      </c>
      <c r="E542" s="259">
        <v>499</v>
      </c>
      <c r="F542" s="260">
        <f t="shared" si="18"/>
        <v>0.317</v>
      </c>
    </row>
    <row r="543" ht="36" customHeight="1" spans="1:6">
      <c r="A543" s="140">
        <f t="shared" si="17"/>
        <v>7</v>
      </c>
      <c r="B543" s="370">
        <v>2080507</v>
      </c>
      <c r="C543" s="266" t="s">
        <v>496</v>
      </c>
      <c r="D543" s="259">
        <v>4944</v>
      </c>
      <c r="E543" s="259">
        <v>7534</v>
      </c>
      <c r="F543" s="260">
        <f t="shared" si="18"/>
        <v>0.524</v>
      </c>
    </row>
    <row r="544" ht="36" customHeight="1" spans="1:6">
      <c r="A544" s="140">
        <f t="shared" si="17"/>
        <v>7</v>
      </c>
      <c r="B544" s="372">
        <v>2080508</v>
      </c>
      <c r="C544" s="378" t="s">
        <v>497</v>
      </c>
      <c r="D544" s="259"/>
      <c r="E544" s="259"/>
      <c r="F544" s="260" t="str">
        <f t="shared" si="18"/>
        <v/>
      </c>
    </row>
    <row r="545" ht="36" customHeight="1" spans="1:6">
      <c r="A545" s="140">
        <f t="shared" si="17"/>
        <v>7</v>
      </c>
      <c r="B545" s="370">
        <v>2080599</v>
      </c>
      <c r="C545" s="266" t="s">
        <v>498</v>
      </c>
      <c r="D545" s="259">
        <v>2001</v>
      </c>
      <c r="E545" s="259">
        <v>2160</v>
      </c>
      <c r="F545" s="260">
        <f t="shared" si="18"/>
        <v>0.079</v>
      </c>
    </row>
    <row r="546" ht="36" customHeight="1" spans="1:6">
      <c r="A546" s="140">
        <f t="shared" si="17"/>
        <v>5</v>
      </c>
      <c r="B546" s="369">
        <v>20806</v>
      </c>
      <c r="C546" s="287" t="s">
        <v>499</v>
      </c>
      <c r="D546" s="288"/>
      <c r="E546" s="288">
        <v>12</v>
      </c>
      <c r="F546" s="251">
        <v>1</v>
      </c>
    </row>
    <row r="547" ht="36" customHeight="1" spans="1:6">
      <c r="A547" s="140">
        <f t="shared" si="17"/>
        <v>7</v>
      </c>
      <c r="B547" s="370">
        <v>2080601</v>
      </c>
      <c r="C547" s="266" t="s">
        <v>500</v>
      </c>
      <c r="D547" s="259"/>
      <c r="E547" s="259">
        <v>12</v>
      </c>
      <c r="F547" s="260">
        <v>1</v>
      </c>
    </row>
    <row r="548" ht="36" customHeight="1" spans="1:6">
      <c r="A548" s="140">
        <f t="shared" si="17"/>
        <v>7</v>
      </c>
      <c r="B548" s="370">
        <v>2080602</v>
      </c>
      <c r="C548" s="266" t="s">
        <v>501</v>
      </c>
      <c r="D548" s="259"/>
      <c r="E548" s="259"/>
      <c r="F548" s="260" t="str">
        <f t="shared" si="18"/>
        <v/>
      </c>
    </row>
    <row r="549" ht="36" customHeight="1" spans="1:6">
      <c r="A549" s="140">
        <f t="shared" si="17"/>
        <v>7</v>
      </c>
      <c r="B549" s="370">
        <v>2080699</v>
      </c>
      <c r="C549" s="266" t="s">
        <v>502</v>
      </c>
      <c r="D549" s="259"/>
      <c r="E549" s="259"/>
      <c r="F549" s="260" t="str">
        <f t="shared" si="18"/>
        <v/>
      </c>
    </row>
    <row r="550" ht="36" customHeight="1" spans="1:6">
      <c r="A550" s="140">
        <f t="shared" si="17"/>
        <v>5</v>
      </c>
      <c r="B550" s="369">
        <v>20807</v>
      </c>
      <c r="C550" s="287" t="s">
        <v>503</v>
      </c>
      <c r="D550" s="288">
        <v>650</v>
      </c>
      <c r="E550" s="288">
        <v>525</v>
      </c>
      <c r="F550" s="251">
        <f t="shared" si="18"/>
        <v>-0.192</v>
      </c>
    </row>
    <row r="551" ht="36" customHeight="1" spans="1:6">
      <c r="A551" s="140">
        <f t="shared" si="17"/>
        <v>7</v>
      </c>
      <c r="B551" s="370">
        <v>2080701</v>
      </c>
      <c r="C551" s="266" t="s">
        <v>504</v>
      </c>
      <c r="D551" s="259"/>
      <c r="E551" s="259"/>
      <c r="F551" s="260" t="str">
        <f t="shared" si="18"/>
        <v/>
      </c>
    </row>
    <row r="552" ht="36" customHeight="1" spans="1:6">
      <c r="A552" s="140">
        <f t="shared" si="17"/>
        <v>7</v>
      </c>
      <c r="B552" s="370">
        <v>2080702</v>
      </c>
      <c r="C552" s="266" t="s">
        <v>505</v>
      </c>
      <c r="D552" s="259"/>
      <c r="E552" s="259"/>
      <c r="F552" s="260" t="str">
        <f t="shared" si="18"/>
        <v/>
      </c>
    </row>
    <row r="553" ht="36" customHeight="1" spans="1:6">
      <c r="A553" s="140">
        <f t="shared" si="17"/>
        <v>7</v>
      </c>
      <c r="B553" s="370">
        <v>2080704</v>
      </c>
      <c r="C553" s="266" t="s">
        <v>506</v>
      </c>
      <c r="D553" s="259"/>
      <c r="E553" s="259"/>
      <c r="F553" s="260" t="str">
        <f t="shared" si="18"/>
        <v/>
      </c>
    </row>
    <row r="554" ht="36" customHeight="1" spans="1:6">
      <c r="A554" s="140">
        <f t="shared" si="17"/>
        <v>7</v>
      </c>
      <c r="B554" s="370">
        <v>2080705</v>
      </c>
      <c r="C554" s="266" t="s">
        <v>507</v>
      </c>
      <c r="D554" s="259"/>
      <c r="E554" s="259"/>
      <c r="F554" s="260" t="str">
        <f t="shared" si="18"/>
        <v/>
      </c>
    </row>
    <row r="555" ht="36" customHeight="1" spans="1:6">
      <c r="A555" s="140">
        <f t="shared" si="17"/>
        <v>7</v>
      </c>
      <c r="B555" s="370">
        <v>2080709</v>
      </c>
      <c r="C555" s="266" t="s">
        <v>508</v>
      </c>
      <c r="D555" s="259"/>
      <c r="E555" s="259"/>
      <c r="F555" s="260" t="str">
        <f t="shared" si="18"/>
        <v/>
      </c>
    </row>
    <row r="556" ht="36" customHeight="1" spans="1:6">
      <c r="A556" s="140">
        <f t="shared" si="17"/>
        <v>7</v>
      </c>
      <c r="B556" s="370">
        <v>2080711</v>
      </c>
      <c r="C556" s="266" t="s">
        <v>509</v>
      </c>
      <c r="D556" s="259"/>
      <c r="E556" s="259"/>
      <c r="F556" s="260" t="str">
        <f t="shared" si="18"/>
        <v/>
      </c>
    </row>
    <row r="557" ht="36" customHeight="1" spans="1:6">
      <c r="A557" s="140">
        <f t="shared" si="17"/>
        <v>7</v>
      </c>
      <c r="B557" s="370">
        <v>2080712</v>
      </c>
      <c r="C557" s="266" t="s">
        <v>510</v>
      </c>
      <c r="D557" s="259"/>
      <c r="E557" s="259"/>
      <c r="F557" s="260" t="str">
        <f t="shared" si="18"/>
        <v/>
      </c>
    </row>
    <row r="558" ht="36" customHeight="1" spans="1:6">
      <c r="A558" s="140">
        <f t="shared" si="17"/>
        <v>7</v>
      </c>
      <c r="B558" s="370">
        <v>2080713</v>
      </c>
      <c r="C558" s="266" t="s">
        <v>511</v>
      </c>
      <c r="D558" s="259"/>
      <c r="E558" s="259"/>
      <c r="F558" s="260" t="str">
        <f t="shared" si="18"/>
        <v/>
      </c>
    </row>
    <row r="559" ht="36" customHeight="1" spans="1:6">
      <c r="A559" s="140">
        <f t="shared" si="17"/>
        <v>7</v>
      </c>
      <c r="B559" s="370">
        <v>2080799</v>
      </c>
      <c r="C559" s="266" t="s">
        <v>512</v>
      </c>
      <c r="D559" s="259">
        <v>650</v>
      </c>
      <c r="E559" s="259">
        <v>525</v>
      </c>
      <c r="F559" s="260">
        <f t="shared" si="18"/>
        <v>-0.192</v>
      </c>
    </row>
    <row r="560" ht="36" customHeight="1" spans="1:6">
      <c r="A560" s="140">
        <f t="shared" si="17"/>
        <v>5</v>
      </c>
      <c r="B560" s="369">
        <v>20808</v>
      </c>
      <c r="C560" s="287" t="s">
        <v>513</v>
      </c>
      <c r="D560" s="288">
        <v>2612</v>
      </c>
      <c r="E560" s="288">
        <v>2839</v>
      </c>
      <c r="F560" s="251">
        <f t="shared" si="18"/>
        <v>0.087</v>
      </c>
    </row>
    <row r="561" ht="36" customHeight="1" spans="1:6">
      <c r="A561" s="140">
        <f t="shared" si="17"/>
        <v>7</v>
      </c>
      <c r="B561" s="370">
        <v>2080801</v>
      </c>
      <c r="C561" s="266" t="s">
        <v>514</v>
      </c>
      <c r="D561" s="259">
        <v>836</v>
      </c>
      <c r="E561" s="259">
        <v>858</v>
      </c>
      <c r="F561" s="260">
        <f t="shared" si="18"/>
        <v>0.026</v>
      </c>
    </row>
    <row r="562" ht="36" customHeight="1" spans="1:6">
      <c r="A562" s="140">
        <f t="shared" si="17"/>
        <v>7</v>
      </c>
      <c r="B562" s="370">
        <v>2080802</v>
      </c>
      <c r="C562" s="266" t="s">
        <v>515</v>
      </c>
      <c r="D562" s="259">
        <v>219</v>
      </c>
      <c r="E562" s="259">
        <v>204</v>
      </c>
      <c r="F562" s="260">
        <f t="shared" si="18"/>
        <v>-0.068</v>
      </c>
    </row>
    <row r="563" ht="36" customHeight="1" spans="1:6">
      <c r="A563" s="140">
        <f>LEN(B563)</f>
        <v>7</v>
      </c>
      <c r="B563" s="370">
        <v>2080803</v>
      </c>
      <c r="C563" s="266" t="s">
        <v>516</v>
      </c>
      <c r="D563" s="259">
        <v>104</v>
      </c>
      <c r="E563" s="259">
        <v>97</v>
      </c>
      <c r="F563" s="260">
        <f t="shared" si="18"/>
        <v>-0.067</v>
      </c>
    </row>
    <row r="564" ht="36" customHeight="1" spans="1:6">
      <c r="A564" s="140">
        <f t="shared" ref="A564:A617" si="19">LEN(B564)</f>
        <v>7</v>
      </c>
      <c r="B564" s="370">
        <v>2080805</v>
      </c>
      <c r="C564" s="266" t="s">
        <v>517</v>
      </c>
      <c r="D564" s="259">
        <v>196</v>
      </c>
      <c r="E564" s="259">
        <v>443</v>
      </c>
      <c r="F564" s="260">
        <f t="shared" si="18"/>
        <v>1.26</v>
      </c>
    </row>
    <row r="565" ht="36" customHeight="1" spans="1:6">
      <c r="A565" s="140">
        <f t="shared" si="19"/>
        <v>7</v>
      </c>
      <c r="B565" s="370">
        <v>2080806</v>
      </c>
      <c r="C565" s="266" t="s">
        <v>518</v>
      </c>
      <c r="D565" s="259">
        <v>223</v>
      </c>
      <c r="E565" s="259">
        <v>205</v>
      </c>
      <c r="F565" s="260">
        <f t="shared" si="18"/>
        <v>-0.081</v>
      </c>
    </row>
    <row r="566" ht="36" customHeight="1" spans="1:6">
      <c r="A566" s="140">
        <f t="shared" si="19"/>
        <v>7</v>
      </c>
      <c r="B566" s="370">
        <v>2080899</v>
      </c>
      <c r="C566" s="266" t="s">
        <v>519</v>
      </c>
      <c r="D566" s="259">
        <v>1034</v>
      </c>
      <c r="E566" s="259">
        <v>1022</v>
      </c>
      <c r="F566" s="260">
        <f t="shared" si="18"/>
        <v>-0.012</v>
      </c>
    </row>
    <row r="567" ht="36" customHeight="1" spans="1:6">
      <c r="A567" s="140">
        <f t="shared" si="19"/>
        <v>5</v>
      </c>
      <c r="B567" s="369">
        <v>20809</v>
      </c>
      <c r="C567" s="287" t="s">
        <v>520</v>
      </c>
      <c r="D567" s="288">
        <v>221</v>
      </c>
      <c r="E567" s="288">
        <v>388</v>
      </c>
      <c r="F567" s="251">
        <f t="shared" si="18"/>
        <v>0.756</v>
      </c>
    </row>
    <row r="568" s="365" customFormat="1" ht="36" customHeight="1" spans="1:6">
      <c r="A568" s="140">
        <f t="shared" si="19"/>
        <v>7</v>
      </c>
      <c r="B568" s="370">
        <v>2080901</v>
      </c>
      <c r="C568" s="266" t="s">
        <v>521</v>
      </c>
      <c r="D568" s="259">
        <v>79</v>
      </c>
      <c r="E568" s="259">
        <v>94</v>
      </c>
      <c r="F568" s="260">
        <f t="shared" si="18"/>
        <v>0.19</v>
      </c>
    </row>
    <row r="569" ht="36" customHeight="1" spans="1:6">
      <c r="A569" s="140">
        <f t="shared" si="19"/>
        <v>7</v>
      </c>
      <c r="B569" s="370">
        <v>2080902</v>
      </c>
      <c r="C569" s="266" t="s">
        <v>522</v>
      </c>
      <c r="D569" s="259">
        <v>141</v>
      </c>
      <c r="E569" s="259">
        <v>244</v>
      </c>
      <c r="F569" s="260">
        <f t="shared" si="18"/>
        <v>0.73</v>
      </c>
    </row>
    <row r="570" ht="36" customHeight="1" spans="1:6">
      <c r="A570" s="140">
        <f t="shared" si="19"/>
        <v>7</v>
      </c>
      <c r="B570" s="370">
        <v>2080903</v>
      </c>
      <c r="C570" s="266" t="s">
        <v>523</v>
      </c>
      <c r="D570" s="259">
        <v>-16</v>
      </c>
      <c r="E570" s="259">
        <v>1</v>
      </c>
      <c r="F570" s="260">
        <f t="shared" si="18"/>
        <v>-1.063</v>
      </c>
    </row>
    <row r="571" ht="36" customHeight="1" spans="1:6">
      <c r="A571" s="140">
        <f t="shared" si="19"/>
        <v>7</v>
      </c>
      <c r="B571" s="370">
        <v>2080904</v>
      </c>
      <c r="C571" s="266" t="s">
        <v>524</v>
      </c>
      <c r="D571" s="259"/>
      <c r="E571" s="259">
        <v>18</v>
      </c>
      <c r="F571" s="260">
        <v>1</v>
      </c>
    </row>
    <row r="572" ht="36" customHeight="1" spans="1:6">
      <c r="A572" s="140">
        <f t="shared" si="19"/>
        <v>7</v>
      </c>
      <c r="B572" s="370">
        <v>2080905</v>
      </c>
      <c r="C572" s="266" t="s">
        <v>525</v>
      </c>
      <c r="D572" s="259">
        <v>10</v>
      </c>
      <c r="E572" s="259">
        <v>21</v>
      </c>
      <c r="F572" s="260">
        <f t="shared" si="18"/>
        <v>1.1</v>
      </c>
    </row>
    <row r="573" ht="36" customHeight="1" spans="1:6">
      <c r="A573" s="140">
        <f t="shared" si="19"/>
        <v>7</v>
      </c>
      <c r="B573" s="370">
        <v>2080999</v>
      </c>
      <c r="C573" s="266" t="s">
        <v>526</v>
      </c>
      <c r="D573" s="259">
        <v>7</v>
      </c>
      <c r="E573" s="259">
        <v>10</v>
      </c>
      <c r="F573" s="260">
        <f t="shared" si="18"/>
        <v>0.429</v>
      </c>
    </row>
    <row r="574" ht="36" customHeight="1" spans="1:6">
      <c r="A574" s="140">
        <f t="shared" si="19"/>
        <v>5</v>
      </c>
      <c r="B574" s="369">
        <v>20810</v>
      </c>
      <c r="C574" s="287" t="s">
        <v>527</v>
      </c>
      <c r="D574" s="288">
        <v>530</v>
      </c>
      <c r="E574" s="288">
        <v>1083</v>
      </c>
      <c r="F574" s="251">
        <f t="shared" si="18"/>
        <v>1.043</v>
      </c>
    </row>
    <row r="575" ht="36" customHeight="1" spans="1:6">
      <c r="A575" s="140">
        <f t="shared" si="19"/>
        <v>7</v>
      </c>
      <c r="B575" s="370">
        <v>2081001</v>
      </c>
      <c r="C575" s="266" t="s">
        <v>528</v>
      </c>
      <c r="D575" s="259">
        <v>40</v>
      </c>
      <c r="E575" s="259">
        <v>37</v>
      </c>
      <c r="F575" s="260">
        <f t="shared" si="18"/>
        <v>-0.075</v>
      </c>
    </row>
    <row r="576" ht="36" customHeight="1" spans="1:6">
      <c r="A576" s="140">
        <f t="shared" si="19"/>
        <v>7</v>
      </c>
      <c r="B576" s="370">
        <v>2081002</v>
      </c>
      <c r="C576" s="266" t="s">
        <v>529</v>
      </c>
      <c r="D576" s="259">
        <v>328</v>
      </c>
      <c r="E576" s="259">
        <v>346</v>
      </c>
      <c r="F576" s="260">
        <f t="shared" si="18"/>
        <v>0.055</v>
      </c>
    </row>
    <row r="577" ht="36" customHeight="1" spans="1:6">
      <c r="A577" s="140">
        <f t="shared" si="19"/>
        <v>7</v>
      </c>
      <c r="B577" s="370">
        <v>2081003</v>
      </c>
      <c r="C577" s="266" t="s">
        <v>530</v>
      </c>
      <c r="D577" s="259"/>
      <c r="E577" s="259"/>
      <c r="F577" s="260" t="str">
        <f t="shared" si="18"/>
        <v/>
      </c>
    </row>
    <row r="578" ht="36" customHeight="1" spans="1:6">
      <c r="A578" s="140">
        <f t="shared" si="19"/>
        <v>7</v>
      </c>
      <c r="B578" s="370">
        <v>2081004</v>
      </c>
      <c r="C578" s="266" t="s">
        <v>531</v>
      </c>
      <c r="D578" s="259">
        <v>161</v>
      </c>
      <c r="E578" s="259">
        <v>700</v>
      </c>
      <c r="F578" s="260">
        <f t="shared" si="18"/>
        <v>3.348</v>
      </c>
    </row>
    <row r="579" ht="36" customHeight="1" spans="1:6">
      <c r="A579" s="140">
        <f t="shared" si="19"/>
        <v>7</v>
      </c>
      <c r="B579" s="370">
        <v>2081005</v>
      </c>
      <c r="C579" s="266" t="s">
        <v>532</v>
      </c>
      <c r="D579" s="259"/>
      <c r="E579" s="259"/>
      <c r="F579" s="260" t="str">
        <f t="shared" si="18"/>
        <v/>
      </c>
    </row>
    <row r="580" ht="36" customHeight="1" spans="1:6">
      <c r="A580" s="140">
        <f t="shared" si="19"/>
        <v>7</v>
      </c>
      <c r="B580" s="370">
        <v>2081006</v>
      </c>
      <c r="C580" s="266" t="s">
        <v>533</v>
      </c>
      <c r="D580" s="259">
        <v>1</v>
      </c>
      <c r="E580" s="259"/>
      <c r="F580" s="260">
        <f t="shared" ref="F580:F643" si="20">IF(D580&lt;&gt;0,E580/D580-1,"")</f>
        <v>-1</v>
      </c>
    </row>
    <row r="581" ht="36" customHeight="1" spans="1:6">
      <c r="A581" s="140">
        <f t="shared" si="19"/>
        <v>7</v>
      </c>
      <c r="B581" s="370">
        <v>2081099</v>
      </c>
      <c r="C581" s="266" t="s">
        <v>534</v>
      </c>
      <c r="D581" s="259"/>
      <c r="E581" s="259"/>
      <c r="F581" s="260" t="str">
        <f t="shared" si="20"/>
        <v/>
      </c>
    </row>
    <row r="582" ht="36" customHeight="1" spans="1:6">
      <c r="A582" s="140">
        <f t="shared" si="19"/>
        <v>5</v>
      </c>
      <c r="B582" s="369">
        <v>20811</v>
      </c>
      <c r="C582" s="287" t="s">
        <v>535</v>
      </c>
      <c r="D582" s="288">
        <v>630</v>
      </c>
      <c r="E582" s="288">
        <v>643</v>
      </c>
      <c r="F582" s="251">
        <f t="shared" si="20"/>
        <v>0.021</v>
      </c>
    </row>
    <row r="583" ht="36" customHeight="1" spans="1:6">
      <c r="A583" s="140">
        <f t="shared" si="19"/>
        <v>7</v>
      </c>
      <c r="B583" s="370">
        <v>2081101</v>
      </c>
      <c r="C583" s="266" t="s">
        <v>138</v>
      </c>
      <c r="D583" s="259">
        <v>99</v>
      </c>
      <c r="E583" s="259">
        <v>98</v>
      </c>
      <c r="F583" s="260">
        <f t="shared" si="20"/>
        <v>-0.01</v>
      </c>
    </row>
    <row r="584" ht="36" customHeight="1" spans="1:6">
      <c r="A584" s="140">
        <f t="shared" si="19"/>
        <v>7</v>
      </c>
      <c r="B584" s="370">
        <v>2081102</v>
      </c>
      <c r="C584" s="266" t="s">
        <v>139</v>
      </c>
      <c r="D584" s="259"/>
      <c r="E584" s="259"/>
      <c r="F584" s="260" t="str">
        <f t="shared" si="20"/>
        <v/>
      </c>
    </row>
    <row r="585" ht="36" customHeight="1" spans="1:6">
      <c r="A585" s="140">
        <f t="shared" si="19"/>
        <v>7</v>
      </c>
      <c r="B585" s="370">
        <v>2081103</v>
      </c>
      <c r="C585" s="266" t="s">
        <v>140</v>
      </c>
      <c r="D585" s="259"/>
      <c r="E585" s="259"/>
      <c r="F585" s="260" t="str">
        <f t="shared" si="20"/>
        <v/>
      </c>
    </row>
    <row r="586" ht="36" customHeight="1" spans="1:6">
      <c r="A586" s="140">
        <f t="shared" si="19"/>
        <v>7</v>
      </c>
      <c r="B586" s="370">
        <v>2081104</v>
      </c>
      <c r="C586" s="266" t="s">
        <v>536</v>
      </c>
      <c r="D586" s="259">
        <v>44</v>
      </c>
      <c r="E586" s="259">
        <v>58</v>
      </c>
      <c r="F586" s="260">
        <f t="shared" si="20"/>
        <v>0.318</v>
      </c>
    </row>
    <row r="587" ht="36" customHeight="1" spans="1:6">
      <c r="A587" s="140">
        <f t="shared" si="19"/>
        <v>7</v>
      </c>
      <c r="B587" s="370">
        <v>2081105</v>
      </c>
      <c r="C587" s="266" t="s">
        <v>537</v>
      </c>
      <c r="D587" s="259">
        <v>32</v>
      </c>
      <c r="E587" s="259"/>
      <c r="F587" s="260">
        <f t="shared" si="20"/>
        <v>-1</v>
      </c>
    </row>
    <row r="588" ht="36" customHeight="1" spans="1:6">
      <c r="A588" s="140">
        <f t="shared" si="19"/>
        <v>7</v>
      </c>
      <c r="B588" s="370">
        <v>2081106</v>
      </c>
      <c r="C588" s="266" t="s">
        <v>538</v>
      </c>
      <c r="D588" s="259"/>
      <c r="E588" s="259"/>
      <c r="F588" s="260" t="str">
        <f t="shared" si="20"/>
        <v/>
      </c>
    </row>
    <row r="589" ht="36" customHeight="1" spans="1:6">
      <c r="A589" s="140">
        <f t="shared" si="19"/>
        <v>7</v>
      </c>
      <c r="B589" s="370">
        <v>2081107</v>
      </c>
      <c r="C589" s="266" t="s">
        <v>539</v>
      </c>
      <c r="D589" s="259">
        <v>417</v>
      </c>
      <c r="E589" s="259">
        <v>449</v>
      </c>
      <c r="F589" s="260">
        <f t="shared" si="20"/>
        <v>0.077</v>
      </c>
    </row>
    <row r="590" ht="36" customHeight="1" spans="1:6">
      <c r="A590" s="140">
        <f t="shared" si="19"/>
        <v>7</v>
      </c>
      <c r="B590" s="370">
        <v>2081199</v>
      </c>
      <c r="C590" s="266" t="s">
        <v>540</v>
      </c>
      <c r="D590" s="259">
        <v>38</v>
      </c>
      <c r="E590" s="259">
        <v>38</v>
      </c>
      <c r="F590" s="260">
        <f t="shared" si="20"/>
        <v>0</v>
      </c>
    </row>
    <row r="591" ht="36" customHeight="1" spans="1:6">
      <c r="A591" s="140">
        <f t="shared" si="19"/>
        <v>5</v>
      </c>
      <c r="B591" s="369">
        <v>20816</v>
      </c>
      <c r="C591" s="287" t="s">
        <v>541</v>
      </c>
      <c r="D591" s="288">
        <v>61</v>
      </c>
      <c r="E591" s="288">
        <v>66</v>
      </c>
      <c r="F591" s="251">
        <f t="shared" si="20"/>
        <v>0.082</v>
      </c>
    </row>
    <row r="592" ht="36" customHeight="1" spans="1:6">
      <c r="A592" s="140">
        <f t="shared" si="19"/>
        <v>7</v>
      </c>
      <c r="B592" s="370">
        <v>2081601</v>
      </c>
      <c r="C592" s="266" t="s">
        <v>138</v>
      </c>
      <c r="D592" s="259">
        <v>59</v>
      </c>
      <c r="E592" s="259">
        <v>64</v>
      </c>
      <c r="F592" s="260">
        <f t="shared" si="20"/>
        <v>0.085</v>
      </c>
    </row>
    <row r="593" ht="36" customHeight="1" spans="1:6">
      <c r="A593" s="140">
        <f t="shared" si="19"/>
        <v>7</v>
      </c>
      <c r="B593" s="370">
        <v>2081602</v>
      </c>
      <c r="C593" s="266" t="s">
        <v>139</v>
      </c>
      <c r="D593" s="259"/>
      <c r="E593" s="259"/>
      <c r="F593" s="260" t="str">
        <f t="shared" si="20"/>
        <v/>
      </c>
    </row>
    <row r="594" ht="36" customHeight="1" spans="1:6">
      <c r="A594" s="140">
        <f t="shared" si="19"/>
        <v>7</v>
      </c>
      <c r="B594" s="370">
        <v>2081603</v>
      </c>
      <c r="C594" s="266" t="s">
        <v>140</v>
      </c>
      <c r="D594" s="259"/>
      <c r="E594" s="259"/>
      <c r="F594" s="260" t="str">
        <f t="shared" si="20"/>
        <v/>
      </c>
    </row>
    <row r="595" ht="36" customHeight="1" spans="1:6">
      <c r="A595" s="140">
        <f t="shared" si="19"/>
        <v>7</v>
      </c>
      <c r="B595" s="370">
        <v>2081699</v>
      </c>
      <c r="C595" s="266" t="s">
        <v>542</v>
      </c>
      <c r="D595" s="259">
        <v>2</v>
      </c>
      <c r="E595" s="259">
        <v>2</v>
      </c>
      <c r="F595" s="260">
        <f t="shared" si="20"/>
        <v>0</v>
      </c>
    </row>
    <row r="596" ht="36" customHeight="1" spans="1:6">
      <c r="A596" s="140">
        <f t="shared" si="19"/>
        <v>5</v>
      </c>
      <c r="B596" s="369">
        <v>20819</v>
      </c>
      <c r="C596" s="287" t="s">
        <v>543</v>
      </c>
      <c r="D596" s="288">
        <v>2940</v>
      </c>
      <c r="E596" s="288">
        <v>3164</v>
      </c>
      <c r="F596" s="251">
        <f t="shared" si="20"/>
        <v>0.076</v>
      </c>
    </row>
    <row r="597" ht="36" customHeight="1" spans="1:6">
      <c r="A597" s="140">
        <f t="shared" si="19"/>
        <v>7</v>
      </c>
      <c r="B597" s="370">
        <v>2081901</v>
      </c>
      <c r="C597" s="266" t="s">
        <v>544</v>
      </c>
      <c r="D597" s="259">
        <v>1194</v>
      </c>
      <c r="E597" s="259">
        <v>1279</v>
      </c>
      <c r="F597" s="260">
        <f t="shared" si="20"/>
        <v>0.071</v>
      </c>
    </row>
    <row r="598" ht="36" customHeight="1" spans="1:6">
      <c r="A598" s="140">
        <f t="shared" si="19"/>
        <v>7</v>
      </c>
      <c r="B598" s="370">
        <v>2081902</v>
      </c>
      <c r="C598" s="266" t="s">
        <v>545</v>
      </c>
      <c r="D598" s="259">
        <v>1746</v>
      </c>
      <c r="E598" s="259">
        <v>1885</v>
      </c>
      <c r="F598" s="260">
        <f t="shared" si="20"/>
        <v>0.08</v>
      </c>
    </row>
    <row r="599" ht="36" customHeight="1" spans="1:6">
      <c r="A599" s="140">
        <f t="shared" si="19"/>
        <v>5</v>
      </c>
      <c r="B599" s="369">
        <v>20820</v>
      </c>
      <c r="C599" s="287" t="s">
        <v>546</v>
      </c>
      <c r="D599" s="288">
        <v>227</v>
      </c>
      <c r="E599" s="288">
        <v>253</v>
      </c>
      <c r="F599" s="251">
        <f t="shared" si="20"/>
        <v>0.115</v>
      </c>
    </row>
    <row r="600" ht="36" customHeight="1" spans="1:6">
      <c r="A600" s="140">
        <f t="shared" si="19"/>
        <v>7</v>
      </c>
      <c r="B600" s="370">
        <v>2082001</v>
      </c>
      <c r="C600" s="266" t="s">
        <v>547</v>
      </c>
      <c r="D600" s="259">
        <v>227</v>
      </c>
      <c r="E600" s="259">
        <v>251</v>
      </c>
      <c r="F600" s="260">
        <f t="shared" si="20"/>
        <v>0.106</v>
      </c>
    </row>
    <row r="601" ht="36" customHeight="1" spans="1:6">
      <c r="A601" s="140">
        <f t="shared" si="19"/>
        <v>7</v>
      </c>
      <c r="B601" s="370">
        <v>2082002</v>
      </c>
      <c r="C601" s="266" t="s">
        <v>548</v>
      </c>
      <c r="D601" s="259"/>
      <c r="E601" s="259">
        <v>2</v>
      </c>
      <c r="F601" s="260">
        <v>1</v>
      </c>
    </row>
    <row r="602" ht="36" customHeight="1" spans="1:6">
      <c r="A602" s="140">
        <f t="shared" si="19"/>
        <v>5</v>
      </c>
      <c r="B602" s="369">
        <v>20821</v>
      </c>
      <c r="C602" s="287" t="s">
        <v>549</v>
      </c>
      <c r="D602" s="288">
        <v>324</v>
      </c>
      <c r="E602" s="288">
        <v>329</v>
      </c>
      <c r="F602" s="251">
        <f t="shared" si="20"/>
        <v>0.015</v>
      </c>
    </row>
    <row r="603" ht="36" customHeight="1" spans="1:6">
      <c r="A603" s="140">
        <f t="shared" si="19"/>
        <v>7</v>
      </c>
      <c r="B603" s="370">
        <v>2082101</v>
      </c>
      <c r="C603" s="266" t="s">
        <v>550</v>
      </c>
      <c r="D603" s="259">
        <v>135</v>
      </c>
      <c r="E603" s="259">
        <v>135</v>
      </c>
      <c r="F603" s="260">
        <f t="shared" si="20"/>
        <v>0</v>
      </c>
    </row>
    <row r="604" ht="36" customHeight="1" spans="1:6">
      <c r="A604" s="140">
        <f t="shared" si="19"/>
        <v>7</v>
      </c>
      <c r="B604" s="370">
        <v>2082102</v>
      </c>
      <c r="C604" s="266" t="s">
        <v>551</v>
      </c>
      <c r="D604" s="259">
        <v>189</v>
      </c>
      <c r="E604" s="259">
        <v>194</v>
      </c>
      <c r="F604" s="260">
        <f t="shared" si="20"/>
        <v>0.026</v>
      </c>
    </row>
    <row r="605" ht="36" customHeight="1" spans="1:6">
      <c r="A605" s="140">
        <f t="shared" si="19"/>
        <v>5</v>
      </c>
      <c r="B605" s="369">
        <v>20824</v>
      </c>
      <c r="C605" s="287" t="s">
        <v>552</v>
      </c>
      <c r="D605" s="288"/>
      <c r="E605" s="288"/>
      <c r="F605" s="251" t="str">
        <f t="shared" si="20"/>
        <v/>
      </c>
    </row>
    <row r="606" ht="36" customHeight="1" spans="1:6">
      <c r="A606" s="140">
        <f t="shared" si="19"/>
        <v>7</v>
      </c>
      <c r="B606" s="370">
        <v>2082401</v>
      </c>
      <c r="C606" s="266" t="s">
        <v>553</v>
      </c>
      <c r="D606" s="259"/>
      <c r="E606" s="259"/>
      <c r="F606" s="260" t="str">
        <f t="shared" si="20"/>
        <v/>
      </c>
    </row>
    <row r="607" ht="36" customHeight="1" spans="1:6">
      <c r="A607" s="140">
        <f t="shared" si="19"/>
        <v>7</v>
      </c>
      <c r="B607" s="370">
        <v>2082402</v>
      </c>
      <c r="C607" s="266" t="s">
        <v>554</v>
      </c>
      <c r="D607" s="259"/>
      <c r="E607" s="259"/>
      <c r="F607" s="260" t="str">
        <f t="shared" si="20"/>
        <v/>
      </c>
    </row>
    <row r="608" ht="36" customHeight="1" spans="1:6">
      <c r="A608" s="140">
        <f t="shared" si="19"/>
        <v>5</v>
      </c>
      <c r="B608" s="369">
        <v>20825</v>
      </c>
      <c r="C608" s="287" t="s">
        <v>555</v>
      </c>
      <c r="D608" s="288">
        <v>165</v>
      </c>
      <c r="E608" s="288">
        <v>166</v>
      </c>
      <c r="F608" s="251">
        <f t="shared" si="20"/>
        <v>0.006</v>
      </c>
    </row>
    <row r="609" ht="36" customHeight="1" spans="1:6">
      <c r="A609" s="140">
        <f t="shared" si="19"/>
        <v>7</v>
      </c>
      <c r="B609" s="370">
        <v>2082501</v>
      </c>
      <c r="C609" s="266" t="s">
        <v>556</v>
      </c>
      <c r="D609" s="259"/>
      <c r="E609" s="259"/>
      <c r="F609" s="260" t="str">
        <f t="shared" si="20"/>
        <v/>
      </c>
    </row>
    <row r="610" ht="36" customHeight="1" spans="1:6">
      <c r="A610" s="140">
        <f t="shared" si="19"/>
        <v>7</v>
      </c>
      <c r="B610" s="370">
        <v>2082502</v>
      </c>
      <c r="C610" s="266" t="s">
        <v>557</v>
      </c>
      <c r="D610" s="259">
        <v>165</v>
      </c>
      <c r="E610" s="259">
        <v>166</v>
      </c>
      <c r="F610" s="260">
        <f t="shared" si="20"/>
        <v>0.006</v>
      </c>
    </row>
    <row r="611" ht="36" customHeight="1" spans="1:6">
      <c r="A611" s="140">
        <f t="shared" si="19"/>
        <v>5</v>
      </c>
      <c r="B611" s="369">
        <v>20826</v>
      </c>
      <c r="C611" s="287" t="s">
        <v>558</v>
      </c>
      <c r="D611" s="288">
        <v>1453</v>
      </c>
      <c r="E611" s="288">
        <v>3211</v>
      </c>
      <c r="F611" s="251">
        <f t="shared" si="20"/>
        <v>1.21</v>
      </c>
    </row>
    <row r="612" ht="36" customHeight="1" spans="1:6">
      <c r="A612" s="140">
        <f t="shared" si="19"/>
        <v>7</v>
      </c>
      <c r="B612" s="370">
        <v>2082601</v>
      </c>
      <c r="C612" s="266" t="s">
        <v>559</v>
      </c>
      <c r="D612" s="259"/>
      <c r="E612" s="259"/>
      <c r="F612" s="260" t="str">
        <f t="shared" si="20"/>
        <v/>
      </c>
    </row>
    <row r="613" ht="36" customHeight="1" spans="1:6">
      <c r="A613" s="140">
        <f t="shared" si="19"/>
        <v>7</v>
      </c>
      <c r="B613" s="370">
        <v>2082602</v>
      </c>
      <c r="C613" s="266" t="s">
        <v>560</v>
      </c>
      <c r="D613" s="259">
        <v>1453</v>
      </c>
      <c r="E613" s="259">
        <v>3211</v>
      </c>
      <c r="F613" s="260">
        <f t="shared" si="20"/>
        <v>1.21</v>
      </c>
    </row>
    <row r="614" ht="36" customHeight="1" spans="1:6">
      <c r="A614" s="140">
        <f t="shared" si="19"/>
        <v>7</v>
      </c>
      <c r="B614" s="370">
        <v>2082699</v>
      </c>
      <c r="C614" s="266" t="s">
        <v>561</v>
      </c>
      <c r="D614" s="259"/>
      <c r="E614" s="259"/>
      <c r="F614" s="260" t="str">
        <f t="shared" si="20"/>
        <v/>
      </c>
    </row>
    <row r="615" ht="36" customHeight="1" spans="1:6">
      <c r="A615" s="140">
        <f t="shared" si="19"/>
        <v>5</v>
      </c>
      <c r="B615" s="369">
        <v>20827</v>
      </c>
      <c r="C615" s="287" t="s">
        <v>562</v>
      </c>
      <c r="D615" s="288"/>
      <c r="E615" s="288"/>
      <c r="F615" s="251" t="str">
        <f t="shared" si="20"/>
        <v/>
      </c>
    </row>
    <row r="616" ht="36" customHeight="1" spans="1:6">
      <c r="A616" s="140">
        <f t="shared" si="19"/>
        <v>7</v>
      </c>
      <c r="B616" s="370">
        <v>2082701</v>
      </c>
      <c r="C616" s="266" t="s">
        <v>563</v>
      </c>
      <c r="D616" s="259"/>
      <c r="E616" s="259"/>
      <c r="F616" s="260" t="str">
        <f t="shared" si="20"/>
        <v/>
      </c>
    </row>
    <row r="617" ht="36" customHeight="1" spans="1:6">
      <c r="A617" s="140">
        <f t="shared" si="19"/>
        <v>7</v>
      </c>
      <c r="B617" s="370">
        <v>2082702</v>
      </c>
      <c r="C617" s="266" t="s">
        <v>564</v>
      </c>
      <c r="D617" s="259"/>
      <c r="E617" s="259"/>
      <c r="F617" s="260" t="str">
        <f t="shared" si="20"/>
        <v/>
      </c>
    </row>
    <row r="618" ht="36" customHeight="1" spans="1:6">
      <c r="A618" s="140">
        <f t="shared" ref="A618:A678" si="21">LEN(B618)</f>
        <v>7</v>
      </c>
      <c r="B618" s="370">
        <v>2082799</v>
      </c>
      <c r="C618" s="266" t="s">
        <v>565</v>
      </c>
      <c r="D618" s="259"/>
      <c r="E618" s="259"/>
      <c r="F618" s="260" t="str">
        <f t="shared" si="20"/>
        <v/>
      </c>
    </row>
    <row r="619" ht="36" customHeight="1" spans="1:6">
      <c r="A619" s="140">
        <f t="shared" si="21"/>
        <v>5</v>
      </c>
      <c r="B619" s="369">
        <v>20828</v>
      </c>
      <c r="C619" s="287" t="s">
        <v>566</v>
      </c>
      <c r="D619" s="288">
        <v>253</v>
      </c>
      <c r="E619" s="288">
        <v>260</v>
      </c>
      <c r="F619" s="251">
        <f t="shared" si="20"/>
        <v>0.028</v>
      </c>
    </row>
    <row r="620" ht="36" customHeight="1" spans="1:6">
      <c r="A620" s="140">
        <f t="shared" si="21"/>
        <v>7</v>
      </c>
      <c r="B620" s="370">
        <v>2082801</v>
      </c>
      <c r="C620" s="266" t="s">
        <v>138</v>
      </c>
      <c r="D620" s="259">
        <v>92</v>
      </c>
      <c r="E620" s="259">
        <v>84</v>
      </c>
      <c r="F620" s="260">
        <f t="shared" si="20"/>
        <v>-0.087</v>
      </c>
    </row>
    <row r="621" ht="36" customHeight="1" spans="1:6">
      <c r="A621" s="140">
        <f t="shared" si="21"/>
        <v>7</v>
      </c>
      <c r="B621" s="370">
        <v>2082802</v>
      </c>
      <c r="C621" s="266" t="s">
        <v>139</v>
      </c>
      <c r="D621" s="259"/>
      <c r="E621" s="259"/>
      <c r="F621" s="260" t="str">
        <f t="shared" si="20"/>
        <v/>
      </c>
    </row>
    <row r="622" ht="36" customHeight="1" spans="1:6">
      <c r="A622" s="140">
        <f t="shared" si="21"/>
        <v>7</v>
      </c>
      <c r="B622" s="370">
        <v>2082803</v>
      </c>
      <c r="C622" s="266" t="s">
        <v>140</v>
      </c>
      <c r="D622" s="259"/>
      <c r="E622" s="259"/>
      <c r="F622" s="260" t="str">
        <f t="shared" si="20"/>
        <v/>
      </c>
    </row>
    <row r="623" ht="36" customHeight="1" spans="1:6">
      <c r="A623" s="140">
        <f t="shared" si="21"/>
        <v>7</v>
      </c>
      <c r="B623" s="370">
        <v>2082804</v>
      </c>
      <c r="C623" s="266" t="s">
        <v>567</v>
      </c>
      <c r="D623" s="259">
        <v>53</v>
      </c>
      <c r="E623" s="259">
        <v>71</v>
      </c>
      <c r="F623" s="260">
        <f t="shared" si="20"/>
        <v>0.34</v>
      </c>
    </row>
    <row r="624" ht="36" customHeight="1" spans="1:6">
      <c r="A624" s="140">
        <f t="shared" si="21"/>
        <v>7</v>
      </c>
      <c r="B624" s="370">
        <v>2082805</v>
      </c>
      <c r="C624" s="266" t="s">
        <v>568</v>
      </c>
      <c r="D624" s="259"/>
      <c r="E624" s="259"/>
      <c r="F624" s="260" t="str">
        <f t="shared" si="20"/>
        <v/>
      </c>
    </row>
    <row r="625" ht="36" customHeight="1" spans="1:6">
      <c r="A625" s="140">
        <f t="shared" si="21"/>
        <v>7</v>
      </c>
      <c r="B625" s="370">
        <v>2082850</v>
      </c>
      <c r="C625" s="266" t="s">
        <v>147</v>
      </c>
      <c r="D625" s="259">
        <v>100</v>
      </c>
      <c r="E625" s="259">
        <v>105</v>
      </c>
      <c r="F625" s="260">
        <f t="shared" si="20"/>
        <v>0.05</v>
      </c>
    </row>
    <row r="626" ht="36" customHeight="1" spans="1:6">
      <c r="A626" s="140">
        <f t="shared" si="21"/>
        <v>7</v>
      </c>
      <c r="B626" s="370">
        <v>2082899</v>
      </c>
      <c r="C626" s="266" t="s">
        <v>569</v>
      </c>
      <c r="D626" s="259">
        <v>8</v>
      </c>
      <c r="E626" s="259"/>
      <c r="F626" s="260">
        <f t="shared" si="20"/>
        <v>-1</v>
      </c>
    </row>
    <row r="627" ht="36" customHeight="1" spans="1:6">
      <c r="A627" s="140">
        <f t="shared" si="21"/>
        <v>5</v>
      </c>
      <c r="B627" s="369">
        <v>20830</v>
      </c>
      <c r="C627" s="287" t="s">
        <v>570</v>
      </c>
      <c r="D627" s="288">
        <v>50</v>
      </c>
      <c r="E627" s="288">
        <v>27</v>
      </c>
      <c r="F627" s="251">
        <f t="shared" si="20"/>
        <v>-0.46</v>
      </c>
    </row>
    <row r="628" ht="36" customHeight="1" spans="1:6">
      <c r="A628" s="140">
        <f t="shared" si="21"/>
        <v>7</v>
      </c>
      <c r="B628" s="370">
        <v>2083001</v>
      </c>
      <c r="C628" s="266" t="s">
        <v>571</v>
      </c>
      <c r="D628" s="259">
        <v>50</v>
      </c>
      <c r="E628" s="259">
        <v>27</v>
      </c>
      <c r="F628" s="260">
        <f t="shared" si="20"/>
        <v>-0.46</v>
      </c>
    </row>
    <row r="629" ht="36" customHeight="1" spans="1:6">
      <c r="A629" s="140">
        <f t="shared" si="21"/>
        <v>7</v>
      </c>
      <c r="B629" s="370">
        <v>2083099</v>
      </c>
      <c r="C629" s="266" t="s">
        <v>572</v>
      </c>
      <c r="D629" s="259"/>
      <c r="E629" s="259"/>
      <c r="F629" s="260" t="str">
        <f t="shared" si="20"/>
        <v/>
      </c>
    </row>
    <row r="630" ht="36" customHeight="1" spans="1:6">
      <c r="A630" s="140">
        <f t="shared" si="21"/>
        <v>5</v>
      </c>
      <c r="B630" s="369">
        <v>20899</v>
      </c>
      <c r="C630" s="287" t="s">
        <v>573</v>
      </c>
      <c r="D630" s="288">
        <v>343</v>
      </c>
      <c r="E630" s="288">
        <v>200</v>
      </c>
      <c r="F630" s="251">
        <f t="shared" si="20"/>
        <v>-0.417</v>
      </c>
    </row>
    <row r="631" ht="36" customHeight="1" spans="1:6">
      <c r="A631" s="140">
        <f t="shared" si="21"/>
        <v>7</v>
      </c>
      <c r="B631" s="266">
        <v>2089999</v>
      </c>
      <c r="C631" s="266" t="s">
        <v>574</v>
      </c>
      <c r="D631" s="259">
        <v>343</v>
      </c>
      <c r="E631" s="259">
        <v>200</v>
      </c>
      <c r="F631" s="260">
        <f t="shared" si="20"/>
        <v>-0.417</v>
      </c>
    </row>
    <row r="632" ht="36" customHeight="1" spans="1:6">
      <c r="A632" s="140">
        <f t="shared" si="21"/>
        <v>3</v>
      </c>
      <c r="B632" s="369">
        <v>210</v>
      </c>
      <c r="C632" s="287" t="s">
        <v>88</v>
      </c>
      <c r="D632" s="288">
        <v>14499</v>
      </c>
      <c r="E632" s="288">
        <v>13666</v>
      </c>
      <c r="F632" s="251">
        <f t="shared" si="20"/>
        <v>-0.057</v>
      </c>
    </row>
    <row r="633" ht="36" customHeight="1" spans="1:6">
      <c r="A633" s="140">
        <f t="shared" si="21"/>
        <v>5</v>
      </c>
      <c r="B633" s="369">
        <v>21001</v>
      </c>
      <c r="C633" s="287" t="s">
        <v>575</v>
      </c>
      <c r="D633" s="288">
        <v>568</v>
      </c>
      <c r="E633" s="288">
        <v>414</v>
      </c>
      <c r="F633" s="251">
        <f t="shared" si="20"/>
        <v>-0.271</v>
      </c>
    </row>
    <row r="634" ht="36" customHeight="1" spans="1:6">
      <c r="A634" s="140">
        <f t="shared" si="21"/>
        <v>7</v>
      </c>
      <c r="B634" s="370">
        <v>2100101</v>
      </c>
      <c r="C634" s="266" t="s">
        <v>138</v>
      </c>
      <c r="D634" s="259">
        <v>222</v>
      </c>
      <c r="E634" s="259">
        <v>199</v>
      </c>
      <c r="F634" s="260">
        <f t="shared" si="20"/>
        <v>-0.104</v>
      </c>
    </row>
    <row r="635" ht="36" customHeight="1" spans="1:6">
      <c r="A635" s="140">
        <f t="shared" si="21"/>
        <v>7</v>
      </c>
      <c r="B635" s="370">
        <v>2100102</v>
      </c>
      <c r="C635" s="266" t="s">
        <v>139</v>
      </c>
      <c r="D635" s="259"/>
      <c r="E635" s="259"/>
      <c r="F635" s="260" t="str">
        <f t="shared" si="20"/>
        <v/>
      </c>
    </row>
    <row r="636" ht="36" customHeight="1" spans="1:6">
      <c r="A636" s="140">
        <f t="shared" si="21"/>
        <v>7</v>
      </c>
      <c r="B636" s="370">
        <v>2100103</v>
      </c>
      <c r="C636" s="266" t="s">
        <v>140</v>
      </c>
      <c r="D636" s="259"/>
      <c r="E636" s="259"/>
      <c r="F636" s="260" t="str">
        <f t="shared" si="20"/>
        <v/>
      </c>
    </row>
    <row r="637" ht="36" customHeight="1" spans="1:6">
      <c r="A637" s="140">
        <f t="shared" si="21"/>
        <v>7</v>
      </c>
      <c r="B637" s="370">
        <v>2100199</v>
      </c>
      <c r="C637" s="266" t="s">
        <v>576</v>
      </c>
      <c r="D637" s="259">
        <v>346</v>
      </c>
      <c r="E637" s="259">
        <v>215</v>
      </c>
      <c r="F637" s="260">
        <f t="shared" si="20"/>
        <v>-0.379</v>
      </c>
    </row>
    <row r="638" ht="36" customHeight="1" spans="1:6">
      <c r="A638" s="140">
        <f t="shared" si="21"/>
        <v>5</v>
      </c>
      <c r="B638" s="369">
        <v>21002</v>
      </c>
      <c r="C638" s="287" t="s">
        <v>577</v>
      </c>
      <c r="D638" s="288">
        <v>788</v>
      </c>
      <c r="E638" s="288">
        <v>662</v>
      </c>
      <c r="F638" s="251">
        <f t="shared" si="20"/>
        <v>-0.16</v>
      </c>
    </row>
    <row r="639" ht="36" customHeight="1" spans="1:6">
      <c r="A639" s="140">
        <f t="shared" si="21"/>
        <v>7</v>
      </c>
      <c r="B639" s="370">
        <v>2100201</v>
      </c>
      <c r="C639" s="266" t="s">
        <v>578</v>
      </c>
      <c r="D639" s="259"/>
      <c r="E639" s="259"/>
      <c r="F639" s="260" t="str">
        <f t="shared" si="20"/>
        <v/>
      </c>
    </row>
    <row r="640" ht="36" customHeight="1" spans="1:6">
      <c r="A640" s="140">
        <f t="shared" si="21"/>
        <v>7</v>
      </c>
      <c r="B640" s="370">
        <v>2100202</v>
      </c>
      <c r="C640" s="266" t="s">
        <v>579</v>
      </c>
      <c r="D640" s="259">
        <v>198</v>
      </c>
      <c r="E640" s="259">
        <v>662</v>
      </c>
      <c r="F640" s="260">
        <f t="shared" si="20"/>
        <v>2.343</v>
      </c>
    </row>
    <row r="641" ht="36" customHeight="1" spans="1:6">
      <c r="A641" s="140">
        <f t="shared" si="21"/>
        <v>7</v>
      </c>
      <c r="B641" s="370">
        <v>2100203</v>
      </c>
      <c r="C641" s="266" t="s">
        <v>580</v>
      </c>
      <c r="D641" s="259"/>
      <c r="E641" s="259"/>
      <c r="F641" s="260" t="str">
        <f t="shared" si="20"/>
        <v/>
      </c>
    </row>
    <row r="642" ht="36" customHeight="1" spans="1:6">
      <c r="A642" s="140">
        <f t="shared" si="21"/>
        <v>7</v>
      </c>
      <c r="B642" s="370">
        <v>2100204</v>
      </c>
      <c r="C642" s="266" t="s">
        <v>581</v>
      </c>
      <c r="D642" s="259"/>
      <c r="E642" s="259"/>
      <c r="F642" s="260" t="str">
        <f t="shared" si="20"/>
        <v/>
      </c>
    </row>
    <row r="643" ht="36" customHeight="1" spans="1:6">
      <c r="A643" s="140">
        <f t="shared" si="21"/>
        <v>7</v>
      </c>
      <c r="B643" s="370">
        <v>2100205</v>
      </c>
      <c r="C643" s="266" t="s">
        <v>582</v>
      </c>
      <c r="D643" s="259"/>
      <c r="E643" s="259"/>
      <c r="F643" s="260" t="str">
        <f t="shared" si="20"/>
        <v/>
      </c>
    </row>
    <row r="644" ht="36" customHeight="1" spans="1:6">
      <c r="A644" s="140">
        <f t="shared" si="21"/>
        <v>7</v>
      </c>
      <c r="B644" s="370">
        <v>2100206</v>
      </c>
      <c r="C644" s="266" t="s">
        <v>583</v>
      </c>
      <c r="D644" s="259"/>
      <c r="E644" s="259"/>
      <c r="F644" s="260" t="str">
        <f t="shared" ref="F644:F707" si="22">IF(D644&lt;&gt;0,E644/D644-1,"")</f>
        <v/>
      </c>
    </row>
    <row r="645" ht="36" customHeight="1" spans="1:6">
      <c r="A645" s="140">
        <f t="shared" si="21"/>
        <v>7</v>
      </c>
      <c r="B645" s="370">
        <v>2100207</v>
      </c>
      <c r="C645" s="266" t="s">
        <v>584</v>
      </c>
      <c r="D645" s="259"/>
      <c r="E645" s="259"/>
      <c r="F645" s="260" t="str">
        <f t="shared" si="22"/>
        <v/>
      </c>
    </row>
    <row r="646" ht="36" customHeight="1" spans="1:6">
      <c r="A646" s="140">
        <f t="shared" si="21"/>
        <v>7</v>
      </c>
      <c r="B646" s="370">
        <v>2100208</v>
      </c>
      <c r="C646" s="266" t="s">
        <v>585</v>
      </c>
      <c r="D646" s="259"/>
      <c r="E646" s="259"/>
      <c r="F646" s="260" t="str">
        <f t="shared" si="22"/>
        <v/>
      </c>
    </row>
    <row r="647" ht="36" customHeight="1" spans="1:6">
      <c r="A647" s="140">
        <f t="shared" si="21"/>
        <v>7</v>
      </c>
      <c r="B647" s="370">
        <v>2100209</v>
      </c>
      <c r="C647" s="266" t="s">
        <v>586</v>
      </c>
      <c r="D647" s="259"/>
      <c r="E647" s="259"/>
      <c r="F647" s="260" t="str">
        <f t="shared" si="22"/>
        <v/>
      </c>
    </row>
    <row r="648" ht="36" customHeight="1" spans="1:6">
      <c r="A648" s="140">
        <f t="shared" si="21"/>
        <v>7</v>
      </c>
      <c r="B648" s="370">
        <v>2100210</v>
      </c>
      <c r="C648" s="266" t="s">
        <v>587</v>
      </c>
      <c r="D648" s="259"/>
      <c r="E648" s="259"/>
      <c r="F648" s="260" t="str">
        <f t="shared" si="22"/>
        <v/>
      </c>
    </row>
    <row r="649" ht="36" customHeight="1" spans="1:6">
      <c r="A649" s="140">
        <f t="shared" si="21"/>
        <v>7</v>
      </c>
      <c r="B649" s="370">
        <v>2100211</v>
      </c>
      <c r="C649" s="266" t="s">
        <v>588</v>
      </c>
      <c r="D649" s="259"/>
      <c r="E649" s="259"/>
      <c r="F649" s="260" t="str">
        <f t="shared" si="22"/>
        <v/>
      </c>
    </row>
    <row r="650" ht="36" customHeight="1" spans="1:6">
      <c r="A650" s="140">
        <f t="shared" si="21"/>
        <v>7</v>
      </c>
      <c r="B650" s="370">
        <v>2100212</v>
      </c>
      <c r="C650" s="266" t="s">
        <v>589</v>
      </c>
      <c r="D650" s="259"/>
      <c r="E650" s="259"/>
      <c r="F650" s="260" t="str">
        <f t="shared" si="22"/>
        <v/>
      </c>
    </row>
    <row r="651" ht="36" customHeight="1" spans="1:6">
      <c r="A651" s="140">
        <f t="shared" si="21"/>
        <v>7</v>
      </c>
      <c r="B651" s="370">
        <v>2100299</v>
      </c>
      <c r="C651" s="266" t="s">
        <v>590</v>
      </c>
      <c r="D651" s="259">
        <v>590</v>
      </c>
      <c r="E651" s="259"/>
      <c r="F651" s="260">
        <f t="shared" si="22"/>
        <v>-1</v>
      </c>
    </row>
    <row r="652" ht="36" customHeight="1" spans="1:6">
      <c r="A652" s="140">
        <f t="shared" si="21"/>
        <v>5</v>
      </c>
      <c r="B652" s="369">
        <v>21003</v>
      </c>
      <c r="C652" s="287" t="s">
        <v>591</v>
      </c>
      <c r="D652" s="288">
        <v>2135</v>
      </c>
      <c r="E652" s="288">
        <v>2175</v>
      </c>
      <c r="F652" s="251">
        <f t="shared" si="22"/>
        <v>0.019</v>
      </c>
    </row>
    <row r="653" ht="36" customHeight="1" spans="1:6">
      <c r="A653" s="140">
        <f t="shared" si="21"/>
        <v>7</v>
      </c>
      <c r="B653" s="370">
        <v>2100301</v>
      </c>
      <c r="C653" s="266" t="s">
        <v>592</v>
      </c>
      <c r="D653" s="259">
        <v>120</v>
      </c>
      <c r="E653" s="259">
        <v>138</v>
      </c>
      <c r="F653" s="260">
        <f t="shared" si="22"/>
        <v>0.15</v>
      </c>
    </row>
    <row r="654" ht="36" customHeight="1" spans="1:6">
      <c r="A654" s="140">
        <f t="shared" si="21"/>
        <v>7</v>
      </c>
      <c r="B654" s="370">
        <v>2100302</v>
      </c>
      <c r="C654" s="266" t="s">
        <v>593</v>
      </c>
      <c r="D654" s="259">
        <v>1865</v>
      </c>
      <c r="E654" s="259">
        <v>1962</v>
      </c>
      <c r="F654" s="260">
        <f t="shared" si="22"/>
        <v>0.052</v>
      </c>
    </row>
    <row r="655" ht="36" customHeight="1" spans="1:6">
      <c r="A655" s="140">
        <f t="shared" si="21"/>
        <v>7</v>
      </c>
      <c r="B655" s="370">
        <v>2100399</v>
      </c>
      <c r="C655" s="266" t="s">
        <v>594</v>
      </c>
      <c r="D655" s="259">
        <v>150</v>
      </c>
      <c r="E655" s="259">
        <v>75</v>
      </c>
      <c r="F655" s="260">
        <f t="shared" si="22"/>
        <v>-0.5</v>
      </c>
    </row>
    <row r="656" ht="36" customHeight="1" spans="1:6">
      <c r="A656" s="140">
        <f t="shared" si="21"/>
        <v>5</v>
      </c>
      <c r="B656" s="369">
        <v>21004</v>
      </c>
      <c r="C656" s="287" t="s">
        <v>595</v>
      </c>
      <c r="D656" s="288">
        <v>2779</v>
      </c>
      <c r="E656" s="288">
        <v>2080</v>
      </c>
      <c r="F656" s="251">
        <f t="shared" si="22"/>
        <v>-0.252</v>
      </c>
    </row>
    <row r="657" ht="36" customHeight="1" spans="1:6">
      <c r="A657" s="140">
        <f t="shared" si="21"/>
        <v>7</v>
      </c>
      <c r="B657" s="370">
        <v>2100401</v>
      </c>
      <c r="C657" s="266" t="s">
        <v>596</v>
      </c>
      <c r="D657" s="259">
        <v>1100</v>
      </c>
      <c r="E657" s="259">
        <v>564</v>
      </c>
      <c r="F657" s="260">
        <f t="shared" si="22"/>
        <v>-0.487</v>
      </c>
    </row>
    <row r="658" ht="36" customHeight="1" spans="1:6">
      <c r="A658" s="140">
        <f t="shared" si="21"/>
        <v>7</v>
      </c>
      <c r="B658" s="370">
        <v>2100402</v>
      </c>
      <c r="C658" s="266" t="s">
        <v>597</v>
      </c>
      <c r="D658" s="259">
        <v>111</v>
      </c>
      <c r="E658" s="259">
        <v>100</v>
      </c>
      <c r="F658" s="260">
        <f t="shared" si="22"/>
        <v>-0.099</v>
      </c>
    </row>
    <row r="659" ht="36" customHeight="1" spans="1:6">
      <c r="A659" s="140">
        <f t="shared" si="21"/>
        <v>7</v>
      </c>
      <c r="B659" s="370">
        <v>2100403</v>
      </c>
      <c r="C659" s="266" t="s">
        <v>598</v>
      </c>
      <c r="D659" s="259">
        <v>642</v>
      </c>
      <c r="E659" s="259">
        <v>659</v>
      </c>
      <c r="F659" s="260">
        <f t="shared" si="22"/>
        <v>0.026</v>
      </c>
    </row>
    <row r="660" ht="36" customHeight="1" spans="1:6">
      <c r="A660" s="140">
        <f t="shared" si="21"/>
        <v>7</v>
      </c>
      <c r="B660" s="370">
        <v>2100404</v>
      </c>
      <c r="C660" s="266" t="s">
        <v>599</v>
      </c>
      <c r="D660" s="259"/>
      <c r="E660" s="259"/>
      <c r="F660" s="260" t="str">
        <f t="shared" si="22"/>
        <v/>
      </c>
    </row>
    <row r="661" ht="36" customHeight="1" spans="1:6">
      <c r="A661" s="140">
        <f t="shared" si="21"/>
        <v>7</v>
      </c>
      <c r="B661" s="370">
        <v>2100405</v>
      </c>
      <c r="C661" s="266" t="s">
        <v>600</v>
      </c>
      <c r="D661" s="259">
        <v>252</v>
      </c>
      <c r="E661" s="259">
        <v>191</v>
      </c>
      <c r="F661" s="260">
        <f t="shared" si="22"/>
        <v>-0.242</v>
      </c>
    </row>
    <row r="662" ht="36" customHeight="1" spans="1:6">
      <c r="A662" s="140">
        <f t="shared" si="21"/>
        <v>7</v>
      </c>
      <c r="B662" s="370">
        <v>2100406</v>
      </c>
      <c r="C662" s="266" t="s">
        <v>601</v>
      </c>
      <c r="D662" s="259"/>
      <c r="E662" s="259"/>
      <c r="F662" s="260" t="str">
        <f t="shared" si="22"/>
        <v/>
      </c>
    </row>
    <row r="663" ht="36" customHeight="1" spans="1:6">
      <c r="A663" s="140">
        <f t="shared" si="21"/>
        <v>7</v>
      </c>
      <c r="B663" s="370">
        <v>2100407</v>
      </c>
      <c r="C663" s="266" t="s">
        <v>602</v>
      </c>
      <c r="D663" s="259"/>
      <c r="E663" s="259"/>
      <c r="F663" s="260" t="str">
        <f t="shared" si="22"/>
        <v/>
      </c>
    </row>
    <row r="664" ht="36" customHeight="1" spans="1:6">
      <c r="A664" s="140">
        <f t="shared" si="21"/>
        <v>7</v>
      </c>
      <c r="B664" s="370">
        <v>2100408</v>
      </c>
      <c r="C664" s="266" t="s">
        <v>603</v>
      </c>
      <c r="D664" s="259">
        <v>645</v>
      </c>
      <c r="E664" s="259">
        <v>518</v>
      </c>
      <c r="F664" s="260">
        <f t="shared" si="22"/>
        <v>-0.197</v>
      </c>
    </row>
    <row r="665" ht="36" customHeight="1" spans="1:6">
      <c r="A665" s="140">
        <f t="shared" si="21"/>
        <v>7</v>
      </c>
      <c r="B665" s="370">
        <v>2100409</v>
      </c>
      <c r="C665" s="266" t="s">
        <v>604</v>
      </c>
      <c r="D665" s="259">
        <v>31</v>
      </c>
      <c r="E665" s="259">
        <v>48</v>
      </c>
      <c r="F665" s="260">
        <f t="shared" si="22"/>
        <v>0.548</v>
      </c>
    </row>
    <row r="666" ht="36" customHeight="1" spans="1:6">
      <c r="A666" s="140">
        <f t="shared" si="21"/>
        <v>7</v>
      </c>
      <c r="B666" s="370">
        <v>2100410</v>
      </c>
      <c r="C666" s="266" t="s">
        <v>605</v>
      </c>
      <c r="D666" s="259">
        <v>-2</v>
      </c>
      <c r="E666" s="259"/>
      <c r="F666" s="260">
        <f t="shared" si="22"/>
        <v>-1</v>
      </c>
    </row>
    <row r="667" ht="36" customHeight="1" spans="1:6">
      <c r="A667" s="140">
        <f t="shared" si="21"/>
        <v>7</v>
      </c>
      <c r="B667" s="370">
        <v>2100499</v>
      </c>
      <c r="C667" s="266" t="s">
        <v>606</v>
      </c>
      <c r="D667" s="259"/>
      <c r="E667" s="259"/>
      <c r="F667" s="260" t="str">
        <f t="shared" si="22"/>
        <v/>
      </c>
    </row>
    <row r="668" ht="36" customHeight="1" spans="1:6">
      <c r="A668" s="140">
        <f t="shared" si="21"/>
        <v>5</v>
      </c>
      <c r="B668" s="369">
        <v>21007</v>
      </c>
      <c r="C668" s="287" t="s">
        <v>607</v>
      </c>
      <c r="D668" s="288">
        <v>403</v>
      </c>
      <c r="E668" s="288">
        <v>375</v>
      </c>
      <c r="F668" s="251">
        <f t="shared" si="22"/>
        <v>-0.069</v>
      </c>
    </row>
    <row r="669" ht="36" customHeight="1" spans="1:6">
      <c r="A669" s="140">
        <f t="shared" si="21"/>
        <v>7</v>
      </c>
      <c r="B669" s="370">
        <v>2100716</v>
      </c>
      <c r="C669" s="266" t="s">
        <v>608</v>
      </c>
      <c r="D669" s="259"/>
      <c r="E669" s="259"/>
      <c r="F669" s="260" t="str">
        <f t="shared" si="22"/>
        <v/>
      </c>
    </row>
    <row r="670" ht="36" customHeight="1" spans="1:6">
      <c r="A670" s="140">
        <f t="shared" si="21"/>
        <v>7</v>
      </c>
      <c r="B670" s="370">
        <v>2100717</v>
      </c>
      <c r="C670" s="266" t="s">
        <v>609</v>
      </c>
      <c r="D670" s="259">
        <v>112</v>
      </c>
      <c r="E670" s="259">
        <v>12</v>
      </c>
      <c r="F670" s="260">
        <f t="shared" si="22"/>
        <v>-0.893</v>
      </c>
    </row>
    <row r="671" ht="36" customHeight="1" spans="1:6">
      <c r="A671" s="140">
        <f t="shared" si="21"/>
        <v>7</v>
      </c>
      <c r="B671" s="370">
        <v>2100799</v>
      </c>
      <c r="C671" s="266" t="s">
        <v>610</v>
      </c>
      <c r="D671" s="259">
        <v>291</v>
      </c>
      <c r="E671" s="259">
        <v>363</v>
      </c>
      <c r="F671" s="260">
        <f t="shared" si="22"/>
        <v>0.247</v>
      </c>
    </row>
    <row r="672" ht="36" customHeight="1" spans="1:6">
      <c r="A672" s="140">
        <f t="shared" si="21"/>
        <v>5</v>
      </c>
      <c r="B672" s="369">
        <v>21011</v>
      </c>
      <c r="C672" s="287" t="s">
        <v>611</v>
      </c>
      <c r="D672" s="288">
        <v>6585</v>
      </c>
      <c r="E672" s="288">
        <v>6827</v>
      </c>
      <c r="F672" s="251">
        <f t="shared" si="22"/>
        <v>0.037</v>
      </c>
    </row>
    <row r="673" ht="36" customHeight="1" spans="1:6">
      <c r="A673" s="140">
        <f t="shared" si="21"/>
        <v>7</v>
      </c>
      <c r="B673" s="370">
        <v>2101101</v>
      </c>
      <c r="C673" s="266" t="s">
        <v>612</v>
      </c>
      <c r="D673" s="259">
        <v>1073</v>
      </c>
      <c r="E673" s="259">
        <v>1232</v>
      </c>
      <c r="F673" s="260">
        <f t="shared" si="22"/>
        <v>0.148</v>
      </c>
    </row>
    <row r="674" ht="36" customHeight="1" spans="1:6">
      <c r="A674" s="140">
        <f t="shared" si="21"/>
        <v>7</v>
      </c>
      <c r="B674" s="370">
        <v>2101102</v>
      </c>
      <c r="C674" s="266" t="s">
        <v>613</v>
      </c>
      <c r="D674" s="259">
        <v>2666</v>
      </c>
      <c r="E674" s="259">
        <v>2608</v>
      </c>
      <c r="F674" s="260">
        <f t="shared" si="22"/>
        <v>-0.022</v>
      </c>
    </row>
    <row r="675" ht="36" customHeight="1" spans="1:6">
      <c r="A675" s="140">
        <f t="shared" si="21"/>
        <v>7</v>
      </c>
      <c r="B675" s="370">
        <v>2101103</v>
      </c>
      <c r="C675" s="266" t="s">
        <v>614</v>
      </c>
      <c r="D675" s="259">
        <v>2467</v>
      </c>
      <c r="E675" s="259">
        <v>2609</v>
      </c>
      <c r="F675" s="260">
        <f t="shared" si="22"/>
        <v>0.058</v>
      </c>
    </row>
    <row r="676" ht="36" customHeight="1" spans="1:6">
      <c r="A676" s="140">
        <f t="shared" si="21"/>
        <v>7</v>
      </c>
      <c r="B676" s="370">
        <v>2101199</v>
      </c>
      <c r="C676" s="266" t="s">
        <v>615</v>
      </c>
      <c r="D676" s="259">
        <v>379</v>
      </c>
      <c r="E676" s="259">
        <v>378</v>
      </c>
      <c r="F676" s="260">
        <f t="shared" si="22"/>
        <v>-0.003</v>
      </c>
    </row>
    <row r="677" ht="36" customHeight="1" spans="1:6">
      <c r="A677" s="140">
        <f t="shared" si="21"/>
        <v>5</v>
      </c>
      <c r="B677" s="369">
        <v>21012</v>
      </c>
      <c r="C677" s="287" t="s">
        <v>616</v>
      </c>
      <c r="D677" s="288">
        <v>734</v>
      </c>
      <c r="E677" s="288">
        <v>406</v>
      </c>
      <c r="F677" s="251">
        <f t="shared" si="22"/>
        <v>-0.447</v>
      </c>
    </row>
    <row r="678" ht="36" customHeight="1" spans="1:6">
      <c r="A678" s="140">
        <f t="shared" si="21"/>
        <v>7</v>
      </c>
      <c r="B678" s="370">
        <v>2101201</v>
      </c>
      <c r="C678" s="266" t="s">
        <v>617</v>
      </c>
      <c r="D678" s="259"/>
      <c r="E678" s="259"/>
      <c r="F678" s="260" t="str">
        <f t="shared" si="22"/>
        <v/>
      </c>
    </row>
    <row r="679" ht="36" customHeight="1" spans="1:6">
      <c r="A679" s="140">
        <f t="shared" ref="A679:A742" si="23">LEN(B679)</f>
        <v>7</v>
      </c>
      <c r="B679" s="370">
        <v>2101202</v>
      </c>
      <c r="C679" s="266" t="s">
        <v>618</v>
      </c>
      <c r="D679" s="259">
        <v>734</v>
      </c>
      <c r="E679" s="259">
        <v>406</v>
      </c>
      <c r="F679" s="260">
        <f t="shared" si="22"/>
        <v>-0.447</v>
      </c>
    </row>
    <row r="680" ht="36" customHeight="1" spans="1:6">
      <c r="A680" s="140">
        <f t="shared" si="23"/>
        <v>7</v>
      </c>
      <c r="B680" s="370">
        <v>2101299</v>
      </c>
      <c r="C680" s="266" t="s">
        <v>619</v>
      </c>
      <c r="D680" s="259"/>
      <c r="E680" s="259"/>
      <c r="F680" s="260" t="str">
        <f t="shared" si="22"/>
        <v/>
      </c>
    </row>
    <row r="681" ht="36" customHeight="1" spans="1:6">
      <c r="A681" s="140">
        <f t="shared" si="23"/>
        <v>5</v>
      </c>
      <c r="B681" s="369">
        <v>21013</v>
      </c>
      <c r="C681" s="287" t="s">
        <v>620</v>
      </c>
      <c r="D681" s="288"/>
      <c r="E681" s="288"/>
      <c r="F681" s="251" t="str">
        <f t="shared" si="22"/>
        <v/>
      </c>
    </row>
    <row r="682" ht="36" customHeight="1" spans="1:6">
      <c r="A682" s="140">
        <f t="shared" si="23"/>
        <v>7</v>
      </c>
      <c r="B682" s="370">
        <v>2101301</v>
      </c>
      <c r="C682" s="266" t="s">
        <v>621</v>
      </c>
      <c r="D682" s="259"/>
      <c r="E682" s="259"/>
      <c r="F682" s="260" t="str">
        <f t="shared" si="22"/>
        <v/>
      </c>
    </row>
    <row r="683" ht="36" customHeight="1" spans="1:6">
      <c r="A683" s="140">
        <f t="shared" si="23"/>
        <v>7</v>
      </c>
      <c r="B683" s="370">
        <v>2101302</v>
      </c>
      <c r="C683" s="266" t="s">
        <v>622</v>
      </c>
      <c r="D683" s="259"/>
      <c r="E683" s="259"/>
      <c r="F683" s="260" t="str">
        <f t="shared" si="22"/>
        <v/>
      </c>
    </row>
    <row r="684" ht="36" customHeight="1" spans="1:6">
      <c r="A684" s="140">
        <f t="shared" si="23"/>
        <v>7</v>
      </c>
      <c r="B684" s="370">
        <v>2101399</v>
      </c>
      <c r="C684" s="266" t="s">
        <v>623</v>
      </c>
      <c r="D684" s="259"/>
      <c r="E684" s="259"/>
      <c r="F684" s="260" t="str">
        <f t="shared" si="22"/>
        <v/>
      </c>
    </row>
    <row r="685" ht="36" customHeight="1" spans="1:6">
      <c r="A685" s="140">
        <f t="shared" si="23"/>
        <v>5</v>
      </c>
      <c r="B685" s="369">
        <v>21014</v>
      </c>
      <c r="C685" s="287" t="s">
        <v>624</v>
      </c>
      <c r="D685" s="288">
        <v>44</v>
      </c>
      <c r="E685" s="288">
        <v>195</v>
      </c>
      <c r="F685" s="251">
        <f t="shared" si="22"/>
        <v>3.432</v>
      </c>
    </row>
    <row r="686" ht="36" customHeight="1" spans="1:6">
      <c r="A686" s="140">
        <f t="shared" si="23"/>
        <v>7</v>
      </c>
      <c r="B686" s="370">
        <v>2101401</v>
      </c>
      <c r="C686" s="266" t="s">
        <v>625</v>
      </c>
      <c r="D686" s="259">
        <v>44</v>
      </c>
      <c r="E686" s="259">
        <v>195</v>
      </c>
      <c r="F686" s="260">
        <f t="shared" si="22"/>
        <v>3.432</v>
      </c>
    </row>
    <row r="687" ht="36" customHeight="1" spans="1:6">
      <c r="A687" s="140">
        <f t="shared" si="23"/>
        <v>7</v>
      </c>
      <c r="B687" s="370">
        <v>2101499</v>
      </c>
      <c r="C687" s="266" t="s">
        <v>626</v>
      </c>
      <c r="D687" s="259"/>
      <c r="E687" s="259"/>
      <c r="F687" s="260" t="str">
        <f t="shared" si="22"/>
        <v/>
      </c>
    </row>
    <row r="688" ht="36" customHeight="1" spans="1:6">
      <c r="A688" s="140">
        <f t="shared" si="23"/>
        <v>5</v>
      </c>
      <c r="B688" s="369">
        <v>21015</v>
      </c>
      <c r="C688" s="287" t="s">
        <v>627</v>
      </c>
      <c r="D688" s="288">
        <v>326</v>
      </c>
      <c r="E688" s="288">
        <v>365</v>
      </c>
      <c r="F688" s="251">
        <f t="shared" si="22"/>
        <v>0.12</v>
      </c>
    </row>
    <row r="689" ht="36" customHeight="1" spans="1:6">
      <c r="A689" s="140">
        <f t="shared" si="23"/>
        <v>7</v>
      </c>
      <c r="B689" s="370">
        <v>2101501</v>
      </c>
      <c r="C689" s="266" t="s">
        <v>138</v>
      </c>
      <c r="D689" s="259">
        <v>297</v>
      </c>
      <c r="E689" s="259">
        <v>305</v>
      </c>
      <c r="F689" s="260">
        <f t="shared" si="22"/>
        <v>0.027</v>
      </c>
    </row>
    <row r="690" ht="36" customHeight="1" spans="1:6">
      <c r="A690" s="140">
        <f t="shared" si="23"/>
        <v>7</v>
      </c>
      <c r="B690" s="370">
        <v>2101502</v>
      </c>
      <c r="C690" s="266" t="s">
        <v>139</v>
      </c>
      <c r="D690" s="259"/>
      <c r="E690" s="259"/>
      <c r="F690" s="260" t="str">
        <f t="shared" si="22"/>
        <v/>
      </c>
    </row>
    <row r="691" ht="36" customHeight="1" spans="1:6">
      <c r="A691" s="140">
        <f t="shared" si="23"/>
        <v>7</v>
      </c>
      <c r="B691" s="370">
        <v>2101503</v>
      </c>
      <c r="C691" s="266" t="s">
        <v>140</v>
      </c>
      <c r="D691" s="259"/>
      <c r="E691" s="259"/>
      <c r="F691" s="260" t="str">
        <f t="shared" si="22"/>
        <v/>
      </c>
    </row>
    <row r="692" ht="36" customHeight="1" spans="1:6">
      <c r="A692" s="140">
        <f t="shared" si="23"/>
        <v>7</v>
      </c>
      <c r="B692" s="370">
        <v>2101504</v>
      </c>
      <c r="C692" s="266" t="s">
        <v>178</v>
      </c>
      <c r="D692" s="259"/>
      <c r="E692" s="259"/>
      <c r="F692" s="260" t="str">
        <f t="shared" si="22"/>
        <v/>
      </c>
    </row>
    <row r="693" ht="36" customHeight="1" spans="1:6">
      <c r="A693" s="140">
        <f t="shared" si="23"/>
        <v>7</v>
      </c>
      <c r="B693" s="370">
        <v>2101505</v>
      </c>
      <c r="C693" s="266" t="s">
        <v>628</v>
      </c>
      <c r="D693" s="259">
        <v>13</v>
      </c>
      <c r="E693" s="259">
        <v>27</v>
      </c>
      <c r="F693" s="260">
        <f t="shared" si="22"/>
        <v>1.077</v>
      </c>
    </row>
    <row r="694" ht="36" customHeight="1" spans="1:6">
      <c r="A694" s="140">
        <f t="shared" si="23"/>
        <v>7</v>
      </c>
      <c r="B694" s="370">
        <v>2101506</v>
      </c>
      <c r="C694" s="266" t="s">
        <v>629</v>
      </c>
      <c r="D694" s="259"/>
      <c r="E694" s="259"/>
      <c r="F694" s="260" t="str">
        <f t="shared" si="22"/>
        <v/>
      </c>
    </row>
    <row r="695" ht="36" customHeight="1" spans="1:6">
      <c r="A695" s="140">
        <f t="shared" si="23"/>
        <v>7</v>
      </c>
      <c r="B695" s="370">
        <v>2101550</v>
      </c>
      <c r="C695" s="266" t="s">
        <v>147</v>
      </c>
      <c r="D695" s="259">
        <v>16</v>
      </c>
      <c r="E695" s="259">
        <v>33</v>
      </c>
      <c r="F695" s="260">
        <f t="shared" si="22"/>
        <v>1.063</v>
      </c>
    </row>
    <row r="696" ht="36" customHeight="1" spans="1:6">
      <c r="A696" s="140">
        <f t="shared" si="23"/>
        <v>7</v>
      </c>
      <c r="B696" s="370">
        <v>2101599</v>
      </c>
      <c r="C696" s="266" t="s">
        <v>630</v>
      </c>
      <c r="D696" s="259"/>
      <c r="E696" s="259"/>
      <c r="F696" s="260" t="str">
        <f t="shared" si="22"/>
        <v/>
      </c>
    </row>
    <row r="697" ht="36" customHeight="1" spans="1:6">
      <c r="A697" s="140">
        <f t="shared" si="23"/>
        <v>5</v>
      </c>
      <c r="B697" s="369">
        <v>21016</v>
      </c>
      <c r="C697" s="287" t="s">
        <v>631</v>
      </c>
      <c r="D697" s="288">
        <v>18</v>
      </c>
      <c r="E697" s="288">
        <v>6</v>
      </c>
      <c r="F697" s="251">
        <f t="shared" si="22"/>
        <v>-0.667</v>
      </c>
    </row>
    <row r="698" ht="36" customHeight="1" spans="1:6">
      <c r="A698" s="140">
        <f t="shared" si="23"/>
        <v>7</v>
      </c>
      <c r="B698" s="370">
        <v>2101601</v>
      </c>
      <c r="C698" s="266" t="s">
        <v>632</v>
      </c>
      <c r="D698" s="259">
        <v>18</v>
      </c>
      <c r="E698" s="259">
        <v>6</v>
      </c>
      <c r="F698" s="260">
        <f t="shared" si="22"/>
        <v>-0.667</v>
      </c>
    </row>
    <row r="699" ht="36" customHeight="1" spans="1:6">
      <c r="A699" s="140">
        <f t="shared" si="23"/>
        <v>5</v>
      </c>
      <c r="B699" s="369">
        <v>21099</v>
      </c>
      <c r="C699" s="287" t="s">
        <v>633</v>
      </c>
      <c r="D699" s="288">
        <v>119</v>
      </c>
      <c r="E699" s="288">
        <v>161</v>
      </c>
      <c r="F699" s="251">
        <f t="shared" si="22"/>
        <v>0.353</v>
      </c>
    </row>
    <row r="700" ht="36" customHeight="1" spans="1:6">
      <c r="A700" s="140">
        <f t="shared" si="23"/>
        <v>7</v>
      </c>
      <c r="B700" s="373">
        <v>2109999</v>
      </c>
      <c r="C700" s="266" t="s">
        <v>634</v>
      </c>
      <c r="D700" s="259">
        <v>119</v>
      </c>
      <c r="E700" s="259">
        <v>161</v>
      </c>
      <c r="F700" s="260">
        <f t="shared" si="22"/>
        <v>0.353</v>
      </c>
    </row>
    <row r="701" ht="36" customHeight="1" spans="1:6">
      <c r="A701" s="140">
        <f t="shared" si="23"/>
        <v>3</v>
      </c>
      <c r="B701" s="369">
        <v>211</v>
      </c>
      <c r="C701" s="287" t="s">
        <v>90</v>
      </c>
      <c r="D701" s="288">
        <v>57568</v>
      </c>
      <c r="E701" s="288">
        <v>61299</v>
      </c>
      <c r="F701" s="251">
        <f t="shared" si="22"/>
        <v>0.065</v>
      </c>
    </row>
    <row r="702" ht="36" customHeight="1" spans="1:6">
      <c r="A702" s="140">
        <f t="shared" si="23"/>
        <v>5</v>
      </c>
      <c r="B702" s="369">
        <v>21101</v>
      </c>
      <c r="C702" s="287" t="s">
        <v>635</v>
      </c>
      <c r="D702" s="288">
        <v>1005</v>
      </c>
      <c r="E702" s="288">
        <v>604</v>
      </c>
      <c r="F702" s="251">
        <f t="shared" si="22"/>
        <v>-0.399</v>
      </c>
    </row>
    <row r="703" ht="36" customHeight="1" spans="1:6">
      <c r="A703" s="140">
        <f t="shared" si="23"/>
        <v>7</v>
      </c>
      <c r="B703" s="370">
        <v>2110101</v>
      </c>
      <c r="C703" s="266" t="s">
        <v>138</v>
      </c>
      <c r="D703" s="259">
        <v>242</v>
      </c>
      <c r="E703" s="259">
        <v>387</v>
      </c>
      <c r="F703" s="260">
        <f t="shared" si="22"/>
        <v>0.599</v>
      </c>
    </row>
    <row r="704" ht="36" customHeight="1" spans="1:6">
      <c r="A704" s="140">
        <f t="shared" si="23"/>
        <v>7</v>
      </c>
      <c r="B704" s="370">
        <v>2110102</v>
      </c>
      <c r="C704" s="266" t="s">
        <v>139</v>
      </c>
      <c r="D704" s="259"/>
      <c r="E704" s="259"/>
      <c r="F704" s="260" t="str">
        <f t="shared" si="22"/>
        <v/>
      </c>
    </row>
    <row r="705" ht="36" customHeight="1" spans="1:6">
      <c r="A705" s="140">
        <f t="shared" si="23"/>
        <v>7</v>
      </c>
      <c r="B705" s="370">
        <v>2110103</v>
      </c>
      <c r="C705" s="266" t="s">
        <v>140</v>
      </c>
      <c r="D705" s="259"/>
      <c r="E705" s="259"/>
      <c r="F705" s="260" t="str">
        <f t="shared" si="22"/>
        <v/>
      </c>
    </row>
    <row r="706" ht="36" customHeight="1" spans="1:6">
      <c r="A706" s="140">
        <f t="shared" si="23"/>
        <v>7</v>
      </c>
      <c r="B706" s="370">
        <v>2110104</v>
      </c>
      <c r="C706" s="266" t="s">
        <v>636</v>
      </c>
      <c r="D706" s="259"/>
      <c r="E706" s="259"/>
      <c r="F706" s="260" t="str">
        <f t="shared" si="22"/>
        <v/>
      </c>
    </row>
    <row r="707" ht="36" customHeight="1" spans="1:6">
      <c r="A707" s="140">
        <f t="shared" si="23"/>
        <v>7</v>
      </c>
      <c r="B707" s="370">
        <v>2110105</v>
      </c>
      <c r="C707" s="266" t="s">
        <v>637</v>
      </c>
      <c r="D707" s="259"/>
      <c r="E707" s="259"/>
      <c r="F707" s="260" t="str">
        <f t="shared" si="22"/>
        <v/>
      </c>
    </row>
    <row r="708" ht="36" customHeight="1" spans="1:6">
      <c r="A708" s="140">
        <f t="shared" si="23"/>
        <v>7</v>
      </c>
      <c r="B708" s="370">
        <v>2110106</v>
      </c>
      <c r="C708" s="266" t="s">
        <v>638</v>
      </c>
      <c r="D708" s="259"/>
      <c r="E708" s="259"/>
      <c r="F708" s="260" t="str">
        <f t="shared" ref="F708:F771" si="24">IF(D708&lt;&gt;0,E708/D708-1,"")</f>
        <v/>
      </c>
    </row>
    <row r="709" ht="36" customHeight="1" spans="1:6">
      <c r="A709" s="140">
        <f t="shared" si="23"/>
        <v>7</v>
      </c>
      <c r="B709" s="370">
        <v>2110107</v>
      </c>
      <c r="C709" s="266" t="s">
        <v>639</v>
      </c>
      <c r="D709" s="259"/>
      <c r="E709" s="259"/>
      <c r="F709" s="260" t="str">
        <f t="shared" si="24"/>
        <v/>
      </c>
    </row>
    <row r="710" ht="36" customHeight="1" spans="1:6">
      <c r="A710" s="140">
        <f t="shared" si="23"/>
        <v>7</v>
      </c>
      <c r="B710" s="370">
        <v>2110108</v>
      </c>
      <c r="C710" s="266" t="s">
        <v>640</v>
      </c>
      <c r="D710" s="259"/>
      <c r="E710" s="259"/>
      <c r="F710" s="260" t="str">
        <f t="shared" si="24"/>
        <v/>
      </c>
    </row>
    <row r="711" ht="36" customHeight="1" spans="1:6">
      <c r="A711" s="140">
        <f t="shared" si="23"/>
        <v>7</v>
      </c>
      <c r="B711" s="370">
        <v>2110199</v>
      </c>
      <c r="C711" s="266" t="s">
        <v>641</v>
      </c>
      <c r="D711" s="259">
        <v>763</v>
      </c>
      <c r="E711" s="259">
        <v>217</v>
      </c>
      <c r="F711" s="260">
        <f t="shared" si="24"/>
        <v>-0.716</v>
      </c>
    </row>
    <row r="712" ht="36" customHeight="1" spans="1:6">
      <c r="A712" s="140">
        <f t="shared" si="23"/>
        <v>5</v>
      </c>
      <c r="B712" s="369">
        <v>21102</v>
      </c>
      <c r="C712" s="287" t="s">
        <v>642</v>
      </c>
      <c r="D712" s="288"/>
      <c r="E712" s="288"/>
      <c r="F712" s="251" t="str">
        <f t="shared" si="24"/>
        <v/>
      </c>
    </row>
    <row r="713" ht="36" customHeight="1" spans="1:6">
      <c r="A713" s="140">
        <f t="shared" si="23"/>
        <v>7</v>
      </c>
      <c r="B713" s="370">
        <v>2110203</v>
      </c>
      <c r="C713" s="266" t="s">
        <v>643</v>
      </c>
      <c r="D713" s="259"/>
      <c r="E713" s="259"/>
      <c r="F713" s="260" t="str">
        <f t="shared" si="24"/>
        <v/>
      </c>
    </row>
    <row r="714" ht="36" customHeight="1" spans="1:6">
      <c r="A714" s="140">
        <f t="shared" si="23"/>
        <v>7</v>
      </c>
      <c r="B714" s="370">
        <v>2110204</v>
      </c>
      <c r="C714" s="266" t="s">
        <v>644</v>
      </c>
      <c r="D714" s="259"/>
      <c r="E714" s="259"/>
      <c r="F714" s="260" t="str">
        <f t="shared" si="24"/>
        <v/>
      </c>
    </row>
    <row r="715" ht="36" customHeight="1" spans="1:6">
      <c r="A715" s="140">
        <f t="shared" si="23"/>
        <v>7</v>
      </c>
      <c r="B715" s="370">
        <v>2110299</v>
      </c>
      <c r="C715" s="266" t="s">
        <v>645</v>
      </c>
      <c r="D715" s="259"/>
      <c r="E715" s="259"/>
      <c r="F715" s="260" t="str">
        <f t="shared" si="24"/>
        <v/>
      </c>
    </row>
    <row r="716" ht="36" customHeight="1" spans="1:6">
      <c r="A716" s="140">
        <f t="shared" si="23"/>
        <v>5</v>
      </c>
      <c r="B716" s="369">
        <v>21103</v>
      </c>
      <c r="C716" s="287" t="s">
        <v>646</v>
      </c>
      <c r="D716" s="288">
        <v>36286</v>
      </c>
      <c r="E716" s="288">
        <v>40249</v>
      </c>
      <c r="F716" s="251">
        <f t="shared" si="24"/>
        <v>0.109</v>
      </c>
    </row>
    <row r="717" ht="36" customHeight="1" spans="1:6">
      <c r="A717" s="140">
        <f t="shared" si="23"/>
        <v>7</v>
      </c>
      <c r="B717" s="370">
        <v>2110301</v>
      </c>
      <c r="C717" s="266" t="s">
        <v>647</v>
      </c>
      <c r="D717" s="259">
        <v>15</v>
      </c>
      <c r="E717" s="259"/>
      <c r="F717" s="260">
        <f t="shared" si="24"/>
        <v>-1</v>
      </c>
    </row>
    <row r="718" ht="36" customHeight="1" spans="1:6">
      <c r="A718" s="140">
        <f t="shared" si="23"/>
        <v>7</v>
      </c>
      <c r="B718" s="370">
        <v>2110302</v>
      </c>
      <c r="C718" s="266" t="s">
        <v>648</v>
      </c>
      <c r="D718" s="259">
        <v>36271</v>
      </c>
      <c r="E718" s="259">
        <v>40249</v>
      </c>
      <c r="F718" s="260">
        <f t="shared" si="24"/>
        <v>0.11</v>
      </c>
    </row>
    <row r="719" ht="36" customHeight="1" spans="1:6">
      <c r="A719" s="140">
        <f t="shared" si="23"/>
        <v>7</v>
      </c>
      <c r="B719" s="370">
        <v>2110303</v>
      </c>
      <c r="C719" s="266" t="s">
        <v>649</v>
      </c>
      <c r="D719" s="259"/>
      <c r="E719" s="259"/>
      <c r="F719" s="260" t="str">
        <f t="shared" si="24"/>
        <v/>
      </c>
    </row>
    <row r="720" ht="36" customHeight="1" spans="1:6">
      <c r="A720" s="140">
        <f t="shared" si="23"/>
        <v>7</v>
      </c>
      <c r="B720" s="370">
        <v>2110304</v>
      </c>
      <c r="C720" s="266" t="s">
        <v>650</v>
      </c>
      <c r="D720" s="259"/>
      <c r="E720" s="259"/>
      <c r="F720" s="260" t="str">
        <f t="shared" si="24"/>
        <v/>
      </c>
    </row>
    <row r="721" ht="36" customHeight="1" spans="1:6">
      <c r="A721" s="140">
        <f t="shared" si="23"/>
        <v>7</v>
      </c>
      <c r="B721" s="370">
        <v>2110305</v>
      </c>
      <c r="C721" s="266" t="s">
        <v>651</v>
      </c>
      <c r="D721" s="259"/>
      <c r="E721" s="259"/>
      <c r="F721" s="260" t="str">
        <f t="shared" si="24"/>
        <v/>
      </c>
    </row>
    <row r="722" ht="36" customHeight="1" spans="1:6">
      <c r="A722" s="140">
        <f t="shared" si="23"/>
        <v>7</v>
      </c>
      <c r="B722" s="370">
        <v>2110306</v>
      </c>
      <c r="C722" s="266" t="s">
        <v>652</v>
      </c>
      <c r="D722" s="259"/>
      <c r="E722" s="259"/>
      <c r="F722" s="260" t="str">
        <f t="shared" si="24"/>
        <v/>
      </c>
    </row>
    <row r="723" ht="36" customHeight="1" spans="1:6">
      <c r="A723" s="140">
        <f t="shared" si="23"/>
        <v>7</v>
      </c>
      <c r="B723" s="375">
        <v>2110307</v>
      </c>
      <c r="C723" s="266" t="s">
        <v>653</v>
      </c>
      <c r="D723" s="259"/>
      <c r="E723" s="259"/>
      <c r="F723" s="260" t="str">
        <f t="shared" si="24"/>
        <v/>
      </c>
    </row>
    <row r="724" ht="36" customHeight="1" spans="1:6">
      <c r="A724" s="140">
        <f t="shared" si="23"/>
        <v>7</v>
      </c>
      <c r="B724" s="370">
        <v>2110399</v>
      </c>
      <c r="C724" s="266" t="s">
        <v>654</v>
      </c>
      <c r="D724" s="259"/>
      <c r="E724" s="259"/>
      <c r="F724" s="260" t="str">
        <f t="shared" si="24"/>
        <v/>
      </c>
    </row>
    <row r="725" ht="36" customHeight="1" spans="1:6">
      <c r="A725" s="140">
        <f t="shared" si="23"/>
        <v>5</v>
      </c>
      <c r="B725" s="369">
        <v>21104</v>
      </c>
      <c r="C725" s="287" t="s">
        <v>655</v>
      </c>
      <c r="D725" s="288">
        <v>19468</v>
      </c>
      <c r="E725" s="288">
        <v>19615</v>
      </c>
      <c r="F725" s="251">
        <f t="shared" si="24"/>
        <v>0.008</v>
      </c>
    </row>
    <row r="726" ht="36" customHeight="1" spans="1:6">
      <c r="A726" s="140">
        <f t="shared" si="23"/>
        <v>7</v>
      </c>
      <c r="B726" s="370">
        <v>2110401</v>
      </c>
      <c r="C726" s="266" t="s">
        <v>656</v>
      </c>
      <c r="D726" s="259">
        <v>19460</v>
      </c>
      <c r="E726" s="259">
        <v>19450</v>
      </c>
      <c r="F726" s="260">
        <f t="shared" si="24"/>
        <v>-0.001</v>
      </c>
    </row>
    <row r="727" ht="36" customHeight="1" spans="1:6">
      <c r="A727" s="140">
        <f t="shared" si="23"/>
        <v>7</v>
      </c>
      <c r="B727" s="370">
        <v>2110402</v>
      </c>
      <c r="C727" s="266" t="s">
        <v>657</v>
      </c>
      <c r="D727" s="259"/>
      <c r="E727" s="259"/>
      <c r="F727" s="260" t="str">
        <f t="shared" si="24"/>
        <v/>
      </c>
    </row>
    <row r="728" ht="36" customHeight="1" spans="1:6">
      <c r="A728" s="140">
        <f t="shared" si="23"/>
        <v>7</v>
      </c>
      <c r="B728" s="370">
        <v>2110404</v>
      </c>
      <c r="C728" s="266" t="s">
        <v>658</v>
      </c>
      <c r="D728" s="259"/>
      <c r="E728" s="259"/>
      <c r="F728" s="260" t="str">
        <f t="shared" si="24"/>
        <v/>
      </c>
    </row>
    <row r="729" ht="36" customHeight="1" spans="1:6">
      <c r="A729" s="140">
        <f t="shared" si="23"/>
        <v>7</v>
      </c>
      <c r="B729" s="370">
        <v>2110499</v>
      </c>
      <c r="C729" s="266" t="s">
        <v>659</v>
      </c>
      <c r="D729" s="259">
        <v>8</v>
      </c>
      <c r="E729" s="259">
        <v>165</v>
      </c>
      <c r="F729" s="260">
        <f t="shared" si="24"/>
        <v>19.625</v>
      </c>
    </row>
    <row r="730" ht="36" customHeight="1" spans="1:6">
      <c r="A730" s="140">
        <f t="shared" si="23"/>
        <v>5</v>
      </c>
      <c r="B730" s="369">
        <v>21105</v>
      </c>
      <c r="C730" s="287" t="s">
        <v>660</v>
      </c>
      <c r="D730" s="288">
        <v>797</v>
      </c>
      <c r="E730" s="288">
        <v>831</v>
      </c>
      <c r="F730" s="251">
        <f t="shared" si="24"/>
        <v>0.043</v>
      </c>
    </row>
    <row r="731" ht="36" customHeight="1" spans="1:6">
      <c r="A731" s="140">
        <f t="shared" si="23"/>
        <v>7</v>
      </c>
      <c r="B731" s="370">
        <v>2110501</v>
      </c>
      <c r="C731" s="266" t="s">
        <v>661</v>
      </c>
      <c r="D731" s="259">
        <v>797</v>
      </c>
      <c r="E731" s="259">
        <v>831</v>
      </c>
      <c r="F731" s="260">
        <f t="shared" si="24"/>
        <v>0.043</v>
      </c>
    </row>
    <row r="732" ht="36" customHeight="1" spans="1:6">
      <c r="A732" s="140">
        <f t="shared" si="23"/>
        <v>7</v>
      </c>
      <c r="B732" s="370">
        <v>2110502</v>
      </c>
      <c r="C732" s="266" t="s">
        <v>662</v>
      </c>
      <c r="D732" s="259"/>
      <c r="E732" s="259"/>
      <c r="F732" s="260" t="str">
        <f t="shared" si="24"/>
        <v/>
      </c>
    </row>
    <row r="733" ht="36" customHeight="1" spans="1:6">
      <c r="A733" s="140">
        <f t="shared" si="23"/>
        <v>7</v>
      </c>
      <c r="B733" s="370">
        <v>2110503</v>
      </c>
      <c r="C733" s="266" t="s">
        <v>663</v>
      </c>
      <c r="D733" s="259"/>
      <c r="E733" s="259"/>
      <c r="F733" s="260" t="str">
        <f t="shared" si="24"/>
        <v/>
      </c>
    </row>
    <row r="734" ht="36" customHeight="1" spans="1:6">
      <c r="A734" s="140">
        <f t="shared" si="23"/>
        <v>7</v>
      </c>
      <c r="B734" s="370">
        <v>2110506</v>
      </c>
      <c r="C734" s="266" t="s">
        <v>664</v>
      </c>
      <c r="D734" s="259"/>
      <c r="E734" s="259"/>
      <c r="F734" s="260" t="str">
        <f t="shared" si="24"/>
        <v/>
      </c>
    </row>
    <row r="735" ht="36" customHeight="1" spans="1:6">
      <c r="A735" s="140">
        <f t="shared" si="23"/>
        <v>7</v>
      </c>
      <c r="B735" s="370">
        <v>2110507</v>
      </c>
      <c r="C735" s="266" t="s">
        <v>665</v>
      </c>
      <c r="D735" s="259"/>
      <c r="E735" s="259"/>
      <c r="F735" s="260" t="str">
        <f t="shared" si="24"/>
        <v/>
      </c>
    </row>
    <row r="736" ht="36" customHeight="1" spans="1:6">
      <c r="A736" s="140">
        <f t="shared" si="23"/>
        <v>7</v>
      </c>
      <c r="B736" s="370">
        <v>2110599</v>
      </c>
      <c r="C736" s="266" t="s">
        <v>666</v>
      </c>
      <c r="D736" s="259"/>
      <c r="E736" s="259"/>
      <c r="F736" s="260" t="str">
        <f t="shared" si="24"/>
        <v/>
      </c>
    </row>
    <row r="737" ht="36" customHeight="1" spans="1:6">
      <c r="A737" s="140">
        <f t="shared" si="23"/>
        <v>5</v>
      </c>
      <c r="B737" s="369">
        <v>21107</v>
      </c>
      <c r="C737" s="287" t="s">
        <v>667</v>
      </c>
      <c r="D737" s="288"/>
      <c r="E737" s="288"/>
      <c r="F737" s="251" t="str">
        <f t="shared" si="24"/>
        <v/>
      </c>
    </row>
    <row r="738" ht="36" customHeight="1" spans="1:6">
      <c r="A738" s="140">
        <f t="shared" si="23"/>
        <v>7</v>
      </c>
      <c r="B738" s="370">
        <v>2110704</v>
      </c>
      <c r="C738" s="266" t="s">
        <v>668</v>
      </c>
      <c r="D738" s="259"/>
      <c r="E738" s="259"/>
      <c r="F738" s="260" t="str">
        <f t="shared" si="24"/>
        <v/>
      </c>
    </row>
    <row r="739" ht="36" customHeight="1" spans="1:6">
      <c r="A739" s="140">
        <f t="shared" si="23"/>
        <v>7</v>
      </c>
      <c r="B739" s="370">
        <v>2110799</v>
      </c>
      <c r="C739" s="266" t="s">
        <v>669</v>
      </c>
      <c r="D739" s="259"/>
      <c r="E739" s="259"/>
      <c r="F739" s="260" t="str">
        <f t="shared" si="24"/>
        <v/>
      </c>
    </row>
    <row r="740" ht="36" customHeight="1" spans="1:6">
      <c r="A740" s="140">
        <f t="shared" si="23"/>
        <v>5</v>
      </c>
      <c r="B740" s="369">
        <v>21108</v>
      </c>
      <c r="C740" s="287" t="s">
        <v>670</v>
      </c>
      <c r="D740" s="288"/>
      <c r="E740" s="288"/>
      <c r="F740" s="251" t="str">
        <f t="shared" si="24"/>
        <v/>
      </c>
    </row>
    <row r="741" ht="36" customHeight="1" spans="1:6">
      <c r="A741" s="140">
        <f t="shared" si="23"/>
        <v>7</v>
      </c>
      <c r="B741" s="370">
        <v>2110804</v>
      </c>
      <c r="C741" s="266" t="s">
        <v>671</v>
      </c>
      <c r="D741" s="259"/>
      <c r="E741" s="259"/>
      <c r="F741" s="260" t="str">
        <f t="shared" si="24"/>
        <v/>
      </c>
    </row>
    <row r="742" ht="36" customHeight="1" spans="1:6">
      <c r="A742" s="140">
        <f t="shared" si="23"/>
        <v>7</v>
      </c>
      <c r="B742" s="370">
        <v>2110899</v>
      </c>
      <c r="C742" s="266" t="s">
        <v>672</v>
      </c>
      <c r="D742" s="259"/>
      <c r="E742" s="259"/>
      <c r="F742" s="260" t="str">
        <f t="shared" si="24"/>
        <v/>
      </c>
    </row>
    <row r="743" ht="36" customHeight="1" spans="1:6">
      <c r="A743" s="140">
        <f t="shared" ref="A743:A763" si="25">LEN(B743)</f>
        <v>5</v>
      </c>
      <c r="B743" s="369">
        <v>21109</v>
      </c>
      <c r="C743" s="287" t="s">
        <v>673</v>
      </c>
      <c r="D743" s="288"/>
      <c r="E743" s="288"/>
      <c r="F743" s="251" t="str">
        <f t="shared" si="24"/>
        <v/>
      </c>
    </row>
    <row r="744" ht="36" customHeight="1" spans="1:6">
      <c r="A744" s="140">
        <f t="shared" si="25"/>
        <v>7</v>
      </c>
      <c r="B744" s="373">
        <v>2110901</v>
      </c>
      <c r="C744" s="378" t="s">
        <v>674</v>
      </c>
      <c r="D744" s="259"/>
      <c r="E744" s="259"/>
      <c r="F744" s="260" t="str">
        <f t="shared" si="24"/>
        <v/>
      </c>
    </row>
    <row r="745" ht="36" customHeight="1" spans="1:6">
      <c r="A745" s="140">
        <f t="shared" si="25"/>
        <v>5</v>
      </c>
      <c r="B745" s="369">
        <v>21110</v>
      </c>
      <c r="C745" s="287" t="s">
        <v>675</v>
      </c>
      <c r="D745" s="288"/>
      <c r="E745" s="288"/>
      <c r="F745" s="251" t="str">
        <f t="shared" si="24"/>
        <v/>
      </c>
    </row>
    <row r="746" ht="36" customHeight="1" spans="1:6">
      <c r="A746" s="140">
        <f t="shared" si="25"/>
        <v>7</v>
      </c>
      <c r="B746" s="373">
        <v>2111001</v>
      </c>
      <c r="C746" s="378" t="s">
        <v>676</v>
      </c>
      <c r="D746" s="259"/>
      <c r="E746" s="259"/>
      <c r="F746" s="260" t="str">
        <f t="shared" si="24"/>
        <v/>
      </c>
    </row>
    <row r="747" ht="36" customHeight="1" spans="1:6">
      <c r="A747" s="140">
        <f t="shared" si="25"/>
        <v>5</v>
      </c>
      <c r="B747" s="369">
        <v>21111</v>
      </c>
      <c r="C747" s="287" t="s">
        <v>677</v>
      </c>
      <c r="D747" s="288"/>
      <c r="E747" s="288"/>
      <c r="F747" s="251" t="str">
        <f t="shared" si="24"/>
        <v/>
      </c>
    </row>
    <row r="748" ht="36" customHeight="1" spans="1:6">
      <c r="A748" s="140">
        <f t="shared" si="25"/>
        <v>7</v>
      </c>
      <c r="B748" s="370">
        <v>2111101</v>
      </c>
      <c r="C748" s="266" t="s">
        <v>678</v>
      </c>
      <c r="D748" s="259"/>
      <c r="E748" s="259"/>
      <c r="F748" s="260" t="str">
        <f t="shared" si="24"/>
        <v/>
      </c>
    </row>
    <row r="749" ht="36" customHeight="1" spans="1:6">
      <c r="A749" s="140">
        <f t="shared" si="25"/>
        <v>7</v>
      </c>
      <c r="B749" s="370">
        <v>2111102</v>
      </c>
      <c r="C749" s="266" t="s">
        <v>679</v>
      </c>
      <c r="D749" s="259"/>
      <c r="E749" s="259"/>
      <c r="F749" s="260" t="str">
        <f t="shared" si="24"/>
        <v/>
      </c>
    </row>
    <row r="750" ht="36" customHeight="1" spans="1:6">
      <c r="A750" s="140">
        <f t="shared" si="25"/>
        <v>7</v>
      </c>
      <c r="B750" s="370">
        <v>2111103</v>
      </c>
      <c r="C750" s="266" t="s">
        <v>680</v>
      </c>
      <c r="D750" s="259"/>
      <c r="E750" s="259"/>
      <c r="F750" s="260" t="str">
        <f t="shared" si="24"/>
        <v/>
      </c>
    </row>
    <row r="751" ht="36" customHeight="1" spans="1:6">
      <c r="A751" s="140">
        <f t="shared" si="25"/>
        <v>7</v>
      </c>
      <c r="B751" s="370">
        <v>2111104</v>
      </c>
      <c r="C751" s="266" t="s">
        <v>681</v>
      </c>
      <c r="D751" s="259"/>
      <c r="E751" s="259"/>
      <c r="F751" s="260" t="str">
        <f t="shared" si="24"/>
        <v/>
      </c>
    </row>
    <row r="752" ht="36" customHeight="1" spans="1:6">
      <c r="A752" s="140">
        <f t="shared" si="25"/>
        <v>7</v>
      </c>
      <c r="B752" s="370">
        <v>2111199</v>
      </c>
      <c r="C752" s="266" t="s">
        <v>682</v>
      </c>
      <c r="D752" s="259"/>
      <c r="E752" s="259"/>
      <c r="F752" s="260" t="str">
        <f t="shared" si="24"/>
        <v/>
      </c>
    </row>
    <row r="753" ht="36" customHeight="1" spans="1:6">
      <c r="A753" s="140">
        <f t="shared" si="25"/>
        <v>5</v>
      </c>
      <c r="B753" s="369">
        <v>21112</v>
      </c>
      <c r="C753" s="287" t="s">
        <v>683</v>
      </c>
      <c r="D753" s="288"/>
      <c r="E753" s="288"/>
      <c r="F753" s="251" t="str">
        <f t="shared" si="24"/>
        <v/>
      </c>
    </row>
    <row r="754" ht="36" customHeight="1" spans="1:6">
      <c r="A754" s="140">
        <f t="shared" si="25"/>
        <v>7</v>
      </c>
      <c r="B754" s="375">
        <v>2111201</v>
      </c>
      <c r="C754" s="266" t="s">
        <v>684</v>
      </c>
      <c r="D754" s="259"/>
      <c r="E754" s="259"/>
      <c r="F754" s="260" t="str">
        <f t="shared" si="24"/>
        <v/>
      </c>
    </row>
    <row r="755" ht="36" customHeight="1" spans="1:6">
      <c r="A755" s="140">
        <f t="shared" si="25"/>
        <v>5</v>
      </c>
      <c r="B755" s="369">
        <v>21113</v>
      </c>
      <c r="C755" s="287" t="s">
        <v>685</v>
      </c>
      <c r="D755" s="288"/>
      <c r="E755" s="288"/>
      <c r="F755" s="251" t="str">
        <f t="shared" si="24"/>
        <v/>
      </c>
    </row>
    <row r="756" ht="36" customHeight="1" spans="1:6">
      <c r="A756" s="140">
        <f t="shared" si="25"/>
        <v>7</v>
      </c>
      <c r="B756" s="375">
        <v>2111301</v>
      </c>
      <c r="C756" s="266" t="s">
        <v>686</v>
      </c>
      <c r="D756" s="259"/>
      <c r="E756" s="259"/>
      <c r="F756" s="260" t="str">
        <f t="shared" si="24"/>
        <v/>
      </c>
    </row>
    <row r="757" ht="36" customHeight="1" spans="1:6">
      <c r="A757" s="140">
        <f t="shared" si="25"/>
        <v>5</v>
      </c>
      <c r="B757" s="369">
        <v>21114</v>
      </c>
      <c r="C757" s="287" t="s">
        <v>687</v>
      </c>
      <c r="D757" s="288">
        <v>12</v>
      </c>
      <c r="E757" s="288"/>
      <c r="F757" s="251">
        <f t="shared" si="24"/>
        <v>-1</v>
      </c>
    </row>
    <row r="758" ht="36" customHeight="1" spans="1:6">
      <c r="A758" s="140">
        <f t="shared" si="25"/>
        <v>7</v>
      </c>
      <c r="B758" s="370">
        <v>2111401</v>
      </c>
      <c r="C758" s="266" t="s">
        <v>138</v>
      </c>
      <c r="D758" s="259"/>
      <c r="E758" s="259"/>
      <c r="F758" s="260" t="str">
        <f t="shared" si="24"/>
        <v/>
      </c>
    </row>
    <row r="759" ht="36" customHeight="1" spans="1:6">
      <c r="A759" s="140">
        <f t="shared" si="25"/>
        <v>7</v>
      </c>
      <c r="B759" s="370">
        <v>2111402</v>
      </c>
      <c r="C759" s="266" t="s">
        <v>139</v>
      </c>
      <c r="D759" s="259"/>
      <c r="E759" s="259"/>
      <c r="F759" s="260" t="str">
        <f t="shared" si="24"/>
        <v/>
      </c>
    </row>
    <row r="760" ht="36" customHeight="1" spans="1:6">
      <c r="A760" s="140">
        <f t="shared" si="25"/>
        <v>7</v>
      </c>
      <c r="B760" s="370">
        <v>2111403</v>
      </c>
      <c r="C760" s="266" t="s">
        <v>140</v>
      </c>
      <c r="D760" s="259"/>
      <c r="E760" s="259"/>
      <c r="F760" s="260" t="str">
        <f t="shared" si="24"/>
        <v/>
      </c>
    </row>
    <row r="761" ht="36" customHeight="1" spans="1:6">
      <c r="A761" s="140">
        <f t="shared" si="25"/>
        <v>7</v>
      </c>
      <c r="B761" s="370">
        <v>2111406</v>
      </c>
      <c r="C761" s="266" t="s">
        <v>688</v>
      </c>
      <c r="D761" s="259"/>
      <c r="E761" s="259"/>
      <c r="F761" s="260" t="str">
        <f t="shared" si="24"/>
        <v/>
      </c>
    </row>
    <row r="762" ht="36" customHeight="1" spans="1:6">
      <c r="A762" s="140">
        <f t="shared" si="25"/>
        <v>7</v>
      </c>
      <c r="B762" s="370">
        <v>2111407</v>
      </c>
      <c r="C762" s="266" t="s">
        <v>689</v>
      </c>
      <c r="D762" s="259">
        <v>12</v>
      </c>
      <c r="E762" s="259"/>
      <c r="F762" s="260">
        <f t="shared" si="24"/>
        <v>-1</v>
      </c>
    </row>
    <row r="763" ht="36" customHeight="1" spans="1:6">
      <c r="A763" s="140">
        <f t="shared" si="25"/>
        <v>7</v>
      </c>
      <c r="B763" s="370">
        <v>2111408</v>
      </c>
      <c r="C763" s="266" t="s">
        <v>690</v>
      </c>
      <c r="D763" s="259"/>
      <c r="E763" s="259"/>
      <c r="F763" s="260" t="str">
        <f t="shared" si="24"/>
        <v/>
      </c>
    </row>
    <row r="764" ht="36" customHeight="1" spans="1:6">
      <c r="A764" s="140">
        <f t="shared" ref="A764:A796" si="26">LEN(B764)</f>
        <v>7</v>
      </c>
      <c r="B764" s="370">
        <v>2111411</v>
      </c>
      <c r="C764" s="266" t="s">
        <v>178</v>
      </c>
      <c r="D764" s="259"/>
      <c r="E764" s="259"/>
      <c r="F764" s="260" t="str">
        <f t="shared" si="24"/>
        <v/>
      </c>
    </row>
    <row r="765" ht="36" customHeight="1" spans="1:6">
      <c r="A765" s="140">
        <f t="shared" si="26"/>
        <v>7</v>
      </c>
      <c r="B765" s="370">
        <v>2111413</v>
      </c>
      <c r="C765" s="266" t="s">
        <v>691</v>
      </c>
      <c r="D765" s="259"/>
      <c r="E765" s="259"/>
      <c r="F765" s="260" t="str">
        <f t="shared" si="24"/>
        <v/>
      </c>
    </row>
    <row r="766" ht="36" customHeight="1" spans="1:6">
      <c r="A766" s="140">
        <f t="shared" si="26"/>
        <v>7</v>
      </c>
      <c r="B766" s="370">
        <v>2111450</v>
      </c>
      <c r="C766" s="266" t="s">
        <v>147</v>
      </c>
      <c r="D766" s="259"/>
      <c r="E766" s="259"/>
      <c r="F766" s="260" t="str">
        <f t="shared" si="24"/>
        <v/>
      </c>
    </row>
    <row r="767" ht="36" customHeight="1" spans="1:6">
      <c r="A767" s="140">
        <f t="shared" si="26"/>
        <v>7</v>
      </c>
      <c r="B767" s="370">
        <v>2111499</v>
      </c>
      <c r="C767" s="266" t="s">
        <v>692</v>
      </c>
      <c r="D767" s="259"/>
      <c r="E767" s="259"/>
      <c r="F767" s="260" t="str">
        <f t="shared" si="24"/>
        <v/>
      </c>
    </row>
    <row r="768" ht="36" customHeight="1" spans="1:6">
      <c r="A768" s="140">
        <f t="shared" si="26"/>
        <v>5</v>
      </c>
      <c r="B768" s="369">
        <v>21199</v>
      </c>
      <c r="C768" s="287" t="s">
        <v>693</v>
      </c>
      <c r="D768" s="288"/>
      <c r="E768" s="288"/>
      <c r="F768" s="251" t="str">
        <f t="shared" si="24"/>
        <v/>
      </c>
    </row>
    <row r="769" ht="36" customHeight="1" spans="1:6">
      <c r="A769" s="140">
        <f t="shared" si="26"/>
        <v>7</v>
      </c>
      <c r="B769" s="377">
        <v>2119999</v>
      </c>
      <c r="C769" s="381" t="s">
        <v>694</v>
      </c>
      <c r="D769" s="259"/>
      <c r="E769" s="259"/>
      <c r="F769" s="260" t="str">
        <f t="shared" si="24"/>
        <v/>
      </c>
    </row>
    <row r="770" ht="36" customHeight="1" spans="1:6">
      <c r="A770" s="140">
        <f t="shared" si="26"/>
        <v>3</v>
      </c>
      <c r="B770" s="369">
        <v>212</v>
      </c>
      <c r="C770" s="287" t="s">
        <v>92</v>
      </c>
      <c r="D770" s="288">
        <v>23570</v>
      </c>
      <c r="E770" s="288">
        <v>6943</v>
      </c>
      <c r="F770" s="251">
        <f t="shared" si="24"/>
        <v>-0.705</v>
      </c>
    </row>
    <row r="771" ht="36" customHeight="1" spans="1:6">
      <c r="A771" s="140">
        <f t="shared" si="26"/>
        <v>5</v>
      </c>
      <c r="B771" s="369">
        <v>21201</v>
      </c>
      <c r="C771" s="287" t="s">
        <v>695</v>
      </c>
      <c r="D771" s="288">
        <v>1210</v>
      </c>
      <c r="E771" s="288">
        <v>2273</v>
      </c>
      <c r="F771" s="251">
        <f t="shared" si="24"/>
        <v>0.879</v>
      </c>
    </row>
    <row r="772" ht="36" customHeight="1" spans="1:6">
      <c r="A772" s="140">
        <f t="shared" si="26"/>
        <v>7</v>
      </c>
      <c r="B772" s="370">
        <v>2120101</v>
      </c>
      <c r="C772" s="266" t="s">
        <v>138</v>
      </c>
      <c r="D772" s="259">
        <v>344</v>
      </c>
      <c r="E772" s="259">
        <v>834</v>
      </c>
      <c r="F772" s="260">
        <f t="shared" ref="F772:F835" si="27">IF(D772&lt;&gt;0,E772/D772-1,"")</f>
        <v>1.424</v>
      </c>
    </row>
    <row r="773" ht="36" customHeight="1" spans="1:6">
      <c r="A773" s="140">
        <f t="shared" si="26"/>
        <v>7</v>
      </c>
      <c r="B773" s="370">
        <v>2120102</v>
      </c>
      <c r="C773" s="266" t="s">
        <v>139</v>
      </c>
      <c r="D773" s="259"/>
      <c r="E773" s="259"/>
      <c r="F773" s="260" t="str">
        <f t="shared" si="27"/>
        <v/>
      </c>
    </row>
    <row r="774" ht="36" customHeight="1" spans="1:6">
      <c r="A774" s="140">
        <f t="shared" si="26"/>
        <v>7</v>
      </c>
      <c r="B774" s="370">
        <v>2120103</v>
      </c>
      <c r="C774" s="266" t="s">
        <v>140</v>
      </c>
      <c r="D774" s="259"/>
      <c r="E774" s="259"/>
      <c r="F774" s="260" t="str">
        <f t="shared" si="27"/>
        <v/>
      </c>
    </row>
    <row r="775" ht="36" customHeight="1" spans="1:6">
      <c r="A775" s="140">
        <f t="shared" si="26"/>
        <v>7</v>
      </c>
      <c r="B775" s="370">
        <v>2120104</v>
      </c>
      <c r="C775" s="266" t="s">
        <v>696</v>
      </c>
      <c r="D775" s="259">
        <v>453</v>
      </c>
      <c r="E775" s="259">
        <v>381</v>
      </c>
      <c r="F775" s="260">
        <f t="shared" si="27"/>
        <v>-0.159</v>
      </c>
    </row>
    <row r="776" ht="36" customHeight="1" spans="1:6">
      <c r="A776" s="140">
        <f t="shared" si="26"/>
        <v>7</v>
      </c>
      <c r="B776" s="370">
        <v>2120105</v>
      </c>
      <c r="C776" s="266" t="s">
        <v>697</v>
      </c>
      <c r="D776" s="259"/>
      <c r="E776" s="259"/>
      <c r="F776" s="260" t="str">
        <f t="shared" si="27"/>
        <v/>
      </c>
    </row>
    <row r="777" ht="36" customHeight="1" spans="1:6">
      <c r="A777" s="140">
        <f t="shared" si="26"/>
        <v>7</v>
      </c>
      <c r="B777" s="370">
        <v>2120106</v>
      </c>
      <c r="C777" s="266" t="s">
        <v>698</v>
      </c>
      <c r="D777" s="259">
        <v>103</v>
      </c>
      <c r="E777" s="259">
        <v>114</v>
      </c>
      <c r="F777" s="260">
        <f t="shared" si="27"/>
        <v>0.107</v>
      </c>
    </row>
    <row r="778" ht="36" customHeight="1" spans="1:6">
      <c r="A778" s="140">
        <f t="shared" si="26"/>
        <v>7</v>
      </c>
      <c r="B778" s="370">
        <v>2120107</v>
      </c>
      <c r="C778" s="266" t="s">
        <v>699</v>
      </c>
      <c r="D778" s="259"/>
      <c r="E778" s="259"/>
      <c r="F778" s="260" t="str">
        <f t="shared" si="27"/>
        <v/>
      </c>
    </row>
    <row r="779" ht="36" customHeight="1" spans="1:6">
      <c r="A779" s="140">
        <f t="shared" si="26"/>
        <v>7</v>
      </c>
      <c r="B779" s="370">
        <v>2120109</v>
      </c>
      <c r="C779" s="266" t="s">
        <v>700</v>
      </c>
      <c r="D779" s="259"/>
      <c r="E779" s="259"/>
      <c r="F779" s="260" t="str">
        <f t="shared" si="27"/>
        <v/>
      </c>
    </row>
    <row r="780" ht="36" customHeight="1" spans="1:6">
      <c r="A780" s="140">
        <f t="shared" si="26"/>
        <v>7</v>
      </c>
      <c r="B780" s="370">
        <v>2120110</v>
      </c>
      <c r="C780" s="266" t="s">
        <v>701</v>
      </c>
      <c r="D780" s="259"/>
      <c r="E780" s="259"/>
      <c r="F780" s="260" t="str">
        <f t="shared" si="27"/>
        <v/>
      </c>
    </row>
    <row r="781" ht="36" customHeight="1" spans="1:6">
      <c r="A781" s="140">
        <f t="shared" si="26"/>
        <v>7</v>
      </c>
      <c r="B781" s="370">
        <v>2120199</v>
      </c>
      <c r="C781" s="266" t="s">
        <v>702</v>
      </c>
      <c r="D781" s="259">
        <v>310</v>
      </c>
      <c r="E781" s="259">
        <v>944</v>
      </c>
      <c r="F781" s="260">
        <f t="shared" si="27"/>
        <v>2.045</v>
      </c>
    </row>
    <row r="782" ht="36" customHeight="1" spans="1:6">
      <c r="A782" s="140">
        <f t="shared" si="26"/>
        <v>5</v>
      </c>
      <c r="B782" s="369">
        <v>21202</v>
      </c>
      <c r="C782" s="287" t="s">
        <v>703</v>
      </c>
      <c r="D782" s="288"/>
      <c r="E782" s="288"/>
      <c r="F782" s="251" t="str">
        <f t="shared" si="27"/>
        <v/>
      </c>
    </row>
    <row r="783" ht="36" customHeight="1" spans="1:6">
      <c r="A783" s="140">
        <f t="shared" si="26"/>
        <v>7</v>
      </c>
      <c r="B783" s="373">
        <v>2120201</v>
      </c>
      <c r="C783" s="378" t="s">
        <v>704</v>
      </c>
      <c r="D783" s="259"/>
      <c r="E783" s="259"/>
      <c r="F783" s="260" t="str">
        <f t="shared" si="27"/>
        <v/>
      </c>
    </row>
    <row r="784" ht="36" customHeight="1" spans="1:6">
      <c r="A784" s="140">
        <f t="shared" si="26"/>
        <v>5</v>
      </c>
      <c r="B784" s="369">
        <v>21203</v>
      </c>
      <c r="C784" s="287" t="s">
        <v>705</v>
      </c>
      <c r="D784" s="288">
        <v>3794</v>
      </c>
      <c r="E784" s="288">
        <v>3817</v>
      </c>
      <c r="F784" s="251">
        <f t="shared" si="27"/>
        <v>0.006</v>
      </c>
    </row>
    <row r="785" ht="36" customHeight="1" spans="1:6">
      <c r="A785" s="140">
        <f t="shared" si="26"/>
        <v>7</v>
      </c>
      <c r="B785" s="370">
        <v>2120303</v>
      </c>
      <c r="C785" s="266" t="s">
        <v>706</v>
      </c>
      <c r="D785" s="259"/>
      <c r="E785" s="259">
        <v>2</v>
      </c>
      <c r="F785" s="260">
        <v>1</v>
      </c>
    </row>
    <row r="786" ht="36" customHeight="1" spans="1:6">
      <c r="A786" s="140">
        <f t="shared" si="26"/>
        <v>7</v>
      </c>
      <c r="B786" s="370">
        <v>2120399</v>
      </c>
      <c r="C786" s="266" t="s">
        <v>707</v>
      </c>
      <c r="D786" s="259">
        <v>3794</v>
      </c>
      <c r="E786" s="259">
        <v>3815</v>
      </c>
      <c r="F786" s="260">
        <f t="shared" si="27"/>
        <v>0.006</v>
      </c>
    </row>
    <row r="787" ht="36" customHeight="1" spans="1:6">
      <c r="A787" s="140">
        <f t="shared" si="26"/>
        <v>5</v>
      </c>
      <c r="B787" s="369">
        <v>21205</v>
      </c>
      <c r="C787" s="287" t="s">
        <v>708</v>
      </c>
      <c r="D787" s="288">
        <v>725</v>
      </c>
      <c r="E787" s="288">
        <v>845</v>
      </c>
      <c r="F787" s="251">
        <f t="shared" si="27"/>
        <v>0.166</v>
      </c>
    </row>
    <row r="788" ht="36" customHeight="1" spans="1:6">
      <c r="A788" s="140">
        <f t="shared" si="26"/>
        <v>7</v>
      </c>
      <c r="B788" s="373">
        <v>2120501</v>
      </c>
      <c r="C788" s="378" t="s">
        <v>709</v>
      </c>
      <c r="D788" s="259">
        <v>725</v>
      </c>
      <c r="E788" s="259">
        <v>845</v>
      </c>
      <c r="F788" s="260">
        <f t="shared" si="27"/>
        <v>0.166</v>
      </c>
    </row>
    <row r="789" ht="36" customHeight="1" spans="1:6">
      <c r="A789" s="140">
        <f t="shared" si="26"/>
        <v>5</v>
      </c>
      <c r="B789" s="369">
        <v>21206</v>
      </c>
      <c r="C789" s="287" t="s">
        <v>710</v>
      </c>
      <c r="D789" s="288"/>
      <c r="E789" s="288"/>
      <c r="F789" s="251" t="str">
        <f t="shared" si="27"/>
        <v/>
      </c>
    </row>
    <row r="790" ht="36" customHeight="1" spans="1:6">
      <c r="A790" s="140">
        <f t="shared" si="26"/>
        <v>7</v>
      </c>
      <c r="B790" s="373">
        <v>2120601</v>
      </c>
      <c r="C790" s="378" t="s">
        <v>711</v>
      </c>
      <c r="D790" s="259"/>
      <c r="E790" s="259"/>
      <c r="F790" s="260" t="str">
        <f t="shared" si="27"/>
        <v/>
      </c>
    </row>
    <row r="791" ht="36" customHeight="1" spans="1:6">
      <c r="A791" s="140">
        <f t="shared" si="26"/>
        <v>5</v>
      </c>
      <c r="B791" s="369">
        <v>21299</v>
      </c>
      <c r="C791" s="287" t="s">
        <v>712</v>
      </c>
      <c r="D791" s="288">
        <v>17841</v>
      </c>
      <c r="E791" s="288">
        <v>8</v>
      </c>
      <c r="F791" s="251">
        <f t="shared" si="27"/>
        <v>-1</v>
      </c>
    </row>
    <row r="792" ht="36" customHeight="1" spans="1:6">
      <c r="A792" s="140">
        <f t="shared" si="26"/>
        <v>7</v>
      </c>
      <c r="B792" s="373">
        <v>2129999</v>
      </c>
      <c r="C792" s="378" t="s">
        <v>713</v>
      </c>
      <c r="D792" s="259">
        <v>17841</v>
      </c>
      <c r="E792" s="259">
        <v>8</v>
      </c>
      <c r="F792" s="260">
        <f t="shared" si="27"/>
        <v>-1</v>
      </c>
    </row>
    <row r="793" ht="36" customHeight="1" spans="1:6">
      <c r="A793" s="140">
        <f t="shared" si="26"/>
        <v>3</v>
      </c>
      <c r="B793" s="369">
        <v>213</v>
      </c>
      <c r="C793" s="287" t="s">
        <v>94</v>
      </c>
      <c r="D793" s="288">
        <v>10704</v>
      </c>
      <c r="E793" s="288">
        <v>11157</v>
      </c>
      <c r="F793" s="251">
        <f t="shared" si="27"/>
        <v>0.042</v>
      </c>
    </row>
    <row r="794" ht="36" customHeight="1" spans="1:6">
      <c r="A794" s="140">
        <f t="shared" si="26"/>
        <v>5</v>
      </c>
      <c r="B794" s="369">
        <v>21301</v>
      </c>
      <c r="C794" s="287" t="s">
        <v>714</v>
      </c>
      <c r="D794" s="288">
        <v>3461</v>
      </c>
      <c r="E794" s="288">
        <v>3392</v>
      </c>
      <c r="F794" s="251">
        <f t="shared" si="27"/>
        <v>-0.02</v>
      </c>
    </row>
    <row r="795" ht="36" customHeight="1" spans="1:6">
      <c r="A795" s="140">
        <f t="shared" si="26"/>
        <v>7</v>
      </c>
      <c r="B795" s="370">
        <v>2130101</v>
      </c>
      <c r="C795" s="266" t="s">
        <v>138</v>
      </c>
      <c r="D795" s="259">
        <v>328</v>
      </c>
      <c r="E795" s="259">
        <v>306</v>
      </c>
      <c r="F795" s="260">
        <f t="shared" si="27"/>
        <v>-0.067</v>
      </c>
    </row>
    <row r="796" ht="36" customHeight="1" spans="1:6">
      <c r="A796" s="140">
        <f t="shared" si="26"/>
        <v>7</v>
      </c>
      <c r="B796" s="370">
        <v>2130102</v>
      </c>
      <c r="C796" s="266" t="s">
        <v>139</v>
      </c>
      <c r="D796" s="259"/>
      <c r="E796" s="259">
        <v>1</v>
      </c>
      <c r="F796" s="260">
        <v>1</v>
      </c>
    </row>
    <row r="797" ht="36" customHeight="1" spans="1:6">
      <c r="A797" s="140">
        <f t="shared" ref="A797:A857" si="28">LEN(B797)</f>
        <v>7</v>
      </c>
      <c r="B797" s="370">
        <v>2130103</v>
      </c>
      <c r="C797" s="266" t="s">
        <v>140</v>
      </c>
      <c r="D797" s="259"/>
      <c r="E797" s="259"/>
      <c r="F797" s="260" t="str">
        <f t="shared" si="27"/>
        <v/>
      </c>
    </row>
    <row r="798" ht="36" customHeight="1" spans="1:6">
      <c r="A798" s="140">
        <f t="shared" si="28"/>
        <v>7</v>
      </c>
      <c r="B798" s="370">
        <v>2130104</v>
      </c>
      <c r="C798" s="266" t="s">
        <v>147</v>
      </c>
      <c r="D798" s="259">
        <v>1980</v>
      </c>
      <c r="E798" s="259">
        <v>2031</v>
      </c>
      <c r="F798" s="260">
        <f t="shared" si="27"/>
        <v>0.026</v>
      </c>
    </row>
    <row r="799" ht="36" customHeight="1" spans="1:6">
      <c r="A799" s="140">
        <f t="shared" si="28"/>
        <v>7</v>
      </c>
      <c r="B799" s="370">
        <v>2130105</v>
      </c>
      <c r="C799" s="266" t="s">
        <v>715</v>
      </c>
      <c r="D799" s="259"/>
      <c r="E799" s="259"/>
      <c r="F799" s="260" t="str">
        <f t="shared" si="27"/>
        <v/>
      </c>
    </row>
    <row r="800" ht="36" customHeight="1" spans="1:6">
      <c r="A800" s="140">
        <f t="shared" si="28"/>
        <v>7</v>
      </c>
      <c r="B800" s="370">
        <v>2130106</v>
      </c>
      <c r="C800" s="266" t="s">
        <v>716</v>
      </c>
      <c r="D800" s="259"/>
      <c r="E800" s="259"/>
      <c r="F800" s="260" t="str">
        <f t="shared" si="27"/>
        <v/>
      </c>
    </row>
    <row r="801" ht="36" customHeight="1" spans="1:6">
      <c r="A801" s="140">
        <f t="shared" si="28"/>
        <v>7</v>
      </c>
      <c r="B801" s="370">
        <v>2130108</v>
      </c>
      <c r="C801" s="266" t="s">
        <v>717</v>
      </c>
      <c r="D801" s="259"/>
      <c r="E801" s="259">
        <v>1</v>
      </c>
      <c r="F801" s="260">
        <v>1</v>
      </c>
    </row>
    <row r="802" ht="36" customHeight="1" spans="1:6">
      <c r="A802" s="140">
        <f t="shared" si="28"/>
        <v>7</v>
      </c>
      <c r="B802" s="370">
        <v>2130109</v>
      </c>
      <c r="C802" s="266" t="s">
        <v>718</v>
      </c>
      <c r="D802" s="259">
        <v>2</v>
      </c>
      <c r="E802" s="259">
        <v>10</v>
      </c>
      <c r="F802" s="260">
        <f t="shared" si="27"/>
        <v>4</v>
      </c>
    </row>
    <row r="803" ht="36" customHeight="1" spans="1:6">
      <c r="A803" s="140">
        <f t="shared" si="28"/>
        <v>7</v>
      </c>
      <c r="B803" s="370">
        <v>2130110</v>
      </c>
      <c r="C803" s="266" t="s">
        <v>719</v>
      </c>
      <c r="D803" s="259"/>
      <c r="E803" s="259"/>
      <c r="F803" s="260" t="str">
        <f t="shared" si="27"/>
        <v/>
      </c>
    </row>
    <row r="804" ht="36" customHeight="1" spans="1:6">
      <c r="A804" s="140">
        <f t="shared" si="28"/>
        <v>7</v>
      </c>
      <c r="B804" s="370">
        <v>2130111</v>
      </c>
      <c r="C804" s="266" t="s">
        <v>720</v>
      </c>
      <c r="D804" s="259"/>
      <c r="E804" s="259"/>
      <c r="F804" s="260" t="str">
        <f t="shared" si="27"/>
        <v/>
      </c>
    </row>
    <row r="805" ht="36" customHeight="1" spans="1:6">
      <c r="A805" s="140">
        <f t="shared" si="28"/>
        <v>7</v>
      </c>
      <c r="B805" s="370">
        <v>2130112</v>
      </c>
      <c r="C805" s="266" t="s">
        <v>721</v>
      </c>
      <c r="D805" s="259"/>
      <c r="E805" s="259"/>
      <c r="F805" s="260" t="str">
        <f t="shared" si="27"/>
        <v/>
      </c>
    </row>
    <row r="806" ht="36" customHeight="1" spans="1:6">
      <c r="A806" s="140">
        <f t="shared" si="28"/>
        <v>7</v>
      </c>
      <c r="B806" s="370">
        <v>2130114</v>
      </c>
      <c r="C806" s="266" t="s">
        <v>722</v>
      </c>
      <c r="D806" s="259"/>
      <c r="E806" s="259"/>
      <c r="F806" s="260" t="str">
        <f t="shared" si="27"/>
        <v/>
      </c>
    </row>
    <row r="807" ht="36" customHeight="1" spans="1:6">
      <c r="A807" s="140">
        <f t="shared" si="28"/>
        <v>7</v>
      </c>
      <c r="B807" s="370">
        <v>2130119</v>
      </c>
      <c r="C807" s="266" t="s">
        <v>723</v>
      </c>
      <c r="D807" s="259"/>
      <c r="E807" s="259"/>
      <c r="F807" s="260" t="str">
        <f t="shared" si="27"/>
        <v/>
      </c>
    </row>
    <row r="808" ht="36" customHeight="1" spans="1:6">
      <c r="A808" s="140">
        <f t="shared" si="28"/>
        <v>7</v>
      </c>
      <c r="B808" s="370">
        <v>2130120</v>
      </c>
      <c r="C808" s="266" t="s">
        <v>724</v>
      </c>
      <c r="D808" s="259">
        <v>664</v>
      </c>
      <c r="E808" s="259">
        <v>582</v>
      </c>
      <c r="F808" s="260">
        <f t="shared" si="27"/>
        <v>-0.123</v>
      </c>
    </row>
    <row r="809" ht="36" customHeight="1" spans="1:6">
      <c r="A809" s="140">
        <f t="shared" si="28"/>
        <v>7</v>
      </c>
      <c r="B809" s="370">
        <v>2130121</v>
      </c>
      <c r="C809" s="266" t="s">
        <v>725</v>
      </c>
      <c r="D809" s="259"/>
      <c r="E809" s="259"/>
      <c r="F809" s="260" t="str">
        <f t="shared" si="27"/>
        <v/>
      </c>
    </row>
    <row r="810" ht="36" customHeight="1" spans="1:6">
      <c r="A810" s="140">
        <f t="shared" si="28"/>
        <v>7</v>
      </c>
      <c r="B810" s="370">
        <v>2130122</v>
      </c>
      <c r="C810" s="266" t="s">
        <v>726</v>
      </c>
      <c r="D810" s="259">
        <v>405</v>
      </c>
      <c r="E810" s="259">
        <v>437</v>
      </c>
      <c r="F810" s="260">
        <f t="shared" si="27"/>
        <v>0.079</v>
      </c>
    </row>
    <row r="811" ht="36" customHeight="1" spans="1:6">
      <c r="A811" s="140">
        <f t="shared" si="28"/>
        <v>7</v>
      </c>
      <c r="B811" s="370">
        <v>2130124</v>
      </c>
      <c r="C811" s="266" t="s">
        <v>727</v>
      </c>
      <c r="D811" s="259"/>
      <c r="E811" s="259"/>
      <c r="F811" s="260" t="str">
        <f t="shared" si="27"/>
        <v/>
      </c>
    </row>
    <row r="812" ht="36" customHeight="1" spans="1:6">
      <c r="A812" s="140">
        <f t="shared" si="28"/>
        <v>7</v>
      </c>
      <c r="B812" s="370">
        <v>2130125</v>
      </c>
      <c r="C812" s="266" t="s">
        <v>728</v>
      </c>
      <c r="D812" s="259"/>
      <c r="E812" s="259"/>
      <c r="F812" s="260" t="str">
        <f t="shared" si="27"/>
        <v/>
      </c>
    </row>
    <row r="813" ht="36" customHeight="1" spans="1:6">
      <c r="A813" s="140">
        <f t="shared" si="28"/>
        <v>7</v>
      </c>
      <c r="B813" s="370">
        <v>2130126</v>
      </c>
      <c r="C813" s="266" t="s">
        <v>729</v>
      </c>
      <c r="D813" s="259">
        <v>60</v>
      </c>
      <c r="E813" s="259">
        <v>15</v>
      </c>
      <c r="F813" s="260">
        <f t="shared" si="27"/>
        <v>-0.75</v>
      </c>
    </row>
    <row r="814" ht="36" customHeight="1" spans="1:6">
      <c r="A814" s="140">
        <f t="shared" si="28"/>
        <v>7</v>
      </c>
      <c r="B814" s="370">
        <v>2130135</v>
      </c>
      <c r="C814" s="266" t="s">
        <v>730</v>
      </c>
      <c r="D814" s="259">
        <v>10</v>
      </c>
      <c r="E814" s="259"/>
      <c r="F814" s="260">
        <f t="shared" si="27"/>
        <v>-1</v>
      </c>
    </row>
    <row r="815" ht="36" customHeight="1" spans="1:6">
      <c r="A815" s="140">
        <f t="shared" si="28"/>
        <v>7</v>
      </c>
      <c r="B815" s="370">
        <v>2130142</v>
      </c>
      <c r="C815" s="266" t="s">
        <v>731</v>
      </c>
      <c r="D815" s="259"/>
      <c r="E815" s="259"/>
      <c r="F815" s="260" t="str">
        <f t="shared" si="27"/>
        <v/>
      </c>
    </row>
    <row r="816" ht="36" customHeight="1" spans="1:6">
      <c r="A816" s="140">
        <f t="shared" si="28"/>
        <v>7</v>
      </c>
      <c r="B816" s="370">
        <v>2130148</v>
      </c>
      <c r="C816" s="266" t="s">
        <v>732</v>
      </c>
      <c r="D816" s="259"/>
      <c r="E816" s="259"/>
      <c r="F816" s="260" t="str">
        <f t="shared" si="27"/>
        <v/>
      </c>
    </row>
    <row r="817" ht="36" customHeight="1" spans="1:6">
      <c r="A817" s="140">
        <f t="shared" si="28"/>
        <v>7</v>
      </c>
      <c r="B817" s="370">
        <v>2130152</v>
      </c>
      <c r="C817" s="266" t="s">
        <v>733</v>
      </c>
      <c r="D817" s="259"/>
      <c r="E817" s="259"/>
      <c r="F817" s="260" t="str">
        <f t="shared" si="27"/>
        <v/>
      </c>
    </row>
    <row r="818" ht="36" customHeight="1" spans="1:6">
      <c r="A818" s="140">
        <f t="shared" si="28"/>
        <v>7</v>
      </c>
      <c r="B818" s="370">
        <v>2130153</v>
      </c>
      <c r="C818" s="266" t="s">
        <v>734</v>
      </c>
      <c r="D818" s="259"/>
      <c r="E818" s="259"/>
      <c r="F818" s="260" t="str">
        <f t="shared" si="27"/>
        <v/>
      </c>
    </row>
    <row r="819" ht="36" customHeight="1" spans="1:6">
      <c r="A819" s="140">
        <f t="shared" si="28"/>
        <v>7</v>
      </c>
      <c r="B819" s="370">
        <v>2130199</v>
      </c>
      <c r="C819" s="266" t="s">
        <v>735</v>
      </c>
      <c r="D819" s="259">
        <v>12</v>
      </c>
      <c r="E819" s="259">
        <v>9</v>
      </c>
      <c r="F819" s="260">
        <f t="shared" si="27"/>
        <v>-0.25</v>
      </c>
    </row>
    <row r="820" ht="36" customHeight="1" spans="1:6">
      <c r="A820" s="140">
        <f t="shared" si="28"/>
        <v>5</v>
      </c>
      <c r="B820" s="369">
        <v>21302</v>
      </c>
      <c r="C820" s="287" t="s">
        <v>736</v>
      </c>
      <c r="D820" s="288">
        <v>1176</v>
      </c>
      <c r="E820" s="288">
        <v>1061</v>
      </c>
      <c r="F820" s="251">
        <f t="shared" si="27"/>
        <v>-0.098</v>
      </c>
    </row>
    <row r="821" ht="36" customHeight="1" spans="1:6">
      <c r="A821" s="140">
        <f t="shared" si="28"/>
        <v>7</v>
      </c>
      <c r="B821" s="370">
        <v>2130201</v>
      </c>
      <c r="C821" s="266" t="s">
        <v>138</v>
      </c>
      <c r="D821" s="259">
        <v>296</v>
      </c>
      <c r="E821" s="259">
        <v>234</v>
      </c>
      <c r="F821" s="260">
        <f t="shared" si="27"/>
        <v>-0.209</v>
      </c>
    </row>
    <row r="822" ht="36" customHeight="1" spans="1:6">
      <c r="A822" s="140">
        <f t="shared" si="28"/>
        <v>7</v>
      </c>
      <c r="B822" s="370">
        <v>2130202</v>
      </c>
      <c r="C822" s="266" t="s">
        <v>139</v>
      </c>
      <c r="D822" s="259"/>
      <c r="E822" s="259"/>
      <c r="F822" s="260" t="str">
        <f t="shared" si="27"/>
        <v/>
      </c>
    </row>
    <row r="823" ht="36" customHeight="1" spans="1:6">
      <c r="A823" s="140">
        <f t="shared" si="28"/>
        <v>7</v>
      </c>
      <c r="B823" s="370">
        <v>2130203</v>
      </c>
      <c r="C823" s="266" t="s">
        <v>140</v>
      </c>
      <c r="D823" s="259"/>
      <c r="E823" s="259"/>
      <c r="F823" s="260" t="str">
        <f t="shared" si="27"/>
        <v/>
      </c>
    </row>
    <row r="824" ht="36" customHeight="1" spans="1:6">
      <c r="A824" s="140">
        <f t="shared" si="28"/>
        <v>7</v>
      </c>
      <c r="B824" s="370">
        <v>2130204</v>
      </c>
      <c r="C824" s="266" t="s">
        <v>737</v>
      </c>
      <c r="D824" s="259">
        <v>420</v>
      </c>
      <c r="E824" s="259">
        <v>407</v>
      </c>
      <c r="F824" s="260">
        <f t="shared" si="27"/>
        <v>-0.031</v>
      </c>
    </row>
    <row r="825" ht="36" customHeight="1" spans="1:6">
      <c r="A825" s="140">
        <f t="shared" si="28"/>
        <v>7</v>
      </c>
      <c r="B825" s="370">
        <v>2130205</v>
      </c>
      <c r="C825" s="266" t="s">
        <v>738</v>
      </c>
      <c r="D825" s="259">
        <v>18</v>
      </c>
      <c r="E825" s="259">
        <v>18</v>
      </c>
      <c r="F825" s="260">
        <f t="shared" si="27"/>
        <v>0</v>
      </c>
    </row>
    <row r="826" ht="36" customHeight="1" spans="1:6">
      <c r="A826" s="140">
        <f t="shared" si="28"/>
        <v>7</v>
      </c>
      <c r="B826" s="370">
        <v>2130206</v>
      </c>
      <c r="C826" s="266" t="s">
        <v>739</v>
      </c>
      <c r="D826" s="259"/>
      <c r="E826" s="259"/>
      <c r="F826" s="260" t="str">
        <f t="shared" si="27"/>
        <v/>
      </c>
    </row>
    <row r="827" ht="36" customHeight="1" spans="1:6">
      <c r="A827" s="140">
        <f t="shared" si="28"/>
        <v>7</v>
      </c>
      <c r="B827" s="370">
        <v>2130207</v>
      </c>
      <c r="C827" s="266" t="s">
        <v>740</v>
      </c>
      <c r="D827" s="259">
        <v>31</v>
      </c>
      <c r="E827" s="259">
        <v>31</v>
      </c>
      <c r="F827" s="260">
        <f t="shared" si="27"/>
        <v>0</v>
      </c>
    </row>
    <row r="828" ht="36" customHeight="1" spans="1:6">
      <c r="A828" s="140">
        <f t="shared" si="28"/>
        <v>7</v>
      </c>
      <c r="B828" s="370">
        <v>2130209</v>
      </c>
      <c r="C828" s="266" t="s">
        <v>741</v>
      </c>
      <c r="D828" s="259">
        <v>44</v>
      </c>
      <c r="E828" s="259">
        <v>44</v>
      </c>
      <c r="F828" s="260">
        <f t="shared" si="27"/>
        <v>0</v>
      </c>
    </row>
    <row r="829" ht="36" customHeight="1" spans="1:6">
      <c r="A829" s="140">
        <f t="shared" si="28"/>
        <v>7</v>
      </c>
      <c r="B829" s="370">
        <v>2130211</v>
      </c>
      <c r="C829" s="266" t="s">
        <v>742</v>
      </c>
      <c r="D829" s="259"/>
      <c r="E829" s="259"/>
      <c r="F829" s="260" t="str">
        <f t="shared" si="27"/>
        <v/>
      </c>
    </row>
    <row r="830" ht="36" customHeight="1" spans="1:6">
      <c r="A830" s="140">
        <f t="shared" si="28"/>
        <v>7</v>
      </c>
      <c r="B830" s="370">
        <v>2130212</v>
      </c>
      <c r="C830" s="266" t="s">
        <v>743</v>
      </c>
      <c r="D830" s="259"/>
      <c r="E830" s="259"/>
      <c r="F830" s="260" t="str">
        <f t="shared" si="27"/>
        <v/>
      </c>
    </row>
    <row r="831" ht="36" customHeight="1" spans="1:6">
      <c r="A831" s="140">
        <f t="shared" si="28"/>
        <v>7</v>
      </c>
      <c r="B831" s="370">
        <v>2130213</v>
      </c>
      <c r="C831" s="266" t="s">
        <v>744</v>
      </c>
      <c r="D831" s="259"/>
      <c r="E831" s="259"/>
      <c r="F831" s="260" t="str">
        <f t="shared" si="27"/>
        <v/>
      </c>
    </row>
    <row r="832" ht="36" customHeight="1" spans="1:6">
      <c r="A832" s="140">
        <f t="shared" si="28"/>
        <v>7</v>
      </c>
      <c r="B832" s="370">
        <v>2130217</v>
      </c>
      <c r="C832" s="266" t="s">
        <v>745</v>
      </c>
      <c r="D832" s="259"/>
      <c r="E832" s="259"/>
      <c r="F832" s="260" t="str">
        <f t="shared" si="27"/>
        <v/>
      </c>
    </row>
    <row r="833" ht="36" customHeight="1" spans="1:6">
      <c r="A833" s="140">
        <f t="shared" si="28"/>
        <v>7</v>
      </c>
      <c r="B833" s="370">
        <v>2130220</v>
      </c>
      <c r="C833" s="266" t="s">
        <v>746</v>
      </c>
      <c r="D833" s="259"/>
      <c r="E833" s="259"/>
      <c r="F833" s="260" t="str">
        <f t="shared" si="27"/>
        <v/>
      </c>
    </row>
    <row r="834" ht="36" customHeight="1" spans="1:6">
      <c r="A834" s="140">
        <f t="shared" si="28"/>
        <v>7</v>
      </c>
      <c r="B834" s="370">
        <v>2130221</v>
      </c>
      <c r="C834" s="266" t="s">
        <v>747</v>
      </c>
      <c r="D834" s="259"/>
      <c r="E834" s="259"/>
      <c r="F834" s="260" t="str">
        <f t="shared" si="27"/>
        <v/>
      </c>
    </row>
    <row r="835" ht="36" customHeight="1" spans="1:6">
      <c r="A835" s="140">
        <f t="shared" si="28"/>
        <v>7</v>
      </c>
      <c r="B835" s="370">
        <v>2130223</v>
      </c>
      <c r="C835" s="266" t="s">
        <v>748</v>
      </c>
      <c r="D835" s="259"/>
      <c r="E835" s="259"/>
      <c r="F835" s="260" t="str">
        <f t="shared" si="27"/>
        <v/>
      </c>
    </row>
    <row r="836" ht="36" customHeight="1" spans="1:6">
      <c r="A836" s="140">
        <f t="shared" si="28"/>
        <v>7</v>
      </c>
      <c r="B836" s="370">
        <v>2130226</v>
      </c>
      <c r="C836" s="266" t="s">
        <v>749</v>
      </c>
      <c r="D836" s="259"/>
      <c r="E836" s="259"/>
      <c r="F836" s="260" t="str">
        <f t="shared" ref="F836:F899" si="29">IF(D836&lt;&gt;0,E836/D836-1,"")</f>
        <v/>
      </c>
    </row>
    <row r="837" ht="36" customHeight="1" spans="1:6">
      <c r="A837" s="140">
        <f t="shared" si="28"/>
        <v>7</v>
      </c>
      <c r="B837" s="370">
        <v>2130227</v>
      </c>
      <c r="C837" s="266" t="s">
        <v>750</v>
      </c>
      <c r="D837" s="259"/>
      <c r="E837" s="259"/>
      <c r="F837" s="260" t="str">
        <f t="shared" si="29"/>
        <v/>
      </c>
    </row>
    <row r="838" ht="36" customHeight="1" spans="1:6">
      <c r="A838" s="140">
        <f t="shared" si="28"/>
        <v>7</v>
      </c>
      <c r="B838" s="370">
        <v>2130234</v>
      </c>
      <c r="C838" s="266" t="s">
        <v>751</v>
      </c>
      <c r="D838" s="259">
        <v>367</v>
      </c>
      <c r="E838" s="259">
        <v>327</v>
      </c>
      <c r="F838" s="260">
        <f t="shared" si="29"/>
        <v>-0.109</v>
      </c>
    </row>
    <row r="839" ht="36" customHeight="1" spans="1:6">
      <c r="A839" s="140">
        <f t="shared" si="28"/>
        <v>7</v>
      </c>
      <c r="B839" s="370">
        <v>2130236</v>
      </c>
      <c r="C839" s="266" t="s">
        <v>752</v>
      </c>
      <c r="D839" s="259"/>
      <c r="E839" s="259"/>
      <c r="F839" s="260" t="str">
        <f t="shared" si="29"/>
        <v/>
      </c>
    </row>
    <row r="840" ht="36" customHeight="1" spans="1:6">
      <c r="A840" s="140">
        <f t="shared" si="28"/>
        <v>7</v>
      </c>
      <c r="B840" s="370">
        <v>2130237</v>
      </c>
      <c r="C840" s="266" t="s">
        <v>721</v>
      </c>
      <c r="D840" s="259"/>
      <c r="E840" s="259"/>
      <c r="F840" s="260" t="str">
        <f t="shared" si="29"/>
        <v/>
      </c>
    </row>
    <row r="841" ht="36" customHeight="1" spans="1:6">
      <c r="A841" s="140">
        <f t="shared" si="28"/>
        <v>7</v>
      </c>
      <c r="B841" s="370">
        <v>2130299</v>
      </c>
      <c r="C841" s="266" t="s">
        <v>753</v>
      </c>
      <c r="D841" s="259"/>
      <c r="E841" s="259"/>
      <c r="F841" s="260" t="str">
        <f t="shared" si="29"/>
        <v/>
      </c>
    </row>
    <row r="842" ht="36" customHeight="1" spans="1:6">
      <c r="A842" s="140">
        <f t="shared" si="28"/>
        <v>5</v>
      </c>
      <c r="B842" s="369">
        <v>21303</v>
      </c>
      <c r="C842" s="287" t="s">
        <v>754</v>
      </c>
      <c r="D842" s="288">
        <v>3270</v>
      </c>
      <c r="E842" s="288">
        <v>1467</v>
      </c>
      <c r="F842" s="251">
        <f t="shared" si="29"/>
        <v>-0.551</v>
      </c>
    </row>
    <row r="843" ht="36" customHeight="1" spans="1:6">
      <c r="A843" s="140">
        <f t="shared" si="28"/>
        <v>7</v>
      </c>
      <c r="B843" s="370">
        <v>2130301</v>
      </c>
      <c r="C843" s="266" t="s">
        <v>138</v>
      </c>
      <c r="D843" s="259">
        <v>202</v>
      </c>
      <c r="E843" s="259">
        <v>222</v>
      </c>
      <c r="F843" s="260">
        <f t="shared" si="29"/>
        <v>0.099</v>
      </c>
    </row>
    <row r="844" ht="36" customHeight="1" spans="1:6">
      <c r="A844" s="140">
        <f t="shared" si="28"/>
        <v>7</v>
      </c>
      <c r="B844" s="370">
        <v>2130302</v>
      </c>
      <c r="C844" s="266" t="s">
        <v>139</v>
      </c>
      <c r="D844" s="259"/>
      <c r="E844" s="259"/>
      <c r="F844" s="260" t="str">
        <f t="shared" si="29"/>
        <v/>
      </c>
    </row>
    <row r="845" ht="36" customHeight="1" spans="1:6">
      <c r="A845" s="140">
        <f t="shared" si="28"/>
        <v>7</v>
      </c>
      <c r="B845" s="370">
        <v>2130303</v>
      </c>
      <c r="C845" s="266" t="s">
        <v>140</v>
      </c>
      <c r="D845" s="259"/>
      <c r="E845" s="259"/>
      <c r="F845" s="260" t="str">
        <f t="shared" si="29"/>
        <v/>
      </c>
    </row>
    <row r="846" ht="36" customHeight="1" spans="1:6">
      <c r="A846" s="140">
        <f t="shared" si="28"/>
        <v>7</v>
      </c>
      <c r="B846" s="370">
        <v>2130304</v>
      </c>
      <c r="C846" s="266" t="s">
        <v>755</v>
      </c>
      <c r="D846" s="259"/>
      <c r="E846" s="259"/>
      <c r="F846" s="260" t="str">
        <f t="shared" si="29"/>
        <v/>
      </c>
    </row>
    <row r="847" ht="36" customHeight="1" spans="1:6">
      <c r="A847" s="140">
        <f t="shared" si="28"/>
        <v>7</v>
      </c>
      <c r="B847" s="370">
        <v>2130305</v>
      </c>
      <c r="C847" s="266" t="s">
        <v>756</v>
      </c>
      <c r="D847" s="259">
        <v>9</v>
      </c>
      <c r="E847" s="259">
        <v>9</v>
      </c>
      <c r="F847" s="260">
        <f t="shared" si="29"/>
        <v>0</v>
      </c>
    </row>
    <row r="848" ht="36" customHeight="1" spans="1:6">
      <c r="A848" s="140">
        <f t="shared" si="28"/>
        <v>7</v>
      </c>
      <c r="B848" s="370">
        <v>2130306</v>
      </c>
      <c r="C848" s="266" t="s">
        <v>757</v>
      </c>
      <c r="D848" s="259">
        <v>2</v>
      </c>
      <c r="E848" s="259">
        <v>6</v>
      </c>
      <c r="F848" s="260">
        <f t="shared" si="29"/>
        <v>2</v>
      </c>
    </row>
    <row r="849" ht="36" customHeight="1" spans="1:6">
      <c r="A849" s="140">
        <f t="shared" si="28"/>
        <v>7</v>
      </c>
      <c r="B849" s="370">
        <v>2130307</v>
      </c>
      <c r="C849" s="266" t="s">
        <v>758</v>
      </c>
      <c r="D849" s="259"/>
      <c r="E849" s="259"/>
      <c r="F849" s="260" t="str">
        <f t="shared" si="29"/>
        <v/>
      </c>
    </row>
    <row r="850" ht="36" customHeight="1" spans="1:6">
      <c r="A850" s="140">
        <f t="shared" si="28"/>
        <v>7</v>
      </c>
      <c r="B850" s="370">
        <v>2130308</v>
      </c>
      <c r="C850" s="266" t="s">
        <v>759</v>
      </c>
      <c r="D850" s="259"/>
      <c r="E850" s="259"/>
      <c r="F850" s="260" t="str">
        <f t="shared" si="29"/>
        <v/>
      </c>
    </row>
    <row r="851" ht="36" customHeight="1" spans="1:6">
      <c r="A851" s="140">
        <f t="shared" si="28"/>
        <v>7</v>
      </c>
      <c r="B851" s="370">
        <v>2130309</v>
      </c>
      <c r="C851" s="266" t="s">
        <v>760</v>
      </c>
      <c r="D851" s="259"/>
      <c r="E851" s="259"/>
      <c r="F851" s="260" t="str">
        <f t="shared" si="29"/>
        <v/>
      </c>
    </row>
    <row r="852" ht="36" customHeight="1" spans="1:6">
      <c r="A852" s="140">
        <f t="shared" si="28"/>
        <v>7</v>
      </c>
      <c r="B852" s="370">
        <v>2130310</v>
      </c>
      <c r="C852" s="266" t="s">
        <v>761</v>
      </c>
      <c r="D852" s="259">
        <v>49</v>
      </c>
      <c r="E852" s="259"/>
      <c r="F852" s="260">
        <f t="shared" si="29"/>
        <v>-1</v>
      </c>
    </row>
    <row r="853" ht="36" customHeight="1" spans="1:6">
      <c r="A853" s="140">
        <f t="shared" si="28"/>
        <v>7</v>
      </c>
      <c r="B853" s="370">
        <v>2130311</v>
      </c>
      <c r="C853" s="266" t="s">
        <v>762</v>
      </c>
      <c r="D853" s="259">
        <v>173</v>
      </c>
      <c r="E853" s="259"/>
      <c r="F853" s="260">
        <f t="shared" si="29"/>
        <v>-1</v>
      </c>
    </row>
    <row r="854" ht="36" customHeight="1" spans="1:6">
      <c r="A854" s="140">
        <f t="shared" si="28"/>
        <v>7</v>
      </c>
      <c r="B854" s="370">
        <v>2130312</v>
      </c>
      <c r="C854" s="266" t="s">
        <v>763</v>
      </c>
      <c r="D854" s="259"/>
      <c r="E854" s="259"/>
      <c r="F854" s="260" t="str">
        <f t="shared" si="29"/>
        <v/>
      </c>
    </row>
    <row r="855" ht="36" customHeight="1" spans="1:6">
      <c r="A855" s="140">
        <f t="shared" si="28"/>
        <v>7</v>
      </c>
      <c r="B855" s="370">
        <v>2130313</v>
      </c>
      <c r="C855" s="266" t="s">
        <v>764</v>
      </c>
      <c r="D855" s="259"/>
      <c r="E855" s="259"/>
      <c r="F855" s="260" t="str">
        <f t="shared" si="29"/>
        <v/>
      </c>
    </row>
    <row r="856" ht="36" customHeight="1" spans="1:6">
      <c r="A856" s="140">
        <f t="shared" si="28"/>
        <v>7</v>
      </c>
      <c r="B856" s="370">
        <v>2130314</v>
      </c>
      <c r="C856" s="266" t="s">
        <v>765</v>
      </c>
      <c r="D856" s="259">
        <v>20</v>
      </c>
      <c r="E856" s="259">
        <v>20</v>
      </c>
      <c r="F856" s="260">
        <f t="shared" si="29"/>
        <v>0</v>
      </c>
    </row>
    <row r="857" ht="36" customHeight="1" spans="1:6">
      <c r="A857" s="140">
        <f t="shared" si="28"/>
        <v>7</v>
      </c>
      <c r="B857" s="370">
        <v>2130315</v>
      </c>
      <c r="C857" s="266" t="s">
        <v>766</v>
      </c>
      <c r="D857" s="259">
        <v>40</v>
      </c>
      <c r="E857" s="259">
        <v>11</v>
      </c>
      <c r="F857" s="260">
        <f t="shared" si="29"/>
        <v>-0.725</v>
      </c>
    </row>
    <row r="858" ht="36" customHeight="1" spans="1:6">
      <c r="A858" s="140">
        <f t="shared" ref="A858:A921" si="30">LEN(B858)</f>
        <v>7</v>
      </c>
      <c r="B858" s="370">
        <v>2130316</v>
      </c>
      <c r="C858" s="266" t="s">
        <v>767</v>
      </c>
      <c r="D858" s="259"/>
      <c r="E858" s="259"/>
      <c r="F858" s="260" t="str">
        <f t="shared" si="29"/>
        <v/>
      </c>
    </row>
    <row r="859" ht="36" customHeight="1" spans="1:6">
      <c r="A859" s="140">
        <f t="shared" si="30"/>
        <v>7</v>
      </c>
      <c r="B859" s="370">
        <v>2130317</v>
      </c>
      <c r="C859" s="266" t="s">
        <v>768</v>
      </c>
      <c r="D859" s="259"/>
      <c r="E859" s="259"/>
      <c r="F859" s="260" t="str">
        <f t="shared" si="29"/>
        <v/>
      </c>
    </row>
    <row r="860" ht="36" customHeight="1" spans="1:6">
      <c r="A860" s="140">
        <f t="shared" si="30"/>
        <v>7</v>
      </c>
      <c r="B860" s="370">
        <v>2130318</v>
      </c>
      <c r="C860" s="266" t="s">
        <v>769</v>
      </c>
      <c r="D860" s="259"/>
      <c r="E860" s="259"/>
      <c r="F860" s="260" t="str">
        <f t="shared" si="29"/>
        <v/>
      </c>
    </row>
    <row r="861" ht="36" customHeight="1" spans="1:6">
      <c r="A861" s="140">
        <f t="shared" si="30"/>
        <v>7</v>
      </c>
      <c r="B861" s="370">
        <v>2130319</v>
      </c>
      <c r="C861" s="266" t="s">
        <v>770</v>
      </c>
      <c r="D861" s="259"/>
      <c r="E861" s="259"/>
      <c r="F861" s="260" t="str">
        <f t="shared" si="29"/>
        <v/>
      </c>
    </row>
    <row r="862" ht="36" customHeight="1" spans="1:6">
      <c r="A862" s="140">
        <f t="shared" si="30"/>
        <v>7</v>
      </c>
      <c r="B862" s="370">
        <v>2130321</v>
      </c>
      <c r="C862" s="266" t="s">
        <v>771</v>
      </c>
      <c r="D862" s="259"/>
      <c r="E862" s="259"/>
      <c r="F862" s="260" t="str">
        <f t="shared" si="29"/>
        <v/>
      </c>
    </row>
    <row r="863" ht="36" customHeight="1" spans="1:6">
      <c r="A863" s="140">
        <f t="shared" si="30"/>
        <v>7</v>
      </c>
      <c r="B863" s="370">
        <v>2130322</v>
      </c>
      <c r="C863" s="266" t="s">
        <v>772</v>
      </c>
      <c r="D863" s="259"/>
      <c r="E863" s="259"/>
      <c r="F863" s="260" t="str">
        <f t="shared" si="29"/>
        <v/>
      </c>
    </row>
    <row r="864" ht="36" customHeight="1" spans="1:6">
      <c r="A864" s="140">
        <f t="shared" si="30"/>
        <v>7</v>
      </c>
      <c r="B864" s="370">
        <v>2130333</v>
      </c>
      <c r="C864" s="266" t="s">
        <v>748</v>
      </c>
      <c r="D864" s="259"/>
      <c r="E864" s="259"/>
      <c r="F864" s="260" t="str">
        <f t="shared" si="29"/>
        <v/>
      </c>
    </row>
    <row r="865" ht="36" customHeight="1" spans="1:6">
      <c r="A865" s="140">
        <f t="shared" si="30"/>
        <v>7</v>
      </c>
      <c r="B865" s="370">
        <v>2130334</v>
      </c>
      <c r="C865" s="266" t="s">
        <v>773</v>
      </c>
      <c r="D865" s="259"/>
      <c r="E865" s="259"/>
      <c r="F865" s="260" t="str">
        <f t="shared" si="29"/>
        <v/>
      </c>
    </row>
    <row r="866" ht="36" customHeight="1" spans="1:6">
      <c r="A866" s="140">
        <f t="shared" si="30"/>
        <v>7</v>
      </c>
      <c r="B866" s="370">
        <v>2130335</v>
      </c>
      <c r="C866" s="266" t="s">
        <v>774</v>
      </c>
      <c r="D866" s="259"/>
      <c r="E866" s="259"/>
      <c r="F866" s="260" t="str">
        <f t="shared" si="29"/>
        <v/>
      </c>
    </row>
    <row r="867" ht="36" customHeight="1" spans="1:6">
      <c r="A867" s="140">
        <f t="shared" si="30"/>
        <v>7</v>
      </c>
      <c r="B867" s="370">
        <v>2130336</v>
      </c>
      <c r="C867" s="266" t="s">
        <v>775</v>
      </c>
      <c r="D867" s="259"/>
      <c r="E867" s="259"/>
      <c r="F867" s="260" t="str">
        <f t="shared" si="29"/>
        <v/>
      </c>
    </row>
    <row r="868" ht="36" customHeight="1" spans="1:6">
      <c r="A868" s="140">
        <f t="shared" si="30"/>
        <v>7</v>
      </c>
      <c r="B868" s="370">
        <v>2130337</v>
      </c>
      <c r="C868" s="266" t="s">
        <v>776</v>
      </c>
      <c r="D868" s="259"/>
      <c r="E868" s="259"/>
      <c r="F868" s="260" t="str">
        <f t="shared" si="29"/>
        <v/>
      </c>
    </row>
    <row r="869" ht="36" customHeight="1" spans="1:6">
      <c r="A869" s="140">
        <f t="shared" si="30"/>
        <v>7</v>
      </c>
      <c r="B869" s="370">
        <v>2130399</v>
      </c>
      <c r="C869" s="266" t="s">
        <v>777</v>
      </c>
      <c r="D869" s="259">
        <v>2775</v>
      </c>
      <c r="E869" s="259">
        <v>1199</v>
      </c>
      <c r="F869" s="260">
        <f t="shared" si="29"/>
        <v>-0.568</v>
      </c>
    </row>
    <row r="870" ht="36" customHeight="1" spans="1:6">
      <c r="A870" s="140">
        <f t="shared" si="30"/>
        <v>5</v>
      </c>
      <c r="B870" s="369">
        <v>21305</v>
      </c>
      <c r="C870" s="287" t="s">
        <v>778</v>
      </c>
      <c r="D870" s="288">
        <v>1676</v>
      </c>
      <c r="E870" s="288">
        <v>3316</v>
      </c>
      <c r="F870" s="251">
        <f t="shared" si="29"/>
        <v>0.979</v>
      </c>
    </row>
    <row r="871" ht="36" customHeight="1" spans="1:6">
      <c r="A871" s="140">
        <f t="shared" si="30"/>
        <v>7</v>
      </c>
      <c r="B871" s="370">
        <v>2130501</v>
      </c>
      <c r="C871" s="266" t="s">
        <v>138</v>
      </c>
      <c r="D871" s="259"/>
      <c r="E871" s="259"/>
      <c r="F871" s="260" t="str">
        <f t="shared" si="29"/>
        <v/>
      </c>
    </row>
    <row r="872" ht="36" customHeight="1" spans="1:6">
      <c r="A872" s="140">
        <f t="shared" si="30"/>
        <v>7</v>
      </c>
      <c r="B872" s="370">
        <v>2130502</v>
      </c>
      <c r="C872" s="266" t="s">
        <v>139</v>
      </c>
      <c r="D872" s="259"/>
      <c r="E872" s="259"/>
      <c r="F872" s="260" t="str">
        <f t="shared" si="29"/>
        <v/>
      </c>
    </row>
    <row r="873" ht="36" customHeight="1" spans="1:6">
      <c r="A873" s="140">
        <f t="shared" si="30"/>
        <v>7</v>
      </c>
      <c r="B873" s="370">
        <v>2130503</v>
      </c>
      <c r="C873" s="266" t="s">
        <v>140</v>
      </c>
      <c r="D873" s="259"/>
      <c r="E873" s="259"/>
      <c r="F873" s="260" t="str">
        <f t="shared" si="29"/>
        <v/>
      </c>
    </row>
    <row r="874" ht="36" customHeight="1" spans="1:6">
      <c r="A874" s="140">
        <f t="shared" si="30"/>
        <v>7</v>
      </c>
      <c r="B874" s="370">
        <v>2130504</v>
      </c>
      <c r="C874" s="266" t="s">
        <v>779</v>
      </c>
      <c r="D874" s="259">
        <v>158</v>
      </c>
      <c r="E874" s="259">
        <v>568</v>
      </c>
      <c r="F874" s="260">
        <f t="shared" si="29"/>
        <v>2.595</v>
      </c>
    </row>
    <row r="875" ht="36" customHeight="1" spans="1:6">
      <c r="A875" s="140">
        <f t="shared" si="30"/>
        <v>7</v>
      </c>
      <c r="B875" s="370">
        <v>2130505</v>
      </c>
      <c r="C875" s="266" t="s">
        <v>780</v>
      </c>
      <c r="D875" s="259">
        <v>1089</v>
      </c>
      <c r="E875" s="259">
        <v>2271</v>
      </c>
      <c r="F875" s="260">
        <f t="shared" si="29"/>
        <v>1.085</v>
      </c>
    </row>
    <row r="876" ht="36" customHeight="1" spans="1:6">
      <c r="A876" s="140">
        <f t="shared" si="30"/>
        <v>7</v>
      </c>
      <c r="B876" s="370">
        <v>2130506</v>
      </c>
      <c r="C876" s="266" t="s">
        <v>781</v>
      </c>
      <c r="D876" s="259"/>
      <c r="E876" s="259"/>
      <c r="F876" s="260" t="str">
        <f t="shared" si="29"/>
        <v/>
      </c>
    </row>
    <row r="877" ht="36" customHeight="1" spans="1:6">
      <c r="A877" s="140">
        <f t="shared" si="30"/>
        <v>7</v>
      </c>
      <c r="B877" s="370">
        <v>2130507</v>
      </c>
      <c r="C877" s="266" t="s">
        <v>782</v>
      </c>
      <c r="D877" s="259">
        <v>159</v>
      </c>
      <c r="E877" s="259">
        <v>121</v>
      </c>
      <c r="F877" s="260">
        <f t="shared" si="29"/>
        <v>-0.239</v>
      </c>
    </row>
    <row r="878" ht="36" customHeight="1" spans="1:6">
      <c r="A878" s="140">
        <f t="shared" si="30"/>
        <v>7</v>
      </c>
      <c r="B878" s="370">
        <v>2130508</v>
      </c>
      <c r="C878" s="266" t="s">
        <v>783</v>
      </c>
      <c r="D878" s="259"/>
      <c r="E878" s="259"/>
      <c r="F878" s="260" t="str">
        <f t="shared" si="29"/>
        <v/>
      </c>
    </row>
    <row r="879" ht="36" customHeight="1" spans="1:6">
      <c r="A879" s="140">
        <f t="shared" si="30"/>
        <v>7</v>
      </c>
      <c r="B879" s="370">
        <v>2130550</v>
      </c>
      <c r="C879" s="266" t="s">
        <v>784</v>
      </c>
      <c r="D879" s="259"/>
      <c r="E879" s="259"/>
      <c r="F879" s="260" t="str">
        <f t="shared" si="29"/>
        <v/>
      </c>
    </row>
    <row r="880" ht="36" customHeight="1" spans="1:6">
      <c r="A880" s="140">
        <f t="shared" si="30"/>
        <v>7</v>
      </c>
      <c r="B880" s="370">
        <v>2130599</v>
      </c>
      <c r="C880" s="266" t="s">
        <v>785</v>
      </c>
      <c r="D880" s="259">
        <v>270</v>
      </c>
      <c r="E880" s="259">
        <v>356</v>
      </c>
      <c r="F880" s="260">
        <f t="shared" si="29"/>
        <v>0.319</v>
      </c>
    </row>
    <row r="881" ht="36" customHeight="1" spans="1:6">
      <c r="A881" s="140">
        <f t="shared" si="30"/>
        <v>5</v>
      </c>
      <c r="B881" s="369">
        <v>21307</v>
      </c>
      <c r="C881" s="287" t="s">
        <v>786</v>
      </c>
      <c r="D881" s="288">
        <v>859</v>
      </c>
      <c r="E881" s="288">
        <v>1794</v>
      </c>
      <c r="F881" s="251">
        <f t="shared" si="29"/>
        <v>1.088</v>
      </c>
    </row>
    <row r="882" ht="36" customHeight="1" spans="1:6">
      <c r="A882" s="140">
        <f t="shared" si="30"/>
        <v>7</v>
      </c>
      <c r="B882" s="370">
        <v>2130701</v>
      </c>
      <c r="C882" s="266" t="s">
        <v>787</v>
      </c>
      <c r="D882" s="259">
        <v>49</v>
      </c>
      <c r="E882" s="259">
        <v>194</v>
      </c>
      <c r="F882" s="260">
        <f t="shared" si="29"/>
        <v>2.959</v>
      </c>
    </row>
    <row r="883" ht="36" customHeight="1" spans="1:6">
      <c r="A883" s="140">
        <f t="shared" si="30"/>
        <v>7</v>
      </c>
      <c r="B883" s="370">
        <v>2130704</v>
      </c>
      <c r="C883" s="266" t="s">
        <v>788</v>
      </c>
      <c r="D883" s="259"/>
      <c r="E883" s="259"/>
      <c r="F883" s="260" t="str">
        <f t="shared" si="29"/>
        <v/>
      </c>
    </row>
    <row r="884" ht="36" customHeight="1" spans="1:6">
      <c r="A884" s="140">
        <f t="shared" si="30"/>
        <v>7</v>
      </c>
      <c r="B884" s="370">
        <v>2130705</v>
      </c>
      <c r="C884" s="266" t="s">
        <v>789</v>
      </c>
      <c r="D884" s="259">
        <v>810</v>
      </c>
      <c r="E884" s="259">
        <v>1600</v>
      </c>
      <c r="F884" s="260">
        <f t="shared" si="29"/>
        <v>0.975</v>
      </c>
    </row>
    <row r="885" ht="36" customHeight="1" spans="1:6">
      <c r="A885" s="140">
        <f t="shared" si="30"/>
        <v>7</v>
      </c>
      <c r="B885" s="370">
        <v>2130706</v>
      </c>
      <c r="C885" s="266" t="s">
        <v>790</v>
      </c>
      <c r="D885" s="259"/>
      <c r="E885" s="259"/>
      <c r="F885" s="260" t="str">
        <f t="shared" si="29"/>
        <v/>
      </c>
    </row>
    <row r="886" ht="36" customHeight="1" spans="1:6">
      <c r="A886" s="140">
        <f t="shared" si="30"/>
        <v>7</v>
      </c>
      <c r="B886" s="370">
        <v>2130707</v>
      </c>
      <c r="C886" s="266" t="s">
        <v>791</v>
      </c>
      <c r="D886" s="259"/>
      <c r="E886" s="259"/>
      <c r="F886" s="260" t="str">
        <f t="shared" si="29"/>
        <v/>
      </c>
    </row>
    <row r="887" ht="36" customHeight="1" spans="1:6">
      <c r="A887" s="140">
        <f t="shared" si="30"/>
        <v>7</v>
      </c>
      <c r="B887" s="370">
        <v>2130799</v>
      </c>
      <c r="C887" s="266" t="s">
        <v>792</v>
      </c>
      <c r="D887" s="259"/>
      <c r="E887" s="259"/>
      <c r="F887" s="260" t="str">
        <f t="shared" si="29"/>
        <v/>
      </c>
    </row>
    <row r="888" ht="36" customHeight="1" spans="1:6">
      <c r="A888" s="140">
        <f t="shared" si="30"/>
        <v>5</v>
      </c>
      <c r="B888" s="369">
        <v>21308</v>
      </c>
      <c r="C888" s="287" t="s">
        <v>793</v>
      </c>
      <c r="D888" s="288">
        <v>222</v>
      </c>
      <c r="E888" s="288">
        <v>127</v>
      </c>
      <c r="F888" s="251">
        <f t="shared" si="29"/>
        <v>-0.428</v>
      </c>
    </row>
    <row r="889" ht="36" customHeight="1" spans="1:6">
      <c r="A889" s="140">
        <f t="shared" si="30"/>
        <v>7</v>
      </c>
      <c r="B889" s="370">
        <v>2130801</v>
      </c>
      <c r="C889" s="266" t="s">
        <v>794</v>
      </c>
      <c r="D889" s="259"/>
      <c r="E889" s="259"/>
      <c r="F889" s="260" t="str">
        <f t="shared" si="29"/>
        <v/>
      </c>
    </row>
    <row r="890" ht="36" customHeight="1" spans="1:6">
      <c r="A890" s="140">
        <f t="shared" si="30"/>
        <v>7</v>
      </c>
      <c r="B890" s="370">
        <v>2130803</v>
      </c>
      <c r="C890" s="266" t="s">
        <v>795</v>
      </c>
      <c r="D890" s="259">
        <v>118</v>
      </c>
      <c r="E890" s="259">
        <v>127</v>
      </c>
      <c r="F890" s="260">
        <f t="shared" si="29"/>
        <v>0.076</v>
      </c>
    </row>
    <row r="891" ht="36" customHeight="1" spans="1:6">
      <c r="A891" s="140">
        <f t="shared" si="30"/>
        <v>7</v>
      </c>
      <c r="B891" s="370">
        <v>2130804</v>
      </c>
      <c r="C891" s="266" t="s">
        <v>796</v>
      </c>
      <c r="D891" s="259">
        <v>104</v>
      </c>
      <c r="E891" s="259"/>
      <c r="F891" s="260">
        <f t="shared" si="29"/>
        <v>-1</v>
      </c>
    </row>
    <row r="892" ht="36" customHeight="1" spans="1:6">
      <c r="A892" s="140">
        <f t="shared" si="30"/>
        <v>7</v>
      </c>
      <c r="B892" s="370">
        <v>2130805</v>
      </c>
      <c r="C892" s="266" t="s">
        <v>797</v>
      </c>
      <c r="D892" s="259"/>
      <c r="E892" s="259"/>
      <c r="F892" s="260" t="str">
        <f t="shared" si="29"/>
        <v/>
      </c>
    </row>
    <row r="893" ht="36" customHeight="1" spans="1:6">
      <c r="A893" s="140">
        <f t="shared" si="30"/>
        <v>7</v>
      </c>
      <c r="B893" s="370">
        <v>2130899</v>
      </c>
      <c r="C893" s="266" t="s">
        <v>798</v>
      </c>
      <c r="D893" s="259"/>
      <c r="E893" s="259"/>
      <c r="F893" s="260" t="str">
        <f t="shared" si="29"/>
        <v/>
      </c>
    </row>
    <row r="894" ht="36" customHeight="1" spans="1:6">
      <c r="A894" s="140">
        <f t="shared" si="30"/>
        <v>5</v>
      </c>
      <c r="B894" s="369">
        <v>21309</v>
      </c>
      <c r="C894" s="287" t="s">
        <v>799</v>
      </c>
      <c r="D894" s="288"/>
      <c r="E894" s="288"/>
      <c r="F894" s="251" t="str">
        <f t="shared" si="29"/>
        <v/>
      </c>
    </row>
    <row r="895" ht="36" customHeight="1" spans="1:6">
      <c r="A895" s="140">
        <f t="shared" si="30"/>
        <v>7</v>
      </c>
      <c r="B895" s="370">
        <v>2130901</v>
      </c>
      <c r="C895" s="266" t="s">
        <v>800</v>
      </c>
      <c r="D895" s="259"/>
      <c r="E895" s="259"/>
      <c r="F895" s="260" t="str">
        <f t="shared" si="29"/>
        <v/>
      </c>
    </row>
    <row r="896" ht="36" customHeight="1" spans="1:6">
      <c r="A896" s="140">
        <f t="shared" si="30"/>
        <v>7</v>
      </c>
      <c r="B896" s="370">
        <v>2130999</v>
      </c>
      <c r="C896" s="266" t="s">
        <v>801</v>
      </c>
      <c r="D896" s="259"/>
      <c r="E896" s="259"/>
      <c r="F896" s="260" t="str">
        <f t="shared" si="29"/>
        <v/>
      </c>
    </row>
    <row r="897" ht="36" customHeight="1" spans="1:6">
      <c r="A897" s="140">
        <f t="shared" si="30"/>
        <v>5</v>
      </c>
      <c r="B897" s="369">
        <v>21399</v>
      </c>
      <c r="C897" s="287" t="s">
        <v>802</v>
      </c>
      <c r="D897" s="288">
        <v>40</v>
      </c>
      <c r="E897" s="288"/>
      <c r="F897" s="251">
        <f t="shared" si="29"/>
        <v>-1</v>
      </c>
    </row>
    <row r="898" ht="36" customHeight="1" spans="1:6">
      <c r="A898" s="140">
        <f t="shared" si="30"/>
        <v>7</v>
      </c>
      <c r="B898" s="370">
        <v>2139901</v>
      </c>
      <c r="C898" s="266" t="s">
        <v>803</v>
      </c>
      <c r="D898" s="259"/>
      <c r="E898" s="259"/>
      <c r="F898" s="260" t="str">
        <f t="shared" si="29"/>
        <v/>
      </c>
    </row>
    <row r="899" ht="36" customHeight="1" spans="1:6">
      <c r="A899" s="140">
        <f t="shared" si="30"/>
        <v>7</v>
      </c>
      <c r="B899" s="370">
        <v>2139999</v>
      </c>
      <c r="C899" s="266" t="s">
        <v>804</v>
      </c>
      <c r="D899" s="259">
        <v>40</v>
      </c>
      <c r="E899" s="259"/>
      <c r="F899" s="260">
        <f t="shared" si="29"/>
        <v>-1</v>
      </c>
    </row>
    <row r="900" ht="36" customHeight="1" spans="1:6">
      <c r="A900" s="140">
        <f t="shared" si="30"/>
        <v>3</v>
      </c>
      <c r="B900" s="369">
        <v>214</v>
      </c>
      <c r="C900" s="287" t="s">
        <v>96</v>
      </c>
      <c r="D900" s="288">
        <v>1070</v>
      </c>
      <c r="E900" s="288">
        <v>813</v>
      </c>
      <c r="F900" s="251">
        <f t="shared" ref="F900:F963" si="31">IF(D900&lt;&gt;0,E900/D900-1,"")</f>
        <v>-0.24</v>
      </c>
    </row>
    <row r="901" ht="36" customHeight="1" spans="1:6">
      <c r="A901" s="140">
        <f t="shared" si="30"/>
        <v>5</v>
      </c>
      <c r="B901" s="369">
        <v>21401</v>
      </c>
      <c r="C901" s="287" t="s">
        <v>805</v>
      </c>
      <c r="D901" s="288">
        <v>997</v>
      </c>
      <c r="E901" s="288">
        <v>813</v>
      </c>
      <c r="F901" s="251">
        <f t="shared" si="31"/>
        <v>-0.185</v>
      </c>
    </row>
    <row r="902" ht="36" customHeight="1" spans="1:6">
      <c r="A902" s="140">
        <f t="shared" si="30"/>
        <v>7</v>
      </c>
      <c r="B902" s="370">
        <v>2140101</v>
      </c>
      <c r="C902" s="266" t="s">
        <v>138</v>
      </c>
      <c r="D902" s="259">
        <v>83</v>
      </c>
      <c r="E902" s="259">
        <v>90</v>
      </c>
      <c r="F902" s="260">
        <f t="shared" si="31"/>
        <v>0.084</v>
      </c>
    </row>
    <row r="903" ht="36" customHeight="1" spans="1:6">
      <c r="A903" s="140">
        <f t="shared" si="30"/>
        <v>7</v>
      </c>
      <c r="B903" s="370">
        <v>2140102</v>
      </c>
      <c r="C903" s="266" t="s">
        <v>139</v>
      </c>
      <c r="D903" s="259"/>
      <c r="E903" s="259"/>
      <c r="F903" s="260" t="str">
        <f t="shared" si="31"/>
        <v/>
      </c>
    </row>
    <row r="904" ht="36" customHeight="1" spans="1:6">
      <c r="A904" s="140">
        <f t="shared" si="30"/>
        <v>7</v>
      </c>
      <c r="B904" s="370">
        <v>2140103</v>
      </c>
      <c r="C904" s="266" t="s">
        <v>140</v>
      </c>
      <c r="D904" s="259"/>
      <c r="E904" s="259"/>
      <c r="F904" s="260" t="str">
        <f t="shared" si="31"/>
        <v/>
      </c>
    </row>
    <row r="905" ht="36" customHeight="1" spans="1:6">
      <c r="A905" s="140">
        <f t="shared" si="30"/>
        <v>7</v>
      </c>
      <c r="B905" s="370">
        <v>2140104</v>
      </c>
      <c r="C905" s="266" t="s">
        <v>806</v>
      </c>
      <c r="D905" s="259"/>
      <c r="E905" s="259"/>
      <c r="F905" s="260" t="str">
        <f t="shared" si="31"/>
        <v/>
      </c>
    </row>
    <row r="906" ht="36" customHeight="1" spans="1:6">
      <c r="A906" s="140">
        <f t="shared" si="30"/>
        <v>7</v>
      </c>
      <c r="B906" s="370">
        <v>2140106</v>
      </c>
      <c r="C906" s="266" t="s">
        <v>807</v>
      </c>
      <c r="D906" s="259">
        <v>317</v>
      </c>
      <c r="E906" s="259">
        <v>166</v>
      </c>
      <c r="F906" s="260">
        <f t="shared" si="31"/>
        <v>-0.476</v>
      </c>
    </row>
    <row r="907" ht="36" customHeight="1" spans="1:6">
      <c r="A907" s="140">
        <f t="shared" si="30"/>
        <v>7</v>
      </c>
      <c r="B907" s="370">
        <v>2140109</v>
      </c>
      <c r="C907" s="266" t="s">
        <v>808</v>
      </c>
      <c r="D907" s="259"/>
      <c r="E907" s="259"/>
      <c r="F907" s="260" t="str">
        <f t="shared" si="31"/>
        <v/>
      </c>
    </row>
    <row r="908" ht="36" customHeight="1" spans="1:6">
      <c r="A908" s="140">
        <f t="shared" si="30"/>
        <v>7</v>
      </c>
      <c r="B908" s="370">
        <v>2140110</v>
      </c>
      <c r="C908" s="266" t="s">
        <v>809</v>
      </c>
      <c r="D908" s="259"/>
      <c r="E908" s="259"/>
      <c r="F908" s="260" t="str">
        <f t="shared" si="31"/>
        <v/>
      </c>
    </row>
    <row r="909" ht="36" customHeight="1" spans="1:6">
      <c r="A909" s="140">
        <f t="shared" si="30"/>
        <v>7</v>
      </c>
      <c r="B909" s="370">
        <v>2140112</v>
      </c>
      <c r="C909" s="266" t="s">
        <v>810</v>
      </c>
      <c r="D909" s="259"/>
      <c r="E909" s="259"/>
      <c r="F909" s="260" t="str">
        <f t="shared" si="31"/>
        <v/>
      </c>
    </row>
    <row r="910" ht="36" customHeight="1" spans="1:6">
      <c r="A910" s="140">
        <f t="shared" si="30"/>
        <v>7</v>
      </c>
      <c r="B910" s="370">
        <v>2140114</v>
      </c>
      <c r="C910" s="266" t="s">
        <v>811</v>
      </c>
      <c r="D910" s="259"/>
      <c r="E910" s="259"/>
      <c r="F910" s="260" t="str">
        <f t="shared" si="31"/>
        <v/>
      </c>
    </row>
    <row r="911" ht="36" customHeight="1" spans="1:6">
      <c r="A911" s="140">
        <f t="shared" si="30"/>
        <v>7</v>
      </c>
      <c r="B911" s="370">
        <v>2140122</v>
      </c>
      <c r="C911" s="266" t="s">
        <v>812</v>
      </c>
      <c r="D911" s="259"/>
      <c r="E911" s="259"/>
      <c r="F911" s="260" t="str">
        <f t="shared" si="31"/>
        <v/>
      </c>
    </row>
    <row r="912" ht="36" customHeight="1" spans="1:6">
      <c r="A912" s="140">
        <f t="shared" si="30"/>
        <v>7</v>
      </c>
      <c r="B912" s="370">
        <v>2140123</v>
      </c>
      <c r="C912" s="266" t="s">
        <v>813</v>
      </c>
      <c r="D912" s="259"/>
      <c r="E912" s="259"/>
      <c r="F912" s="260" t="str">
        <f t="shared" si="31"/>
        <v/>
      </c>
    </row>
    <row r="913" ht="36" customHeight="1" spans="1:6">
      <c r="A913" s="140">
        <f t="shared" si="30"/>
        <v>7</v>
      </c>
      <c r="B913" s="370">
        <v>2140127</v>
      </c>
      <c r="C913" s="266" t="s">
        <v>814</v>
      </c>
      <c r="D913" s="259"/>
      <c r="E913" s="259"/>
      <c r="F913" s="260" t="str">
        <f t="shared" si="31"/>
        <v/>
      </c>
    </row>
    <row r="914" ht="36" customHeight="1" spans="1:6">
      <c r="A914" s="140">
        <f t="shared" si="30"/>
        <v>7</v>
      </c>
      <c r="B914" s="370">
        <v>2140128</v>
      </c>
      <c r="C914" s="266" t="s">
        <v>815</v>
      </c>
      <c r="D914" s="259"/>
      <c r="E914" s="259"/>
      <c r="F914" s="260" t="str">
        <f t="shared" si="31"/>
        <v/>
      </c>
    </row>
    <row r="915" ht="36" customHeight="1" spans="1:6">
      <c r="A915" s="140">
        <f t="shared" si="30"/>
        <v>7</v>
      </c>
      <c r="B915" s="370">
        <v>2140129</v>
      </c>
      <c r="C915" s="266" t="s">
        <v>816</v>
      </c>
      <c r="D915" s="259"/>
      <c r="E915" s="259"/>
      <c r="F915" s="260" t="str">
        <f t="shared" si="31"/>
        <v/>
      </c>
    </row>
    <row r="916" ht="36" customHeight="1" spans="1:6">
      <c r="A916" s="140">
        <f t="shared" si="30"/>
        <v>7</v>
      </c>
      <c r="B916" s="370">
        <v>2140130</v>
      </c>
      <c r="C916" s="266" t="s">
        <v>817</v>
      </c>
      <c r="D916" s="259"/>
      <c r="E916" s="259"/>
      <c r="F916" s="260" t="str">
        <f t="shared" si="31"/>
        <v/>
      </c>
    </row>
    <row r="917" ht="36" customHeight="1" spans="1:6">
      <c r="A917" s="140">
        <f t="shared" si="30"/>
        <v>7</v>
      </c>
      <c r="B917" s="370">
        <v>2140131</v>
      </c>
      <c r="C917" s="266" t="s">
        <v>818</v>
      </c>
      <c r="D917" s="259"/>
      <c r="E917" s="259"/>
      <c r="F917" s="260" t="str">
        <f t="shared" si="31"/>
        <v/>
      </c>
    </row>
    <row r="918" ht="36" customHeight="1" spans="1:6">
      <c r="A918" s="140">
        <f t="shared" si="30"/>
        <v>7</v>
      </c>
      <c r="B918" s="370">
        <v>2140133</v>
      </c>
      <c r="C918" s="266" t="s">
        <v>819</v>
      </c>
      <c r="D918" s="259"/>
      <c r="E918" s="259"/>
      <c r="F918" s="260" t="str">
        <f t="shared" si="31"/>
        <v/>
      </c>
    </row>
    <row r="919" ht="36" customHeight="1" spans="1:6">
      <c r="A919" s="140">
        <f t="shared" si="30"/>
        <v>7</v>
      </c>
      <c r="B919" s="370">
        <v>2140136</v>
      </c>
      <c r="C919" s="266" t="s">
        <v>820</v>
      </c>
      <c r="D919" s="259"/>
      <c r="E919" s="259"/>
      <c r="F919" s="260" t="str">
        <f t="shared" si="31"/>
        <v/>
      </c>
    </row>
    <row r="920" ht="36" customHeight="1" spans="1:6">
      <c r="A920" s="140">
        <f t="shared" si="30"/>
        <v>7</v>
      </c>
      <c r="B920" s="370">
        <v>2140138</v>
      </c>
      <c r="C920" s="266" t="s">
        <v>821</v>
      </c>
      <c r="D920" s="259"/>
      <c r="E920" s="259"/>
      <c r="F920" s="260" t="str">
        <f t="shared" si="31"/>
        <v/>
      </c>
    </row>
    <row r="921" ht="36" customHeight="1" spans="1:6">
      <c r="A921" s="140">
        <f t="shared" si="30"/>
        <v>7</v>
      </c>
      <c r="B921" s="370">
        <v>2140199</v>
      </c>
      <c r="C921" s="266" t="s">
        <v>822</v>
      </c>
      <c r="D921" s="259">
        <v>597</v>
      </c>
      <c r="E921" s="259">
        <v>557</v>
      </c>
      <c r="F921" s="260">
        <f t="shared" si="31"/>
        <v>-0.067</v>
      </c>
    </row>
    <row r="922" ht="36" customHeight="1" spans="1:6">
      <c r="A922" s="140">
        <f t="shared" ref="A922:A941" si="32">LEN(B922)</f>
        <v>5</v>
      </c>
      <c r="B922" s="369">
        <v>21402</v>
      </c>
      <c r="C922" s="287" t="s">
        <v>823</v>
      </c>
      <c r="D922" s="288"/>
      <c r="E922" s="288"/>
      <c r="F922" s="251" t="str">
        <f t="shared" si="31"/>
        <v/>
      </c>
    </row>
    <row r="923" ht="36" customHeight="1" spans="1:6">
      <c r="A923" s="140">
        <f t="shared" si="32"/>
        <v>7</v>
      </c>
      <c r="B923" s="370">
        <v>2140201</v>
      </c>
      <c r="C923" s="266" t="s">
        <v>138</v>
      </c>
      <c r="D923" s="259"/>
      <c r="E923" s="259"/>
      <c r="F923" s="260" t="str">
        <f t="shared" si="31"/>
        <v/>
      </c>
    </row>
    <row r="924" ht="36" customHeight="1" spans="1:6">
      <c r="A924" s="140">
        <f t="shared" si="32"/>
        <v>7</v>
      </c>
      <c r="B924" s="370">
        <v>2140202</v>
      </c>
      <c r="C924" s="266" t="s">
        <v>139</v>
      </c>
      <c r="D924" s="259"/>
      <c r="E924" s="259"/>
      <c r="F924" s="260" t="str">
        <f t="shared" si="31"/>
        <v/>
      </c>
    </row>
    <row r="925" ht="36" customHeight="1" spans="1:6">
      <c r="A925" s="140">
        <f t="shared" si="32"/>
        <v>7</v>
      </c>
      <c r="B925" s="370">
        <v>2140203</v>
      </c>
      <c r="C925" s="266" t="s">
        <v>140</v>
      </c>
      <c r="D925" s="259"/>
      <c r="E925" s="259"/>
      <c r="F925" s="260" t="str">
        <f t="shared" si="31"/>
        <v/>
      </c>
    </row>
    <row r="926" ht="36" customHeight="1" spans="1:6">
      <c r="A926" s="140">
        <f t="shared" si="32"/>
        <v>7</v>
      </c>
      <c r="B926" s="370">
        <v>2140204</v>
      </c>
      <c r="C926" s="266" t="s">
        <v>824</v>
      </c>
      <c r="D926" s="259"/>
      <c r="E926" s="259"/>
      <c r="F926" s="260" t="str">
        <f t="shared" si="31"/>
        <v/>
      </c>
    </row>
    <row r="927" ht="36" customHeight="1" spans="1:6">
      <c r="A927" s="140">
        <f t="shared" si="32"/>
        <v>7</v>
      </c>
      <c r="B927" s="370">
        <v>2140205</v>
      </c>
      <c r="C927" s="266" t="s">
        <v>825</v>
      </c>
      <c r="D927" s="259"/>
      <c r="E927" s="259"/>
      <c r="F927" s="260" t="str">
        <f t="shared" si="31"/>
        <v/>
      </c>
    </row>
    <row r="928" ht="36" customHeight="1" spans="1:6">
      <c r="A928" s="140">
        <f t="shared" si="32"/>
        <v>7</v>
      </c>
      <c r="B928" s="370">
        <v>2140206</v>
      </c>
      <c r="C928" s="266" t="s">
        <v>826</v>
      </c>
      <c r="D928" s="259"/>
      <c r="E928" s="259"/>
      <c r="F928" s="260" t="str">
        <f t="shared" si="31"/>
        <v/>
      </c>
    </row>
    <row r="929" ht="36" customHeight="1" spans="1:6">
      <c r="A929" s="140">
        <f t="shared" si="32"/>
        <v>7</v>
      </c>
      <c r="B929" s="370">
        <v>2140207</v>
      </c>
      <c r="C929" s="266" t="s">
        <v>827</v>
      </c>
      <c r="D929" s="259"/>
      <c r="E929" s="259"/>
      <c r="F929" s="260" t="str">
        <f t="shared" si="31"/>
        <v/>
      </c>
    </row>
    <row r="930" ht="36" customHeight="1" spans="1:6">
      <c r="A930" s="140">
        <f t="shared" si="32"/>
        <v>7</v>
      </c>
      <c r="B930" s="370">
        <v>2140208</v>
      </c>
      <c r="C930" s="266" t="s">
        <v>828</v>
      </c>
      <c r="D930" s="259"/>
      <c r="E930" s="259"/>
      <c r="F930" s="260" t="str">
        <f t="shared" si="31"/>
        <v/>
      </c>
    </row>
    <row r="931" ht="36" customHeight="1" spans="1:6">
      <c r="A931" s="140">
        <f t="shared" si="32"/>
        <v>7</v>
      </c>
      <c r="B931" s="370">
        <v>2140299</v>
      </c>
      <c r="C931" s="266" t="s">
        <v>829</v>
      </c>
      <c r="D931" s="259"/>
      <c r="E931" s="259"/>
      <c r="F931" s="260" t="str">
        <f t="shared" si="31"/>
        <v/>
      </c>
    </row>
    <row r="932" ht="36" customHeight="1" spans="1:6">
      <c r="A932" s="140">
        <f t="shared" si="32"/>
        <v>5</v>
      </c>
      <c r="B932" s="369">
        <v>21403</v>
      </c>
      <c r="C932" s="287" t="s">
        <v>830</v>
      </c>
      <c r="D932" s="288"/>
      <c r="E932" s="288"/>
      <c r="F932" s="251" t="str">
        <f t="shared" si="31"/>
        <v/>
      </c>
    </row>
    <row r="933" ht="36" customHeight="1" spans="1:6">
      <c r="A933" s="140">
        <f t="shared" si="32"/>
        <v>7</v>
      </c>
      <c r="B933" s="370">
        <v>2140301</v>
      </c>
      <c r="C933" s="266" t="s">
        <v>138</v>
      </c>
      <c r="D933" s="259"/>
      <c r="E933" s="259"/>
      <c r="F933" s="260" t="str">
        <f t="shared" si="31"/>
        <v/>
      </c>
    </row>
    <row r="934" ht="36" customHeight="1" spans="1:6">
      <c r="A934" s="140">
        <f t="shared" si="32"/>
        <v>7</v>
      </c>
      <c r="B934" s="370">
        <v>2140302</v>
      </c>
      <c r="C934" s="266" t="s">
        <v>139</v>
      </c>
      <c r="D934" s="259"/>
      <c r="E934" s="259"/>
      <c r="F934" s="260" t="str">
        <f t="shared" si="31"/>
        <v/>
      </c>
    </row>
    <row r="935" ht="36" customHeight="1" spans="1:6">
      <c r="A935" s="140">
        <f t="shared" si="32"/>
        <v>7</v>
      </c>
      <c r="B935" s="370">
        <v>2140303</v>
      </c>
      <c r="C935" s="266" t="s">
        <v>140</v>
      </c>
      <c r="D935" s="259"/>
      <c r="E935" s="259"/>
      <c r="F935" s="260" t="str">
        <f t="shared" si="31"/>
        <v/>
      </c>
    </row>
    <row r="936" ht="36" customHeight="1" spans="1:6">
      <c r="A936" s="140">
        <f t="shared" si="32"/>
        <v>7</v>
      </c>
      <c r="B936" s="370">
        <v>2140304</v>
      </c>
      <c r="C936" s="266" t="s">
        <v>831</v>
      </c>
      <c r="D936" s="259"/>
      <c r="E936" s="259"/>
      <c r="F936" s="260" t="str">
        <f t="shared" si="31"/>
        <v/>
      </c>
    </row>
    <row r="937" ht="36" customHeight="1" spans="1:6">
      <c r="A937" s="140">
        <f t="shared" si="32"/>
        <v>7</v>
      </c>
      <c r="B937" s="370">
        <v>2140305</v>
      </c>
      <c r="C937" s="266" t="s">
        <v>832</v>
      </c>
      <c r="D937" s="259"/>
      <c r="E937" s="259"/>
      <c r="F937" s="260" t="str">
        <f t="shared" si="31"/>
        <v/>
      </c>
    </row>
    <row r="938" ht="36" customHeight="1" spans="1:6">
      <c r="A938" s="140">
        <f t="shared" si="32"/>
        <v>7</v>
      </c>
      <c r="B938" s="370">
        <v>2140306</v>
      </c>
      <c r="C938" s="266" t="s">
        <v>833</v>
      </c>
      <c r="D938" s="259"/>
      <c r="E938" s="259"/>
      <c r="F938" s="260" t="str">
        <f t="shared" si="31"/>
        <v/>
      </c>
    </row>
    <row r="939" ht="36" customHeight="1" spans="1:6">
      <c r="A939" s="140">
        <f t="shared" si="32"/>
        <v>7</v>
      </c>
      <c r="B939" s="370">
        <v>2140307</v>
      </c>
      <c r="C939" s="266" t="s">
        <v>834</v>
      </c>
      <c r="D939" s="259"/>
      <c r="E939" s="259"/>
      <c r="F939" s="260" t="str">
        <f t="shared" si="31"/>
        <v/>
      </c>
    </row>
    <row r="940" ht="36" customHeight="1" spans="1:6">
      <c r="A940" s="140">
        <f t="shared" si="32"/>
        <v>7</v>
      </c>
      <c r="B940" s="370">
        <v>2140308</v>
      </c>
      <c r="C940" s="266" t="s">
        <v>835</v>
      </c>
      <c r="D940" s="259"/>
      <c r="E940" s="259"/>
      <c r="F940" s="260" t="str">
        <f t="shared" si="31"/>
        <v/>
      </c>
    </row>
    <row r="941" ht="36" customHeight="1" spans="1:6">
      <c r="A941" s="140">
        <f t="shared" si="32"/>
        <v>7</v>
      </c>
      <c r="B941" s="370">
        <v>2140399</v>
      </c>
      <c r="C941" s="266" t="s">
        <v>836</v>
      </c>
      <c r="D941" s="259"/>
      <c r="E941" s="259"/>
      <c r="F941" s="260" t="str">
        <f t="shared" si="31"/>
        <v/>
      </c>
    </row>
    <row r="942" ht="36" customHeight="1" spans="1:6">
      <c r="A942" s="140">
        <f t="shared" ref="A942:A990" si="33">LEN(B942)</f>
        <v>5</v>
      </c>
      <c r="B942" s="369">
        <v>21405</v>
      </c>
      <c r="C942" s="287" t="s">
        <v>837</v>
      </c>
      <c r="D942" s="288"/>
      <c r="E942" s="288"/>
      <c r="F942" s="251" t="str">
        <f t="shared" si="31"/>
        <v/>
      </c>
    </row>
    <row r="943" ht="36" customHeight="1" spans="1:6">
      <c r="A943" s="140">
        <f t="shared" si="33"/>
        <v>7</v>
      </c>
      <c r="B943" s="370">
        <v>2140501</v>
      </c>
      <c r="C943" s="266" t="s">
        <v>138</v>
      </c>
      <c r="D943" s="259"/>
      <c r="E943" s="259"/>
      <c r="F943" s="260" t="str">
        <f t="shared" si="31"/>
        <v/>
      </c>
    </row>
    <row r="944" ht="36" customHeight="1" spans="1:6">
      <c r="A944" s="140">
        <f t="shared" si="33"/>
        <v>7</v>
      </c>
      <c r="B944" s="370">
        <v>2140502</v>
      </c>
      <c r="C944" s="266" t="s">
        <v>139</v>
      </c>
      <c r="D944" s="259"/>
      <c r="E944" s="259"/>
      <c r="F944" s="260" t="str">
        <f t="shared" si="31"/>
        <v/>
      </c>
    </row>
    <row r="945" ht="36" customHeight="1" spans="1:6">
      <c r="A945" s="140">
        <f t="shared" si="33"/>
        <v>7</v>
      </c>
      <c r="B945" s="370">
        <v>2140503</v>
      </c>
      <c r="C945" s="266" t="s">
        <v>140</v>
      </c>
      <c r="D945" s="259"/>
      <c r="E945" s="259"/>
      <c r="F945" s="260" t="str">
        <f t="shared" si="31"/>
        <v/>
      </c>
    </row>
    <row r="946" ht="36" customHeight="1" spans="1:6">
      <c r="A946" s="140">
        <f t="shared" si="33"/>
        <v>7</v>
      </c>
      <c r="B946" s="370">
        <v>2140504</v>
      </c>
      <c r="C946" s="266" t="s">
        <v>828</v>
      </c>
      <c r="D946" s="259"/>
      <c r="E946" s="259"/>
      <c r="F946" s="260" t="str">
        <f t="shared" si="31"/>
        <v/>
      </c>
    </row>
    <row r="947" ht="36" customHeight="1" spans="1:6">
      <c r="A947" s="140">
        <f t="shared" si="33"/>
        <v>7</v>
      </c>
      <c r="B947" s="370">
        <v>2140505</v>
      </c>
      <c r="C947" s="266" t="s">
        <v>838</v>
      </c>
      <c r="D947" s="259"/>
      <c r="E947" s="259"/>
      <c r="F947" s="260" t="str">
        <f t="shared" si="31"/>
        <v/>
      </c>
    </row>
    <row r="948" ht="36" customHeight="1" spans="1:6">
      <c r="A948" s="140">
        <f t="shared" si="33"/>
        <v>7</v>
      </c>
      <c r="B948" s="370">
        <v>2140599</v>
      </c>
      <c r="C948" s="266" t="s">
        <v>839</v>
      </c>
      <c r="D948" s="259"/>
      <c r="E948" s="259"/>
      <c r="F948" s="260" t="str">
        <f t="shared" si="31"/>
        <v/>
      </c>
    </row>
    <row r="949" ht="36" customHeight="1" spans="1:6">
      <c r="A949" s="140">
        <f t="shared" si="33"/>
        <v>5</v>
      </c>
      <c r="B949" s="369">
        <v>21499</v>
      </c>
      <c r="C949" s="287" t="s">
        <v>840</v>
      </c>
      <c r="D949" s="288">
        <v>73</v>
      </c>
      <c r="E949" s="288"/>
      <c r="F949" s="251">
        <f t="shared" si="31"/>
        <v>-1</v>
      </c>
    </row>
    <row r="950" ht="36" customHeight="1" spans="1:6">
      <c r="A950" s="140">
        <f t="shared" si="33"/>
        <v>7</v>
      </c>
      <c r="B950" s="370">
        <v>2149901</v>
      </c>
      <c r="C950" s="266" t="s">
        <v>841</v>
      </c>
      <c r="D950" s="259">
        <v>73</v>
      </c>
      <c r="E950" s="259"/>
      <c r="F950" s="260">
        <f t="shared" si="31"/>
        <v>-1</v>
      </c>
    </row>
    <row r="951" ht="36" customHeight="1" spans="1:6">
      <c r="A951" s="140">
        <f t="shared" si="33"/>
        <v>7</v>
      </c>
      <c r="B951" s="370">
        <v>2149999</v>
      </c>
      <c r="C951" s="266" t="s">
        <v>842</v>
      </c>
      <c r="D951" s="259"/>
      <c r="E951" s="259"/>
      <c r="F951" s="260" t="str">
        <f t="shared" si="31"/>
        <v/>
      </c>
    </row>
    <row r="952" ht="36" customHeight="1" spans="1:6">
      <c r="A952" s="140">
        <f t="shared" si="33"/>
        <v>3</v>
      </c>
      <c r="B952" s="369">
        <v>215</v>
      </c>
      <c r="C952" s="287" t="s">
        <v>98</v>
      </c>
      <c r="D952" s="288">
        <v>599</v>
      </c>
      <c r="E952" s="288">
        <v>705</v>
      </c>
      <c r="F952" s="251">
        <f t="shared" si="31"/>
        <v>0.177</v>
      </c>
    </row>
    <row r="953" ht="36" customHeight="1" spans="1:6">
      <c r="A953" s="140">
        <f t="shared" si="33"/>
        <v>5</v>
      </c>
      <c r="B953" s="369">
        <v>21501</v>
      </c>
      <c r="C953" s="287" t="s">
        <v>843</v>
      </c>
      <c r="D953" s="288">
        <v>293</v>
      </c>
      <c r="E953" s="288">
        <v>233</v>
      </c>
      <c r="F953" s="251">
        <f t="shared" si="31"/>
        <v>-0.205</v>
      </c>
    </row>
    <row r="954" ht="36" customHeight="1" spans="1:6">
      <c r="A954" s="140">
        <f t="shared" si="33"/>
        <v>7</v>
      </c>
      <c r="B954" s="370">
        <v>2150101</v>
      </c>
      <c r="C954" s="266" t="s">
        <v>138</v>
      </c>
      <c r="D954" s="259">
        <v>293</v>
      </c>
      <c r="E954" s="259">
        <v>233</v>
      </c>
      <c r="F954" s="260">
        <f t="shared" si="31"/>
        <v>-0.205</v>
      </c>
    </row>
    <row r="955" ht="36" customHeight="1" spans="1:6">
      <c r="A955" s="140">
        <f t="shared" si="33"/>
        <v>7</v>
      </c>
      <c r="B955" s="370">
        <v>2150102</v>
      </c>
      <c r="C955" s="266" t="s">
        <v>139</v>
      </c>
      <c r="D955" s="259"/>
      <c r="E955" s="259"/>
      <c r="F955" s="260" t="str">
        <f t="shared" si="31"/>
        <v/>
      </c>
    </row>
    <row r="956" ht="36" customHeight="1" spans="1:6">
      <c r="A956" s="140">
        <f t="shared" si="33"/>
        <v>7</v>
      </c>
      <c r="B956" s="370">
        <v>2150103</v>
      </c>
      <c r="C956" s="266" t="s">
        <v>140</v>
      </c>
      <c r="D956" s="259"/>
      <c r="E956" s="259"/>
      <c r="F956" s="260" t="str">
        <f t="shared" si="31"/>
        <v/>
      </c>
    </row>
    <row r="957" ht="36" customHeight="1" spans="1:6">
      <c r="A957" s="140">
        <f t="shared" si="33"/>
        <v>7</v>
      </c>
      <c r="B957" s="370">
        <v>2150104</v>
      </c>
      <c r="C957" s="266" t="s">
        <v>844</v>
      </c>
      <c r="D957" s="259"/>
      <c r="E957" s="259"/>
      <c r="F957" s="260" t="str">
        <f t="shared" si="31"/>
        <v/>
      </c>
    </row>
    <row r="958" ht="36" customHeight="1" spans="1:6">
      <c r="A958" s="140">
        <f t="shared" si="33"/>
        <v>7</v>
      </c>
      <c r="B958" s="370">
        <v>2150105</v>
      </c>
      <c r="C958" s="266" t="s">
        <v>845</v>
      </c>
      <c r="D958" s="259"/>
      <c r="E958" s="259"/>
      <c r="F958" s="260" t="str">
        <f t="shared" si="31"/>
        <v/>
      </c>
    </row>
    <row r="959" ht="36" customHeight="1" spans="1:6">
      <c r="A959" s="140">
        <f t="shared" si="33"/>
        <v>7</v>
      </c>
      <c r="B959" s="370">
        <v>2150106</v>
      </c>
      <c r="C959" s="266" t="s">
        <v>846</v>
      </c>
      <c r="D959" s="259"/>
      <c r="E959" s="259"/>
      <c r="F959" s="260" t="str">
        <f t="shared" si="31"/>
        <v/>
      </c>
    </row>
    <row r="960" ht="36" customHeight="1" spans="1:6">
      <c r="A960" s="140">
        <f t="shared" si="33"/>
        <v>7</v>
      </c>
      <c r="B960" s="370">
        <v>2150107</v>
      </c>
      <c r="C960" s="266" t="s">
        <v>847</v>
      </c>
      <c r="D960" s="259"/>
      <c r="E960" s="259"/>
      <c r="F960" s="260" t="str">
        <f t="shared" si="31"/>
        <v/>
      </c>
    </row>
    <row r="961" ht="36" customHeight="1" spans="1:6">
      <c r="A961" s="140">
        <f t="shared" si="33"/>
        <v>7</v>
      </c>
      <c r="B961" s="370">
        <v>2150108</v>
      </c>
      <c r="C961" s="266" t="s">
        <v>848</v>
      </c>
      <c r="D961" s="259"/>
      <c r="E961" s="259"/>
      <c r="F961" s="260" t="str">
        <f t="shared" si="31"/>
        <v/>
      </c>
    </row>
    <row r="962" ht="36" customHeight="1" spans="1:6">
      <c r="A962" s="140">
        <f t="shared" si="33"/>
        <v>7</v>
      </c>
      <c r="B962" s="370">
        <v>2150199</v>
      </c>
      <c r="C962" s="266" t="s">
        <v>849</v>
      </c>
      <c r="D962" s="259"/>
      <c r="E962" s="259"/>
      <c r="F962" s="260" t="str">
        <f t="shared" si="31"/>
        <v/>
      </c>
    </row>
    <row r="963" ht="36" customHeight="1" spans="1:6">
      <c r="A963" s="140">
        <f t="shared" si="33"/>
        <v>5</v>
      </c>
      <c r="B963" s="369">
        <v>21502</v>
      </c>
      <c r="C963" s="287" t="s">
        <v>850</v>
      </c>
      <c r="D963" s="288"/>
      <c r="E963" s="288"/>
      <c r="F963" s="251" t="str">
        <f t="shared" si="31"/>
        <v/>
      </c>
    </row>
    <row r="964" ht="36" customHeight="1" spans="1:6">
      <c r="A964" s="140">
        <f t="shared" si="33"/>
        <v>7</v>
      </c>
      <c r="B964" s="370">
        <v>2150201</v>
      </c>
      <c r="C964" s="266" t="s">
        <v>138</v>
      </c>
      <c r="D964" s="259"/>
      <c r="E964" s="259"/>
      <c r="F964" s="260" t="str">
        <f t="shared" ref="F964:F1027" si="34">IF(D964&lt;&gt;0,E964/D964-1,"")</f>
        <v/>
      </c>
    </row>
    <row r="965" ht="36" customHeight="1" spans="1:6">
      <c r="A965" s="140">
        <f t="shared" si="33"/>
        <v>7</v>
      </c>
      <c r="B965" s="370">
        <v>2150202</v>
      </c>
      <c r="C965" s="266" t="s">
        <v>139</v>
      </c>
      <c r="D965" s="259"/>
      <c r="E965" s="259"/>
      <c r="F965" s="260" t="str">
        <f t="shared" si="34"/>
        <v/>
      </c>
    </row>
    <row r="966" ht="36" customHeight="1" spans="1:6">
      <c r="A966" s="140">
        <f t="shared" si="33"/>
        <v>7</v>
      </c>
      <c r="B966" s="370">
        <v>2150203</v>
      </c>
      <c r="C966" s="266" t="s">
        <v>140</v>
      </c>
      <c r="D966" s="259"/>
      <c r="E966" s="259"/>
      <c r="F966" s="260" t="str">
        <f t="shared" si="34"/>
        <v/>
      </c>
    </row>
    <row r="967" ht="36" customHeight="1" spans="1:6">
      <c r="A967" s="140">
        <f t="shared" si="33"/>
        <v>7</v>
      </c>
      <c r="B967" s="370">
        <v>2150204</v>
      </c>
      <c r="C967" s="266" t="s">
        <v>851</v>
      </c>
      <c r="D967" s="259"/>
      <c r="E967" s="259"/>
      <c r="F967" s="260" t="str">
        <f t="shared" si="34"/>
        <v/>
      </c>
    </row>
    <row r="968" ht="36" customHeight="1" spans="1:6">
      <c r="A968" s="140">
        <f t="shared" si="33"/>
        <v>7</v>
      </c>
      <c r="B968" s="370">
        <v>2150205</v>
      </c>
      <c r="C968" s="266" t="s">
        <v>852</v>
      </c>
      <c r="D968" s="259"/>
      <c r="E968" s="259"/>
      <c r="F968" s="260" t="str">
        <f t="shared" si="34"/>
        <v/>
      </c>
    </row>
    <row r="969" ht="36" customHeight="1" spans="1:6">
      <c r="A969" s="140">
        <f t="shared" si="33"/>
        <v>7</v>
      </c>
      <c r="B969" s="370">
        <v>2150206</v>
      </c>
      <c r="C969" s="266" t="s">
        <v>853</v>
      </c>
      <c r="D969" s="259"/>
      <c r="E969" s="259"/>
      <c r="F969" s="260" t="str">
        <f t="shared" si="34"/>
        <v/>
      </c>
    </row>
    <row r="970" ht="36" customHeight="1" spans="1:6">
      <c r="A970" s="140">
        <f t="shared" si="33"/>
        <v>7</v>
      </c>
      <c r="B970" s="370">
        <v>2150207</v>
      </c>
      <c r="C970" s="266" t="s">
        <v>854</v>
      </c>
      <c r="D970" s="259"/>
      <c r="E970" s="259"/>
      <c r="F970" s="260" t="str">
        <f t="shared" si="34"/>
        <v/>
      </c>
    </row>
    <row r="971" ht="36" customHeight="1" spans="1:6">
      <c r="A971" s="140">
        <f t="shared" si="33"/>
        <v>7</v>
      </c>
      <c r="B971" s="370">
        <v>2150208</v>
      </c>
      <c r="C971" s="266" t="s">
        <v>855</v>
      </c>
      <c r="D971" s="259"/>
      <c r="E971" s="259"/>
      <c r="F971" s="260" t="str">
        <f t="shared" si="34"/>
        <v/>
      </c>
    </row>
    <row r="972" ht="36" customHeight="1" spans="1:6">
      <c r="A972" s="140">
        <f t="shared" si="33"/>
        <v>7</v>
      </c>
      <c r="B972" s="370">
        <v>2150209</v>
      </c>
      <c r="C972" s="266" t="s">
        <v>856</v>
      </c>
      <c r="D972" s="259"/>
      <c r="E972" s="259"/>
      <c r="F972" s="260" t="str">
        <f t="shared" si="34"/>
        <v/>
      </c>
    </row>
    <row r="973" ht="36" customHeight="1" spans="1:6">
      <c r="A973" s="140">
        <f t="shared" si="33"/>
        <v>7</v>
      </c>
      <c r="B973" s="370">
        <v>2150210</v>
      </c>
      <c r="C973" s="266" t="s">
        <v>857</v>
      </c>
      <c r="D973" s="259"/>
      <c r="E973" s="259"/>
      <c r="F973" s="260" t="str">
        <f t="shared" si="34"/>
        <v/>
      </c>
    </row>
    <row r="974" ht="36" customHeight="1" spans="1:6">
      <c r="A974" s="140">
        <f t="shared" si="33"/>
        <v>7</v>
      </c>
      <c r="B974" s="370">
        <v>2150212</v>
      </c>
      <c r="C974" s="266" t="s">
        <v>858</v>
      </c>
      <c r="D974" s="259"/>
      <c r="E974" s="259"/>
      <c r="F974" s="260" t="str">
        <f t="shared" si="34"/>
        <v/>
      </c>
    </row>
    <row r="975" ht="36" customHeight="1" spans="1:6">
      <c r="A975" s="140">
        <f t="shared" si="33"/>
        <v>7</v>
      </c>
      <c r="B975" s="370">
        <v>2150213</v>
      </c>
      <c r="C975" s="266" t="s">
        <v>859</v>
      </c>
      <c r="D975" s="259"/>
      <c r="E975" s="259"/>
      <c r="F975" s="260" t="str">
        <f t="shared" si="34"/>
        <v/>
      </c>
    </row>
    <row r="976" ht="36" customHeight="1" spans="1:6">
      <c r="A976" s="140">
        <f t="shared" si="33"/>
        <v>7</v>
      </c>
      <c r="B976" s="370">
        <v>2150214</v>
      </c>
      <c r="C976" s="266" t="s">
        <v>860</v>
      </c>
      <c r="D976" s="259"/>
      <c r="E976" s="259"/>
      <c r="F976" s="260" t="str">
        <f t="shared" si="34"/>
        <v/>
      </c>
    </row>
    <row r="977" ht="36" customHeight="1" spans="1:6">
      <c r="A977" s="140">
        <f t="shared" si="33"/>
        <v>7</v>
      </c>
      <c r="B977" s="370">
        <v>2150215</v>
      </c>
      <c r="C977" s="266" t="s">
        <v>861</v>
      </c>
      <c r="D977" s="259"/>
      <c r="E977" s="259"/>
      <c r="F977" s="260" t="str">
        <f t="shared" si="34"/>
        <v/>
      </c>
    </row>
    <row r="978" ht="36" customHeight="1" spans="1:6">
      <c r="A978" s="140">
        <f t="shared" si="33"/>
        <v>7</v>
      </c>
      <c r="B978" s="370">
        <v>2150299</v>
      </c>
      <c r="C978" s="266" t="s">
        <v>862</v>
      </c>
      <c r="D978" s="259"/>
      <c r="E978" s="259"/>
      <c r="F978" s="260" t="str">
        <f t="shared" si="34"/>
        <v/>
      </c>
    </row>
    <row r="979" ht="36" customHeight="1" spans="1:6">
      <c r="A979" s="140">
        <f t="shared" si="33"/>
        <v>5</v>
      </c>
      <c r="B979" s="369">
        <v>21503</v>
      </c>
      <c r="C979" s="287" t="s">
        <v>863</v>
      </c>
      <c r="D979" s="288"/>
      <c r="E979" s="288"/>
      <c r="F979" s="251" t="str">
        <f t="shared" si="34"/>
        <v/>
      </c>
    </row>
    <row r="980" ht="36" customHeight="1" spans="1:6">
      <c r="A980" s="140">
        <f t="shared" si="33"/>
        <v>7</v>
      </c>
      <c r="B980" s="370">
        <v>2150301</v>
      </c>
      <c r="C980" s="266" t="s">
        <v>138</v>
      </c>
      <c r="D980" s="259"/>
      <c r="E980" s="259"/>
      <c r="F980" s="260" t="str">
        <f t="shared" si="34"/>
        <v/>
      </c>
    </row>
    <row r="981" ht="36" customHeight="1" spans="1:6">
      <c r="A981" s="140">
        <f t="shared" si="33"/>
        <v>7</v>
      </c>
      <c r="B981" s="370">
        <v>2150302</v>
      </c>
      <c r="C981" s="266" t="s">
        <v>139</v>
      </c>
      <c r="D981" s="259"/>
      <c r="E981" s="259"/>
      <c r="F981" s="260" t="str">
        <f t="shared" si="34"/>
        <v/>
      </c>
    </row>
    <row r="982" ht="36" customHeight="1" spans="1:6">
      <c r="A982" s="140">
        <f t="shared" si="33"/>
        <v>7</v>
      </c>
      <c r="B982" s="370">
        <v>2150303</v>
      </c>
      <c r="C982" s="266" t="s">
        <v>140</v>
      </c>
      <c r="D982" s="259"/>
      <c r="E982" s="259"/>
      <c r="F982" s="260" t="str">
        <f t="shared" si="34"/>
        <v/>
      </c>
    </row>
    <row r="983" ht="36" customHeight="1" spans="1:6">
      <c r="A983" s="140">
        <f t="shared" si="33"/>
        <v>7</v>
      </c>
      <c r="B983" s="370">
        <v>2150399</v>
      </c>
      <c r="C983" s="266" t="s">
        <v>864</v>
      </c>
      <c r="D983" s="259"/>
      <c r="E983" s="259"/>
      <c r="F983" s="260" t="str">
        <f t="shared" si="34"/>
        <v/>
      </c>
    </row>
    <row r="984" ht="36" customHeight="1" spans="1:6">
      <c r="A984" s="140">
        <f t="shared" si="33"/>
        <v>5</v>
      </c>
      <c r="B984" s="369">
        <v>21505</v>
      </c>
      <c r="C984" s="287" t="s">
        <v>865</v>
      </c>
      <c r="D984" s="288">
        <v>306</v>
      </c>
      <c r="E984" s="288">
        <v>472</v>
      </c>
      <c r="F984" s="251">
        <f t="shared" si="34"/>
        <v>0.542</v>
      </c>
    </row>
    <row r="985" ht="36" customHeight="1" spans="1:6">
      <c r="A985" s="140">
        <f t="shared" si="33"/>
        <v>7</v>
      </c>
      <c r="B985" s="370">
        <v>2150501</v>
      </c>
      <c r="C985" s="266" t="s">
        <v>138</v>
      </c>
      <c r="D985" s="259">
        <v>237</v>
      </c>
      <c r="E985" s="259">
        <v>235</v>
      </c>
      <c r="F985" s="260">
        <f t="shared" si="34"/>
        <v>-0.008</v>
      </c>
    </row>
    <row r="986" ht="36" customHeight="1" spans="1:6">
      <c r="A986" s="140">
        <f t="shared" si="33"/>
        <v>7</v>
      </c>
      <c r="B986" s="370">
        <v>2150502</v>
      </c>
      <c r="C986" s="266" t="s">
        <v>139</v>
      </c>
      <c r="D986" s="259"/>
      <c r="E986" s="259"/>
      <c r="F986" s="260" t="str">
        <f t="shared" si="34"/>
        <v/>
      </c>
    </row>
    <row r="987" ht="36" customHeight="1" spans="1:6">
      <c r="A987" s="140">
        <f t="shared" si="33"/>
        <v>7</v>
      </c>
      <c r="B987" s="370">
        <v>2150503</v>
      </c>
      <c r="C987" s="266" t="s">
        <v>140</v>
      </c>
      <c r="D987" s="259"/>
      <c r="E987" s="259"/>
      <c r="F987" s="260" t="str">
        <f t="shared" si="34"/>
        <v/>
      </c>
    </row>
    <row r="988" ht="36" customHeight="1" spans="1:6">
      <c r="A988" s="140">
        <f t="shared" si="33"/>
        <v>7</v>
      </c>
      <c r="B988" s="370">
        <v>2150505</v>
      </c>
      <c r="C988" s="266" t="s">
        <v>866</v>
      </c>
      <c r="D988" s="259"/>
      <c r="E988" s="259"/>
      <c r="F988" s="260" t="str">
        <f t="shared" si="34"/>
        <v/>
      </c>
    </row>
    <row r="989" ht="36" customHeight="1" spans="1:6">
      <c r="A989" s="140">
        <f t="shared" si="33"/>
        <v>7</v>
      </c>
      <c r="B989" s="370">
        <v>2150507</v>
      </c>
      <c r="C989" s="266" t="s">
        <v>867</v>
      </c>
      <c r="D989" s="259"/>
      <c r="E989" s="259"/>
      <c r="F989" s="260" t="str">
        <f t="shared" si="34"/>
        <v/>
      </c>
    </row>
    <row r="990" ht="36" customHeight="1" spans="1:6">
      <c r="A990" s="140">
        <f t="shared" si="33"/>
        <v>7</v>
      </c>
      <c r="B990" s="370">
        <v>2150508</v>
      </c>
      <c r="C990" s="266" t="s">
        <v>868</v>
      </c>
      <c r="D990" s="259"/>
      <c r="E990" s="259"/>
      <c r="F990" s="260" t="str">
        <f t="shared" si="34"/>
        <v/>
      </c>
    </row>
    <row r="991" ht="36" customHeight="1" spans="1:6">
      <c r="A991" s="140">
        <f t="shared" ref="A991:A1030" si="35">LEN(B991)</f>
        <v>7</v>
      </c>
      <c r="B991" s="372">
        <v>2150516</v>
      </c>
      <c r="C991" s="382" t="s">
        <v>869</v>
      </c>
      <c r="D991" s="259"/>
      <c r="E991" s="259"/>
      <c r="F991" s="260" t="str">
        <f t="shared" si="34"/>
        <v/>
      </c>
    </row>
    <row r="992" ht="36" customHeight="1" spans="1:6">
      <c r="A992" s="140">
        <f t="shared" si="35"/>
        <v>7</v>
      </c>
      <c r="B992" s="372">
        <v>2150517</v>
      </c>
      <c r="C992" s="382" t="s">
        <v>870</v>
      </c>
      <c r="D992" s="259">
        <v>10</v>
      </c>
      <c r="E992" s="259"/>
      <c r="F992" s="260">
        <f t="shared" si="34"/>
        <v>-1</v>
      </c>
    </row>
    <row r="993" ht="36" customHeight="1" spans="1:6">
      <c r="A993" s="140">
        <f t="shared" si="35"/>
        <v>7</v>
      </c>
      <c r="B993" s="372">
        <v>2150550</v>
      </c>
      <c r="C993" s="382" t="s">
        <v>147</v>
      </c>
      <c r="D993" s="259">
        <v>49</v>
      </c>
      <c r="E993" s="259">
        <v>234</v>
      </c>
      <c r="F993" s="260">
        <f t="shared" si="34"/>
        <v>3.776</v>
      </c>
    </row>
    <row r="994" ht="36" customHeight="1" spans="1:6">
      <c r="A994" s="140">
        <f t="shared" si="35"/>
        <v>7</v>
      </c>
      <c r="B994" s="370">
        <v>2150599</v>
      </c>
      <c r="C994" s="266" t="s">
        <v>871</v>
      </c>
      <c r="D994" s="259">
        <v>10</v>
      </c>
      <c r="E994" s="259">
        <v>3</v>
      </c>
      <c r="F994" s="260">
        <f t="shared" si="34"/>
        <v>-0.7</v>
      </c>
    </row>
    <row r="995" ht="36" customHeight="1" spans="1:6">
      <c r="A995" s="140">
        <f t="shared" si="35"/>
        <v>5</v>
      </c>
      <c r="B995" s="369">
        <v>21507</v>
      </c>
      <c r="C995" s="287" t="s">
        <v>872</v>
      </c>
      <c r="D995" s="288"/>
      <c r="E995" s="288"/>
      <c r="F995" s="251" t="str">
        <f t="shared" si="34"/>
        <v/>
      </c>
    </row>
    <row r="996" ht="36" customHeight="1" spans="1:6">
      <c r="A996" s="140">
        <f t="shared" si="35"/>
        <v>7</v>
      </c>
      <c r="B996" s="370">
        <v>2150701</v>
      </c>
      <c r="C996" s="266" t="s">
        <v>138</v>
      </c>
      <c r="D996" s="259"/>
      <c r="E996" s="259"/>
      <c r="F996" s="260" t="str">
        <f t="shared" si="34"/>
        <v/>
      </c>
    </row>
    <row r="997" ht="36" customHeight="1" spans="1:6">
      <c r="A997" s="140">
        <f t="shared" si="35"/>
        <v>7</v>
      </c>
      <c r="B997" s="370">
        <v>2150702</v>
      </c>
      <c r="C997" s="266" t="s">
        <v>139</v>
      </c>
      <c r="D997" s="259"/>
      <c r="E997" s="259"/>
      <c r="F997" s="260" t="str">
        <f t="shared" si="34"/>
        <v/>
      </c>
    </row>
    <row r="998" ht="36" customHeight="1" spans="1:6">
      <c r="A998" s="140">
        <f t="shared" si="35"/>
        <v>7</v>
      </c>
      <c r="B998" s="370">
        <v>2150703</v>
      </c>
      <c r="C998" s="266" t="s">
        <v>140</v>
      </c>
      <c r="D998" s="259"/>
      <c r="E998" s="259"/>
      <c r="F998" s="260" t="str">
        <f t="shared" si="34"/>
        <v/>
      </c>
    </row>
    <row r="999" ht="36" customHeight="1" spans="1:6">
      <c r="A999" s="140">
        <f t="shared" si="35"/>
        <v>7</v>
      </c>
      <c r="B999" s="370">
        <v>2150704</v>
      </c>
      <c r="C999" s="266" t="s">
        <v>873</v>
      </c>
      <c r="D999" s="259"/>
      <c r="E999" s="259"/>
      <c r="F999" s="260" t="str">
        <f t="shared" si="34"/>
        <v/>
      </c>
    </row>
    <row r="1000" ht="36" customHeight="1" spans="1:6">
      <c r="A1000" s="140">
        <f t="shared" si="35"/>
        <v>7</v>
      </c>
      <c r="B1000" s="370">
        <v>2150705</v>
      </c>
      <c r="C1000" s="266" t="s">
        <v>874</v>
      </c>
      <c r="D1000" s="259"/>
      <c r="E1000" s="259"/>
      <c r="F1000" s="260" t="str">
        <f t="shared" si="34"/>
        <v/>
      </c>
    </row>
    <row r="1001" ht="36" customHeight="1" spans="1:6">
      <c r="A1001" s="140">
        <f t="shared" si="35"/>
        <v>7</v>
      </c>
      <c r="B1001" s="370">
        <v>2150799</v>
      </c>
      <c r="C1001" s="266" t="s">
        <v>875</v>
      </c>
      <c r="D1001" s="259"/>
      <c r="E1001" s="259"/>
      <c r="F1001" s="260" t="str">
        <f t="shared" si="34"/>
        <v/>
      </c>
    </row>
    <row r="1002" ht="36" customHeight="1" spans="1:6">
      <c r="A1002" s="140">
        <f t="shared" si="35"/>
        <v>5</v>
      </c>
      <c r="B1002" s="369">
        <v>21508</v>
      </c>
      <c r="C1002" s="287" t="s">
        <v>876</v>
      </c>
      <c r="D1002" s="288"/>
      <c r="E1002" s="288"/>
      <c r="F1002" s="251" t="str">
        <f t="shared" si="34"/>
        <v/>
      </c>
    </row>
    <row r="1003" ht="36" customHeight="1" spans="1:6">
      <c r="A1003" s="140">
        <f t="shared" si="35"/>
        <v>7</v>
      </c>
      <c r="B1003" s="370">
        <v>2150801</v>
      </c>
      <c r="C1003" s="266" t="s">
        <v>138</v>
      </c>
      <c r="D1003" s="259"/>
      <c r="E1003" s="259"/>
      <c r="F1003" s="260" t="str">
        <f t="shared" si="34"/>
        <v/>
      </c>
    </row>
    <row r="1004" ht="36" customHeight="1" spans="1:6">
      <c r="A1004" s="140">
        <f t="shared" si="35"/>
        <v>7</v>
      </c>
      <c r="B1004" s="370">
        <v>2150802</v>
      </c>
      <c r="C1004" s="266" t="s">
        <v>139</v>
      </c>
      <c r="D1004" s="259"/>
      <c r="E1004" s="259"/>
      <c r="F1004" s="260" t="str">
        <f t="shared" si="34"/>
        <v/>
      </c>
    </row>
    <row r="1005" ht="36" customHeight="1" spans="1:6">
      <c r="A1005" s="140">
        <f t="shared" si="35"/>
        <v>7</v>
      </c>
      <c r="B1005" s="370">
        <v>2150803</v>
      </c>
      <c r="C1005" s="266" t="s">
        <v>140</v>
      </c>
      <c r="D1005" s="259"/>
      <c r="E1005" s="259"/>
      <c r="F1005" s="260" t="str">
        <f t="shared" si="34"/>
        <v/>
      </c>
    </row>
    <row r="1006" ht="36" customHeight="1" spans="1:6">
      <c r="A1006" s="140">
        <f t="shared" si="35"/>
        <v>7</v>
      </c>
      <c r="B1006" s="370">
        <v>2150804</v>
      </c>
      <c r="C1006" s="266" t="s">
        <v>877</v>
      </c>
      <c r="D1006" s="259"/>
      <c r="E1006" s="259"/>
      <c r="F1006" s="260" t="str">
        <f t="shared" si="34"/>
        <v/>
      </c>
    </row>
    <row r="1007" ht="36" customHeight="1" spans="1:6">
      <c r="A1007" s="140">
        <f t="shared" si="35"/>
        <v>7</v>
      </c>
      <c r="B1007" s="370">
        <v>2150805</v>
      </c>
      <c r="C1007" s="266" t="s">
        <v>878</v>
      </c>
      <c r="D1007" s="259"/>
      <c r="E1007" s="259"/>
      <c r="F1007" s="260" t="str">
        <f t="shared" si="34"/>
        <v/>
      </c>
    </row>
    <row r="1008" ht="36" customHeight="1" spans="1:6">
      <c r="A1008" s="140">
        <f t="shared" si="35"/>
        <v>7</v>
      </c>
      <c r="B1008" s="372">
        <v>2150806</v>
      </c>
      <c r="C1008" s="378" t="s">
        <v>879</v>
      </c>
      <c r="D1008" s="259"/>
      <c r="E1008" s="259"/>
      <c r="F1008" s="260" t="str">
        <f t="shared" si="34"/>
        <v/>
      </c>
    </row>
    <row r="1009" ht="36" customHeight="1" spans="1:6">
      <c r="A1009" s="140">
        <f t="shared" si="35"/>
        <v>7</v>
      </c>
      <c r="B1009" s="370">
        <v>2150899</v>
      </c>
      <c r="C1009" s="266" t="s">
        <v>880</v>
      </c>
      <c r="D1009" s="259"/>
      <c r="E1009" s="259"/>
      <c r="F1009" s="260" t="str">
        <f t="shared" si="34"/>
        <v/>
      </c>
    </row>
    <row r="1010" ht="36" customHeight="1" spans="1:6">
      <c r="A1010" s="140">
        <f t="shared" si="35"/>
        <v>5</v>
      </c>
      <c r="B1010" s="369">
        <v>21599</v>
      </c>
      <c r="C1010" s="287" t="s">
        <v>881</v>
      </c>
      <c r="D1010" s="288"/>
      <c r="E1010" s="288"/>
      <c r="F1010" s="251" t="str">
        <f t="shared" si="34"/>
        <v/>
      </c>
    </row>
    <row r="1011" ht="36" customHeight="1" spans="1:6">
      <c r="A1011" s="140">
        <f t="shared" si="35"/>
        <v>7</v>
      </c>
      <c r="B1011" s="370">
        <v>2159901</v>
      </c>
      <c r="C1011" s="266" t="s">
        <v>882</v>
      </c>
      <c r="D1011" s="259"/>
      <c r="E1011" s="259"/>
      <c r="F1011" s="260" t="str">
        <f t="shared" si="34"/>
        <v/>
      </c>
    </row>
    <row r="1012" ht="36" customHeight="1" spans="1:6">
      <c r="A1012" s="140">
        <f t="shared" si="35"/>
        <v>7</v>
      </c>
      <c r="B1012" s="370">
        <v>2159904</v>
      </c>
      <c r="C1012" s="266" t="s">
        <v>883</v>
      </c>
      <c r="D1012" s="259"/>
      <c r="E1012" s="259"/>
      <c r="F1012" s="260" t="str">
        <f t="shared" si="34"/>
        <v/>
      </c>
    </row>
    <row r="1013" ht="36" customHeight="1" spans="1:6">
      <c r="A1013" s="140">
        <f t="shared" si="35"/>
        <v>7</v>
      </c>
      <c r="B1013" s="370">
        <v>2159905</v>
      </c>
      <c r="C1013" s="266" t="s">
        <v>884</v>
      </c>
      <c r="D1013" s="259"/>
      <c r="E1013" s="259"/>
      <c r="F1013" s="260" t="str">
        <f t="shared" si="34"/>
        <v/>
      </c>
    </row>
    <row r="1014" ht="36" customHeight="1" spans="1:6">
      <c r="A1014" s="140">
        <f t="shared" si="35"/>
        <v>7</v>
      </c>
      <c r="B1014" s="370">
        <v>2159906</v>
      </c>
      <c r="C1014" s="266" t="s">
        <v>885</v>
      </c>
      <c r="D1014" s="259"/>
      <c r="E1014" s="259"/>
      <c r="F1014" s="260" t="str">
        <f t="shared" si="34"/>
        <v/>
      </c>
    </row>
    <row r="1015" ht="36" customHeight="1" spans="1:6">
      <c r="A1015" s="140">
        <f t="shared" si="35"/>
        <v>7</v>
      </c>
      <c r="B1015" s="370">
        <v>2159999</v>
      </c>
      <c r="C1015" s="266" t="s">
        <v>886</v>
      </c>
      <c r="D1015" s="259"/>
      <c r="E1015" s="259"/>
      <c r="F1015" s="260" t="str">
        <f t="shared" si="34"/>
        <v/>
      </c>
    </row>
    <row r="1016" ht="36" customHeight="1" spans="1:6">
      <c r="A1016" s="140">
        <f t="shared" si="35"/>
        <v>3</v>
      </c>
      <c r="B1016" s="369">
        <v>216</v>
      </c>
      <c r="C1016" s="287" t="s">
        <v>100</v>
      </c>
      <c r="D1016" s="288">
        <v>192</v>
      </c>
      <c r="E1016" s="288">
        <v>193</v>
      </c>
      <c r="F1016" s="251">
        <f t="shared" si="34"/>
        <v>0.005</v>
      </c>
    </row>
    <row r="1017" ht="36" customHeight="1" spans="1:6">
      <c r="A1017" s="140">
        <f t="shared" si="35"/>
        <v>5</v>
      </c>
      <c r="B1017" s="369">
        <v>21602</v>
      </c>
      <c r="C1017" s="287" t="s">
        <v>887</v>
      </c>
      <c r="D1017" s="288">
        <v>192</v>
      </c>
      <c r="E1017" s="288">
        <v>193</v>
      </c>
      <c r="F1017" s="251">
        <f t="shared" si="34"/>
        <v>0.005</v>
      </c>
    </row>
    <row r="1018" ht="36" customHeight="1" spans="1:6">
      <c r="A1018" s="140">
        <f t="shared" si="35"/>
        <v>7</v>
      </c>
      <c r="B1018" s="370">
        <v>2160201</v>
      </c>
      <c r="C1018" s="266" t="s">
        <v>138</v>
      </c>
      <c r="D1018" s="259">
        <v>192</v>
      </c>
      <c r="E1018" s="259">
        <v>193</v>
      </c>
      <c r="F1018" s="260">
        <f t="shared" si="34"/>
        <v>0.005</v>
      </c>
    </row>
    <row r="1019" ht="36" customHeight="1" spans="1:6">
      <c r="A1019" s="140">
        <f t="shared" si="35"/>
        <v>7</v>
      </c>
      <c r="B1019" s="370">
        <v>2160202</v>
      </c>
      <c r="C1019" s="266" t="s">
        <v>139</v>
      </c>
      <c r="D1019" s="259"/>
      <c r="E1019" s="259"/>
      <c r="F1019" s="260" t="str">
        <f t="shared" si="34"/>
        <v/>
      </c>
    </row>
    <row r="1020" ht="36" customHeight="1" spans="1:6">
      <c r="A1020" s="140">
        <f t="shared" si="35"/>
        <v>7</v>
      </c>
      <c r="B1020" s="370">
        <v>2160203</v>
      </c>
      <c r="C1020" s="266" t="s">
        <v>140</v>
      </c>
      <c r="D1020" s="259"/>
      <c r="E1020" s="259"/>
      <c r="F1020" s="260" t="str">
        <f t="shared" si="34"/>
        <v/>
      </c>
    </row>
    <row r="1021" ht="36" customHeight="1" spans="1:6">
      <c r="A1021" s="140">
        <f t="shared" si="35"/>
        <v>7</v>
      </c>
      <c r="B1021" s="370">
        <v>2160216</v>
      </c>
      <c r="C1021" s="266" t="s">
        <v>888</v>
      </c>
      <c r="D1021" s="259"/>
      <c r="E1021" s="259"/>
      <c r="F1021" s="260" t="str">
        <f t="shared" si="34"/>
        <v/>
      </c>
    </row>
    <row r="1022" ht="36" customHeight="1" spans="1:6">
      <c r="A1022" s="140">
        <f t="shared" si="35"/>
        <v>7</v>
      </c>
      <c r="B1022" s="370">
        <v>2160217</v>
      </c>
      <c r="C1022" s="266" t="s">
        <v>889</v>
      </c>
      <c r="D1022" s="259"/>
      <c r="E1022" s="259"/>
      <c r="F1022" s="260" t="str">
        <f t="shared" si="34"/>
        <v/>
      </c>
    </row>
    <row r="1023" ht="36" customHeight="1" spans="1:6">
      <c r="A1023" s="140">
        <f t="shared" si="35"/>
        <v>7</v>
      </c>
      <c r="B1023" s="370">
        <v>2160218</v>
      </c>
      <c r="C1023" s="266" t="s">
        <v>890</v>
      </c>
      <c r="D1023" s="259"/>
      <c r="E1023" s="259"/>
      <c r="F1023" s="260" t="str">
        <f t="shared" si="34"/>
        <v/>
      </c>
    </row>
    <row r="1024" ht="36" customHeight="1" spans="1:6">
      <c r="A1024" s="140">
        <f t="shared" si="35"/>
        <v>7</v>
      </c>
      <c r="B1024" s="370">
        <v>2160219</v>
      </c>
      <c r="C1024" s="266" t="s">
        <v>891</v>
      </c>
      <c r="D1024" s="259"/>
      <c r="E1024" s="259"/>
      <c r="F1024" s="260" t="str">
        <f t="shared" si="34"/>
        <v/>
      </c>
    </row>
    <row r="1025" ht="36" customHeight="1" spans="1:6">
      <c r="A1025" s="140">
        <f t="shared" si="35"/>
        <v>7</v>
      </c>
      <c r="B1025" s="370">
        <v>2160250</v>
      </c>
      <c r="C1025" s="266" t="s">
        <v>147</v>
      </c>
      <c r="D1025" s="259"/>
      <c r="E1025" s="259"/>
      <c r="F1025" s="260" t="str">
        <f t="shared" si="34"/>
        <v/>
      </c>
    </row>
    <row r="1026" ht="36" customHeight="1" spans="1:6">
      <c r="A1026" s="140">
        <f t="shared" si="35"/>
        <v>7</v>
      </c>
      <c r="B1026" s="370">
        <v>2160299</v>
      </c>
      <c r="C1026" s="266" t="s">
        <v>892</v>
      </c>
      <c r="D1026" s="259"/>
      <c r="E1026" s="259"/>
      <c r="F1026" s="260" t="str">
        <f t="shared" si="34"/>
        <v/>
      </c>
    </row>
    <row r="1027" ht="36" customHeight="1" spans="1:6">
      <c r="A1027" s="140">
        <f t="shared" si="35"/>
        <v>5</v>
      </c>
      <c r="B1027" s="369">
        <v>21606</v>
      </c>
      <c r="C1027" s="287" t="s">
        <v>893</v>
      </c>
      <c r="D1027" s="288"/>
      <c r="E1027" s="288"/>
      <c r="F1027" s="251" t="str">
        <f t="shared" si="34"/>
        <v/>
      </c>
    </row>
    <row r="1028" ht="36" customHeight="1" spans="1:6">
      <c r="A1028" s="140">
        <f t="shared" si="35"/>
        <v>7</v>
      </c>
      <c r="B1028" s="370">
        <v>2160601</v>
      </c>
      <c r="C1028" s="266" t="s">
        <v>138</v>
      </c>
      <c r="D1028" s="259"/>
      <c r="E1028" s="259"/>
      <c r="F1028" s="260" t="str">
        <f t="shared" ref="F1028:F1091" si="36">IF(D1028&lt;&gt;0,E1028/D1028-1,"")</f>
        <v/>
      </c>
    </row>
    <row r="1029" ht="36" customHeight="1" spans="1:6">
      <c r="A1029" s="140">
        <f t="shared" si="35"/>
        <v>7</v>
      </c>
      <c r="B1029" s="370">
        <v>2160602</v>
      </c>
      <c r="C1029" s="266" t="s">
        <v>139</v>
      </c>
      <c r="D1029" s="259"/>
      <c r="E1029" s="259"/>
      <c r="F1029" s="260" t="str">
        <f t="shared" si="36"/>
        <v/>
      </c>
    </row>
    <row r="1030" ht="36" customHeight="1" spans="1:6">
      <c r="A1030" s="140">
        <f t="shared" si="35"/>
        <v>7</v>
      </c>
      <c r="B1030" s="370">
        <v>2160603</v>
      </c>
      <c r="C1030" s="266" t="s">
        <v>140</v>
      </c>
      <c r="D1030" s="259"/>
      <c r="E1030" s="259"/>
      <c r="F1030" s="260" t="str">
        <f t="shared" si="36"/>
        <v/>
      </c>
    </row>
    <row r="1031" ht="36" customHeight="1" spans="1:6">
      <c r="A1031" s="140">
        <f t="shared" ref="A1031:A1094" si="37">LEN(B1031)</f>
        <v>7</v>
      </c>
      <c r="B1031" s="370">
        <v>2160607</v>
      </c>
      <c r="C1031" s="266" t="s">
        <v>894</v>
      </c>
      <c r="D1031" s="259"/>
      <c r="E1031" s="259"/>
      <c r="F1031" s="260" t="str">
        <f t="shared" si="36"/>
        <v/>
      </c>
    </row>
    <row r="1032" ht="36" customHeight="1" spans="1:6">
      <c r="A1032" s="140">
        <f t="shared" si="37"/>
        <v>7</v>
      </c>
      <c r="B1032" s="370">
        <v>2160699</v>
      </c>
      <c r="C1032" s="266" t="s">
        <v>895</v>
      </c>
      <c r="D1032" s="259"/>
      <c r="E1032" s="259"/>
      <c r="F1032" s="260" t="str">
        <f t="shared" si="36"/>
        <v/>
      </c>
    </row>
    <row r="1033" ht="36" customHeight="1" spans="1:6">
      <c r="A1033" s="140">
        <f t="shared" si="37"/>
        <v>5</v>
      </c>
      <c r="B1033" s="369">
        <v>21699</v>
      </c>
      <c r="C1033" s="287" t="s">
        <v>896</v>
      </c>
      <c r="D1033" s="288"/>
      <c r="E1033" s="288"/>
      <c r="F1033" s="251" t="str">
        <f t="shared" si="36"/>
        <v/>
      </c>
    </row>
    <row r="1034" ht="36" customHeight="1" spans="1:6">
      <c r="A1034" s="140">
        <f t="shared" si="37"/>
        <v>7</v>
      </c>
      <c r="B1034" s="370">
        <v>2169901</v>
      </c>
      <c r="C1034" s="266" t="s">
        <v>897</v>
      </c>
      <c r="D1034" s="259"/>
      <c r="E1034" s="259"/>
      <c r="F1034" s="260" t="str">
        <f t="shared" si="36"/>
        <v/>
      </c>
    </row>
    <row r="1035" ht="36" customHeight="1" spans="1:6">
      <c r="A1035" s="140">
        <f t="shared" si="37"/>
        <v>7</v>
      </c>
      <c r="B1035" s="370">
        <v>2169999</v>
      </c>
      <c r="C1035" s="266" t="s">
        <v>898</v>
      </c>
      <c r="D1035" s="259"/>
      <c r="E1035" s="259"/>
      <c r="F1035" s="260" t="str">
        <f t="shared" si="36"/>
        <v/>
      </c>
    </row>
    <row r="1036" ht="36" customHeight="1" spans="1:6">
      <c r="A1036" s="140">
        <f t="shared" si="37"/>
        <v>3</v>
      </c>
      <c r="B1036" s="369">
        <v>217</v>
      </c>
      <c r="C1036" s="287" t="s">
        <v>102</v>
      </c>
      <c r="D1036" s="288"/>
      <c r="E1036" s="288"/>
      <c r="F1036" s="251" t="str">
        <f t="shared" si="36"/>
        <v/>
      </c>
    </row>
    <row r="1037" ht="36" customHeight="1" spans="1:6">
      <c r="A1037" s="140">
        <f t="shared" si="37"/>
        <v>5</v>
      </c>
      <c r="B1037" s="369">
        <v>21701</v>
      </c>
      <c r="C1037" s="287" t="s">
        <v>899</v>
      </c>
      <c r="D1037" s="288"/>
      <c r="E1037" s="288"/>
      <c r="F1037" s="251" t="str">
        <f t="shared" si="36"/>
        <v/>
      </c>
    </row>
    <row r="1038" ht="36" customHeight="1" spans="1:6">
      <c r="A1038" s="140">
        <f t="shared" si="37"/>
        <v>7</v>
      </c>
      <c r="B1038" s="370">
        <v>2170101</v>
      </c>
      <c r="C1038" s="266" t="s">
        <v>138</v>
      </c>
      <c r="D1038" s="259"/>
      <c r="E1038" s="259"/>
      <c r="F1038" s="260" t="str">
        <f t="shared" si="36"/>
        <v/>
      </c>
    </row>
    <row r="1039" ht="36" customHeight="1" spans="1:6">
      <c r="A1039" s="140">
        <f t="shared" si="37"/>
        <v>7</v>
      </c>
      <c r="B1039" s="370">
        <v>2170102</v>
      </c>
      <c r="C1039" s="266" t="s">
        <v>139</v>
      </c>
      <c r="D1039" s="259"/>
      <c r="E1039" s="259"/>
      <c r="F1039" s="260" t="str">
        <f t="shared" si="36"/>
        <v/>
      </c>
    </row>
    <row r="1040" ht="36" customHeight="1" spans="1:6">
      <c r="A1040" s="140">
        <f t="shared" si="37"/>
        <v>7</v>
      </c>
      <c r="B1040" s="370">
        <v>2170103</v>
      </c>
      <c r="C1040" s="266" t="s">
        <v>140</v>
      </c>
      <c r="D1040" s="259"/>
      <c r="E1040" s="259"/>
      <c r="F1040" s="260" t="str">
        <f t="shared" si="36"/>
        <v/>
      </c>
    </row>
    <row r="1041" ht="36" customHeight="1" spans="1:6">
      <c r="A1041" s="140">
        <f t="shared" si="37"/>
        <v>7</v>
      </c>
      <c r="B1041" s="370">
        <v>2170104</v>
      </c>
      <c r="C1041" s="266" t="s">
        <v>900</v>
      </c>
      <c r="D1041" s="259"/>
      <c r="E1041" s="259"/>
      <c r="F1041" s="260" t="str">
        <f t="shared" si="36"/>
        <v/>
      </c>
    </row>
    <row r="1042" ht="36" customHeight="1" spans="1:6">
      <c r="A1042" s="140">
        <f t="shared" si="37"/>
        <v>7</v>
      </c>
      <c r="B1042" s="370">
        <v>2170150</v>
      </c>
      <c r="C1042" s="266" t="s">
        <v>147</v>
      </c>
      <c r="D1042" s="259"/>
      <c r="E1042" s="259"/>
      <c r="F1042" s="260" t="str">
        <f t="shared" si="36"/>
        <v/>
      </c>
    </row>
    <row r="1043" ht="36" customHeight="1" spans="1:6">
      <c r="A1043" s="140">
        <f t="shared" si="37"/>
        <v>7</v>
      </c>
      <c r="B1043" s="370">
        <v>2170199</v>
      </c>
      <c r="C1043" s="266" t="s">
        <v>901</v>
      </c>
      <c r="D1043" s="259"/>
      <c r="E1043" s="259"/>
      <c r="F1043" s="260" t="str">
        <f t="shared" si="36"/>
        <v/>
      </c>
    </row>
    <row r="1044" ht="36" customHeight="1" spans="1:6">
      <c r="A1044" s="140">
        <f t="shared" si="37"/>
        <v>5</v>
      </c>
      <c r="B1044" s="287">
        <v>21702</v>
      </c>
      <c r="C1044" s="383" t="s">
        <v>902</v>
      </c>
      <c r="D1044" s="288"/>
      <c r="E1044" s="288"/>
      <c r="F1044" s="251" t="str">
        <f t="shared" si="36"/>
        <v/>
      </c>
    </row>
    <row r="1045" ht="36" customHeight="1" spans="1:6">
      <c r="A1045" s="140">
        <f t="shared" si="37"/>
        <v>7</v>
      </c>
      <c r="B1045" s="384">
        <v>2170201</v>
      </c>
      <c r="C1045" s="379" t="s">
        <v>903</v>
      </c>
      <c r="D1045" s="259"/>
      <c r="E1045" s="259"/>
      <c r="F1045" s="260" t="str">
        <f t="shared" si="36"/>
        <v/>
      </c>
    </row>
    <row r="1046" ht="36" customHeight="1" spans="1:6">
      <c r="A1046" s="140">
        <f t="shared" si="37"/>
        <v>7</v>
      </c>
      <c r="B1046" s="384">
        <v>2170202</v>
      </c>
      <c r="C1046" s="379" t="s">
        <v>904</v>
      </c>
      <c r="D1046" s="259"/>
      <c r="E1046" s="259"/>
      <c r="F1046" s="260" t="str">
        <f t="shared" si="36"/>
        <v/>
      </c>
    </row>
    <row r="1047" ht="36" customHeight="1" spans="1:6">
      <c r="A1047" s="140">
        <f t="shared" si="37"/>
        <v>7</v>
      </c>
      <c r="B1047" s="384">
        <v>2170203</v>
      </c>
      <c r="C1047" s="379" t="s">
        <v>905</v>
      </c>
      <c r="D1047" s="259"/>
      <c r="E1047" s="259"/>
      <c r="F1047" s="260" t="str">
        <f t="shared" si="36"/>
        <v/>
      </c>
    </row>
    <row r="1048" ht="36" customHeight="1" spans="1:6">
      <c r="A1048" s="140">
        <f t="shared" si="37"/>
        <v>7</v>
      </c>
      <c r="B1048" s="384">
        <v>2170204</v>
      </c>
      <c r="C1048" s="379" t="s">
        <v>906</v>
      </c>
      <c r="D1048" s="259"/>
      <c r="E1048" s="259"/>
      <c r="F1048" s="260" t="str">
        <f t="shared" si="36"/>
        <v/>
      </c>
    </row>
    <row r="1049" ht="36" customHeight="1" spans="1:6">
      <c r="A1049" s="140">
        <f t="shared" si="37"/>
        <v>7</v>
      </c>
      <c r="B1049" s="384">
        <v>2170205</v>
      </c>
      <c r="C1049" s="379" t="s">
        <v>907</v>
      </c>
      <c r="D1049" s="259"/>
      <c r="E1049" s="259"/>
      <c r="F1049" s="260" t="str">
        <f t="shared" si="36"/>
        <v/>
      </c>
    </row>
    <row r="1050" ht="36" customHeight="1" spans="1:6">
      <c r="A1050" s="140">
        <f t="shared" si="37"/>
        <v>7</v>
      </c>
      <c r="B1050" s="384">
        <v>2170206</v>
      </c>
      <c r="C1050" s="379" t="s">
        <v>908</v>
      </c>
      <c r="D1050" s="259"/>
      <c r="E1050" s="259"/>
      <c r="F1050" s="260" t="str">
        <f t="shared" si="36"/>
        <v/>
      </c>
    </row>
    <row r="1051" ht="36" customHeight="1" spans="1:6">
      <c r="A1051" s="140">
        <f t="shared" si="37"/>
        <v>7</v>
      </c>
      <c r="B1051" s="384">
        <v>2170207</v>
      </c>
      <c r="C1051" s="379" t="s">
        <v>909</v>
      </c>
      <c r="D1051" s="259"/>
      <c r="E1051" s="259"/>
      <c r="F1051" s="260" t="str">
        <f t="shared" si="36"/>
        <v/>
      </c>
    </row>
    <row r="1052" ht="36" customHeight="1" spans="1:6">
      <c r="A1052" s="140">
        <f t="shared" si="37"/>
        <v>7</v>
      </c>
      <c r="B1052" s="384">
        <v>2170208</v>
      </c>
      <c r="C1052" s="379" t="s">
        <v>910</v>
      </c>
      <c r="D1052" s="259"/>
      <c r="E1052" s="259"/>
      <c r="F1052" s="260" t="str">
        <f t="shared" si="36"/>
        <v/>
      </c>
    </row>
    <row r="1053" ht="36" customHeight="1" spans="1:6">
      <c r="A1053" s="140">
        <f t="shared" si="37"/>
        <v>7</v>
      </c>
      <c r="B1053" s="384">
        <v>2170299</v>
      </c>
      <c r="C1053" s="379" t="s">
        <v>911</v>
      </c>
      <c r="D1053" s="259"/>
      <c r="E1053" s="259"/>
      <c r="F1053" s="260" t="str">
        <f t="shared" si="36"/>
        <v/>
      </c>
    </row>
    <row r="1054" ht="36" customHeight="1" spans="1:6">
      <c r="A1054" s="140">
        <f t="shared" si="37"/>
        <v>5</v>
      </c>
      <c r="B1054" s="369">
        <v>21703</v>
      </c>
      <c r="C1054" s="287" t="s">
        <v>912</v>
      </c>
      <c r="D1054" s="288"/>
      <c r="E1054" s="288"/>
      <c r="F1054" s="251" t="str">
        <f t="shared" si="36"/>
        <v/>
      </c>
    </row>
    <row r="1055" ht="36" customHeight="1" spans="1:6">
      <c r="A1055" s="140">
        <f t="shared" si="37"/>
        <v>7</v>
      </c>
      <c r="B1055" s="370">
        <v>2170301</v>
      </c>
      <c r="C1055" s="266" t="s">
        <v>913</v>
      </c>
      <c r="D1055" s="259"/>
      <c r="E1055" s="259"/>
      <c r="F1055" s="260" t="str">
        <f t="shared" si="36"/>
        <v/>
      </c>
    </row>
    <row r="1056" ht="36" customHeight="1" spans="1:6">
      <c r="A1056" s="140">
        <f t="shared" si="37"/>
        <v>7</v>
      </c>
      <c r="B1056" s="370">
        <v>2170302</v>
      </c>
      <c r="C1056" s="266" t="s">
        <v>914</v>
      </c>
      <c r="D1056" s="259"/>
      <c r="E1056" s="259"/>
      <c r="F1056" s="260" t="str">
        <f t="shared" si="36"/>
        <v/>
      </c>
    </row>
    <row r="1057" ht="36" customHeight="1" spans="1:6">
      <c r="A1057" s="140">
        <f t="shared" si="37"/>
        <v>7</v>
      </c>
      <c r="B1057" s="370">
        <v>2170303</v>
      </c>
      <c r="C1057" s="266" t="s">
        <v>915</v>
      </c>
      <c r="D1057" s="259"/>
      <c r="E1057" s="259"/>
      <c r="F1057" s="260" t="str">
        <f t="shared" si="36"/>
        <v/>
      </c>
    </row>
    <row r="1058" ht="36" customHeight="1" spans="1:6">
      <c r="A1058" s="140">
        <f t="shared" si="37"/>
        <v>7</v>
      </c>
      <c r="B1058" s="370">
        <v>2170304</v>
      </c>
      <c r="C1058" s="266" t="s">
        <v>916</v>
      </c>
      <c r="D1058" s="259"/>
      <c r="E1058" s="259"/>
      <c r="F1058" s="260" t="str">
        <f t="shared" si="36"/>
        <v/>
      </c>
    </row>
    <row r="1059" ht="36" customHeight="1" spans="1:6">
      <c r="A1059" s="140">
        <f t="shared" si="37"/>
        <v>7</v>
      </c>
      <c r="B1059" s="370">
        <v>2170399</v>
      </c>
      <c r="C1059" s="266" t="s">
        <v>917</v>
      </c>
      <c r="D1059" s="259"/>
      <c r="E1059" s="259"/>
      <c r="F1059" s="260" t="str">
        <f t="shared" si="36"/>
        <v/>
      </c>
    </row>
    <row r="1060" ht="36" customHeight="1" spans="1:6">
      <c r="A1060" s="140">
        <f t="shared" si="37"/>
        <v>5</v>
      </c>
      <c r="B1060" s="369">
        <v>21799</v>
      </c>
      <c r="C1060" s="287" t="s">
        <v>918</v>
      </c>
      <c r="D1060" s="288"/>
      <c r="E1060" s="288"/>
      <c r="F1060" s="251" t="str">
        <f t="shared" si="36"/>
        <v/>
      </c>
    </row>
    <row r="1061" ht="36" customHeight="1" spans="1:6">
      <c r="A1061" s="140">
        <f t="shared" si="37"/>
        <v>7</v>
      </c>
      <c r="B1061" s="266">
        <v>2179902</v>
      </c>
      <c r="C1061" s="266" t="s">
        <v>919</v>
      </c>
      <c r="D1061" s="259"/>
      <c r="E1061" s="259"/>
      <c r="F1061" s="260" t="str">
        <f t="shared" si="36"/>
        <v/>
      </c>
    </row>
    <row r="1062" ht="36" customHeight="1" spans="1:6">
      <c r="A1062" s="140">
        <f t="shared" si="37"/>
        <v>7</v>
      </c>
      <c r="B1062" s="266">
        <v>2179999</v>
      </c>
      <c r="C1062" s="266" t="s">
        <v>917</v>
      </c>
      <c r="D1062" s="259"/>
      <c r="E1062" s="259"/>
      <c r="F1062" s="260" t="str">
        <f t="shared" si="36"/>
        <v/>
      </c>
    </row>
    <row r="1063" ht="36" customHeight="1" spans="1:6">
      <c r="A1063" s="140">
        <f t="shared" si="37"/>
        <v>3</v>
      </c>
      <c r="B1063" s="369">
        <v>219</v>
      </c>
      <c r="C1063" s="287" t="s">
        <v>104</v>
      </c>
      <c r="D1063" s="288"/>
      <c r="E1063" s="288"/>
      <c r="F1063" s="251" t="str">
        <f t="shared" si="36"/>
        <v/>
      </c>
    </row>
    <row r="1064" ht="36" customHeight="1" spans="1:6">
      <c r="A1064" s="140">
        <f t="shared" si="37"/>
        <v>5</v>
      </c>
      <c r="B1064" s="369">
        <v>21901</v>
      </c>
      <c r="C1064" s="287" t="s">
        <v>920</v>
      </c>
      <c r="D1064" s="288"/>
      <c r="E1064" s="288"/>
      <c r="F1064" s="251" t="str">
        <f t="shared" si="36"/>
        <v/>
      </c>
    </row>
    <row r="1065" ht="36" customHeight="1" spans="1:6">
      <c r="A1065" s="140">
        <f t="shared" si="37"/>
        <v>5</v>
      </c>
      <c r="B1065" s="369">
        <v>21902</v>
      </c>
      <c r="C1065" s="287" t="s">
        <v>921</v>
      </c>
      <c r="D1065" s="288"/>
      <c r="E1065" s="288"/>
      <c r="F1065" s="251" t="str">
        <f t="shared" si="36"/>
        <v/>
      </c>
    </row>
    <row r="1066" ht="36" customHeight="1" spans="1:6">
      <c r="A1066" s="140">
        <f t="shared" si="37"/>
        <v>5</v>
      </c>
      <c r="B1066" s="369">
        <v>21903</v>
      </c>
      <c r="C1066" s="287" t="s">
        <v>922</v>
      </c>
      <c r="D1066" s="288"/>
      <c r="E1066" s="288"/>
      <c r="F1066" s="251" t="str">
        <f t="shared" si="36"/>
        <v/>
      </c>
    </row>
    <row r="1067" ht="36" customHeight="1" spans="1:6">
      <c r="A1067" s="140">
        <f t="shared" si="37"/>
        <v>5</v>
      </c>
      <c r="B1067" s="369">
        <v>21904</v>
      </c>
      <c r="C1067" s="287" t="s">
        <v>923</v>
      </c>
      <c r="D1067" s="288"/>
      <c r="E1067" s="288"/>
      <c r="F1067" s="251" t="str">
        <f t="shared" si="36"/>
        <v/>
      </c>
    </row>
    <row r="1068" ht="36" customHeight="1" spans="1:6">
      <c r="A1068" s="140">
        <f t="shared" si="37"/>
        <v>5</v>
      </c>
      <c r="B1068" s="369">
        <v>21905</v>
      </c>
      <c r="C1068" s="287" t="s">
        <v>924</v>
      </c>
      <c r="D1068" s="288"/>
      <c r="E1068" s="288"/>
      <c r="F1068" s="251" t="str">
        <f t="shared" si="36"/>
        <v/>
      </c>
    </row>
    <row r="1069" ht="36" customHeight="1" spans="1:6">
      <c r="A1069" s="140">
        <f t="shared" si="37"/>
        <v>5</v>
      </c>
      <c r="B1069" s="369">
        <v>21906</v>
      </c>
      <c r="C1069" s="287" t="s">
        <v>925</v>
      </c>
      <c r="D1069" s="288"/>
      <c r="E1069" s="288"/>
      <c r="F1069" s="251" t="str">
        <f t="shared" si="36"/>
        <v/>
      </c>
    </row>
    <row r="1070" ht="36" customHeight="1" spans="1:6">
      <c r="A1070" s="140">
        <f t="shared" si="37"/>
        <v>5</v>
      </c>
      <c r="B1070" s="369">
        <v>21907</v>
      </c>
      <c r="C1070" s="287" t="s">
        <v>926</v>
      </c>
      <c r="D1070" s="288"/>
      <c r="E1070" s="288"/>
      <c r="F1070" s="251" t="str">
        <f t="shared" si="36"/>
        <v/>
      </c>
    </row>
    <row r="1071" ht="36" customHeight="1" spans="1:6">
      <c r="A1071" s="140">
        <f t="shared" si="37"/>
        <v>5</v>
      </c>
      <c r="B1071" s="369">
        <v>21908</v>
      </c>
      <c r="C1071" s="287" t="s">
        <v>927</v>
      </c>
      <c r="D1071" s="288"/>
      <c r="E1071" s="288"/>
      <c r="F1071" s="251" t="str">
        <f t="shared" si="36"/>
        <v/>
      </c>
    </row>
    <row r="1072" ht="36" customHeight="1" spans="1:6">
      <c r="A1072" s="140">
        <f t="shared" si="37"/>
        <v>5</v>
      </c>
      <c r="B1072" s="369">
        <v>21999</v>
      </c>
      <c r="C1072" s="287" t="s">
        <v>928</v>
      </c>
      <c r="D1072" s="288"/>
      <c r="E1072" s="288"/>
      <c r="F1072" s="251" t="str">
        <f t="shared" si="36"/>
        <v/>
      </c>
    </row>
    <row r="1073" ht="36" customHeight="1" spans="1:6">
      <c r="A1073" s="140">
        <f t="shared" si="37"/>
        <v>3</v>
      </c>
      <c r="B1073" s="369">
        <v>220</v>
      </c>
      <c r="C1073" s="287" t="s">
        <v>106</v>
      </c>
      <c r="D1073" s="288">
        <v>1050</v>
      </c>
      <c r="E1073" s="288">
        <v>1169</v>
      </c>
      <c r="F1073" s="251">
        <f t="shared" si="36"/>
        <v>0.113</v>
      </c>
    </row>
    <row r="1074" ht="36" customHeight="1" spans="1:6">
      <c r="A1074" s="140">
        <f t="shared" si="37"/>
        <v>5</v>
      </c>
      <c r="B1074" s="369">
        <v>22001</v>
      </c>
      <c r="C1074" s="287" t="s">
        <v>929</v>
      </c>
      <c r="D1074" s="288">
        <v>1005</v>
      </c>
      <c r="E1074" s="288">
        <v>1037</v>
      </c>
      <c r="F1074" s="251">
        <f t="shared" si="36"/>
        <v>0.032</v>
      </c>
    </row>
    <row r="1075" ht="36" customHeight="1" spans="1:6">
      <c r="A1075" s="140">
        <f t="shared" si="37"/>
        <v>7</v>
      </c>
      <c r="B1075" s="370">
        <v>2200101</v>
      </c>
      <c r="C1075" s="266" t="s">
        <v>138</v>
      </c>
      <c r="D1075" s="259">
        <v>517</v>
      </c>
      <c r="E1075" s="259">
        <v>510</v>
      </c>
      <c r="F1075" s="260">
        <f t="shared" si="36"/>
        <v>-0.014</v>
      </c>
    </row>
    <row r="1076" ht="36" customHeight="1" spans="1:6">
      <c r="A1076" s="140">
        <f t="shared" si="37"/>
        <v>7</v>
      </c>
      <c r="B1076" s="370">
        <v>2200102</v>
      </c>
      <c r="C1076" s="266" t="s">
        <v>139</v>
      </c>
      <c r="D1076" s="259"/>
      <c r="E1076" s="259"/>
      <c r="F1076" s="260" t="str">
        <f t="shared" si="36"/>
        <v/>
      </c>
    </row>
    <row r="1077" ht="36" customHeight="1" spans="1:6">
      <c r="A1077" s="140">
        <f t="shared" si="37"/>
        <v>7</v>
      </c>
      <c r="B1077" s="370">
        <v>2200103</v>
      </c>
      <c r="C1077" s="266" t="s">
        <v>140</v>
      </c>
      <c r="D1077" s="259"/>
      <c r="E1077" s="259"/>
      <c r="F1077" s="260" t="str">
        <f t="shared" si="36"/>
        <v/>
      </c>
    </row>
    <row r="1078" ht="36" customHeight="1" spans="1:6">
      <c r="A1078" s="140">
        <f t="shared" si="37"/>
        <v>7</v>
      </c>
      <c r="B1078" s="370">
        <v>2200104</v>
      </c>
      <c r="C1078" s="266" t="s">
        <v>930</v>
      </c>
      <c r="D1078" s="259"/>
      <c r="E1078" s="259"/>
      <c r="F1078" s="260" t="str">
        <f t="shared" si="36"/>
        <v/>
      </c>
    </row>
    <row r="1079" ht="36" customHeight="1" spans="1:6">
      <c r="A1079" s="140">
        <f t="shared" si="37"/>
        <v>7</v>
      </c>
      <c r="B1079" s="370">
        <v>2200106</v>
      </c>
      <c r="C1079" s="266" t="s">
        <v>931</v>
      </c>
      <c r="D1079" s="259">
        <v>29</v>
      </c>
      <c r="E1079" s="259"/>
      <c r="F1079" s="260">
        <f t="shared" si="36"/>
        <v>-1</v>
      </c>
    </row>
    <row r="1080" ht="36" customHeight="1" spans="1:6">
      <c r="A1080" s="140">
        <f t="shared" si="37"/>
        <v>7</v>
      </c>
      <c r="B1080" s="370">
        <v>2200107</v>
      </c>
      <c r="C1080" s="266" t="s">
        <v>932</v>
      </c>
      <c r="D1080" s="259"/>
      <c r="E1080" s="259"/>
      <c r="F1080" s="260" t="str">
        <f t="shared" si="36"/>
        <v/>
      </c>
    </row>
    <row r="1081" ht="36" customHeight="1" spans="1:6">
      <c r="A1081" s="140">
        <f t="shared" si="37"/>
        <v>7</v>
      </c>
      <c r="B1081" s="370">
        <v>2200108</v>
      </c>
      <c r="C1081" s="266" t="s">
        <v>933</v>
      </c>
      <c r="D1081" s="259">
        <v>11</v>
      </c>
      <c r="E1081" s="259"/>
      <c r="F1081" s="260">
        <f t="shared" si="36"/>
        <v>-1</v>
      </c>
    </row>
    <row r="1082" ht="36" customHeight="1" spans="1:6">
      <c r="A1082" s="140">
        <f t="shared" si="37"/>
        <v>7</v>
      </c>
      <c r="B1082" s="370">
        <v>2200109</v>
      </c>
      <c r="C1082" s="266" t="s">
        <v>934</v>
      </c>
      <c r="D1082" s="259"/>
      <c r="E1082" s="259">
        <v>70</v>
      </c>
      <c r="F1082" s="260">
        <v>1</v>
      </c>
    </row>
    <row r="1083" ht="36" customHeight="1" spans="1:6">
      <c r="A1083" s="140">
        <f t="shared" si="37"/>
        <v>7</v>
      </c>
      <c r="B1083" s="370">
        <v>2200112</v>
      </c>
      <c r="C1083" s="266" t="s">
        <v>935</v>
      </c>
      <c r="D1083" s="259"/>
      <c r="E1083" s="259"/>
      <c r="F1083" s="260" t="str">
        <f t="shared" si="36"/>
        <v/>
      </c>
    </row>
    <row r="1084" ht="36" customHeight="1" spans="1:6">
      <c r="A1084" s="140">
        <f t="shared" si="37"/>
        <v>7</v>
      </c>
      <c r="B1084" s="370">
        <v>2200113</v>
      </c>
      <c r="C1084" s="266" t="s">
        <v>936</v>
      </c>
      <c r="D1084" s="259"/>
      <c r="E1084" s="259"/>
      <c r="F1084" s="260" t="str">
        <f t="shared" si="36"/>
        <v/>
      </c>
    </row>
    <row r="1085" ht="36" customHeight="1" spans="1:6">
      <c r="A1085" s="140">
        <f t="shared" si="37"/>
        <v>7</v>
      </c>
      <c r="B1085" s="370">
        <v>2200114</v>
      </c>
      <c r="C1085" s="266" t="s">
        <v>937</v>
      </c>
      <c r="D1085" s="259"/>
      <c r="E1085" s="259"/>
      <c r="F1085" s="260" t="str">
        <f t="shared" si="36"/>
        <v/>
      </c>
    </row>
    <row r="1086" ht="36" customHeight="1" spans="1:6">
      <c r="A1086" s="140">
        <f t="shared" si="37"/>
        <v>7</v>
      </c>
      <c r="B1086" s="370">
        <v>2200115</v>
      </c>
      <c r="C1086" s="266" t="s">
        <v>938</v>
      </c>
      <c r="D1086" s="259"/>
      <c r="E1086" s="259"/>
      <c r="F1086" s="260" t="str">
        <f t="shared" si="36"/>
        <v/>
      </c>
    </row>
    <row r="1087" ht="36" customHeight="1" spans="1:6">
      <c r="A1087" s="140">
        <f t="shared" si="37"/>
        <v>7</v>
      </c>
      <c r="B1087" s="370">
        <v>2200116</v>
      </c>
      <c r="C1087" s="266" t="s">
        <v>939</v>
      </c>
      <c r="D1087" s="259"/>
      <c r="E1087" s="259"/>
      <c r="F1087" s="260" t="str">
        <f t="shared" si="36"/>
        <v/>
      </c>
    </row>
    <row r="1088" ht="36" customHeight="1" spans="1:6">
      <c r="A1088" s="140">
        <f t="shared" si="37"/>
        <v>7</v>
      </c>
      <c r="B1088" s="370">
        <v>2200119</v>
      </c>
      <c r="C1088" s="266" t="s">
        <v>940</v>
      </c>
      <c r="D1088" s="259"/>
      <c r="E1088" s="259"/>
      <c r="F1088" s="260" t="str">
        <f t="shared" si="36"/>
        <v/>
      </c>
    </row>
    <row r="1089" ht="36" customHeight="1" spans="1:6">
      <c r="A1089" s="140">
        <f t="shared" si="37"/>
        <v>7</v>
      </c>
      <c r="B1089" s="370">
        <v>2200120</v>
      </c>
      <c r="C1089" s="266" t="s">
        <v>941</v>
      </c>
      <c r="D1089" s="259"/>
      <c r="E1089" s="259"/>
      <c r="F1089" s="260" t="str">
        <f t="shared" si="36"/>
        <v/>
      </c>
    </row>
    <row r="1090" ht="36" customHeight="1" spans="1:6">
      <c r="A1090" s="140">
        <f t="shared" si="37"/>
        <v>7</v>
      </c>
      <c r="B1090" s="370">
        <v>2200121</v>
      </c>
      <c r="C1090" s="266" t="s">
        <v>942</v>
      </c>
      <c r="D1090" s="259"/>
      <c r="E1090" s="259"/>
      <c r="F1090" s="260" t="str">
        <f t="shared" si="36"/>
        <v/>
      </c>
    </row>
    <row r="1091" ht="36" customHeight="1" spans="1:6">
      <c r="A1091" s="140">
        <f t="shared" si="37"/>
        <v>7</v>
      </c>
      <c r="B1091" s="370">
        <v>2200122</v>
      </c>
      <c r="C1091" s="266" t="s">
        <v>943</v>
      </c>
      <c r="D1091" s="259"/>
      <c r="E1091" s="259"/>
      <c r="F1091" s="260" t="str">
        <f t="shared" si="36"/>
        <v/>
      </c>
    </row>
    <row r="1092" ht="36" customHeight="1" spans="1:6">
      <c r="A1092" s="140">
        <f t="shared" si="37"/>
        <v>7</v>
      </c>
      <c r="B1092" s="370">
        <v>2200123</v>
      </c>
      <c r="C1092" s="266" t="s">
        <v>944</v>
      </c>
      <c r="D1092" s="259"/>
      <c r="E1092" s="259"/>
      <c r="F1092" s="260" t="str">
        <f t="shared" ref="F1092:F1155" si="38">IF(D1092&lt;&gt;0,E1092/D1092-1,"")</f>
        <v/>
      </c>
    </row>
    <row r="1093" ht="36" customHeight="1" spans="1:6">
      <c r="A1093" s="140">
        <f t="shared" si="37"/>
        <v>7</v>
      </c>
      <c r="B1093" s="370">
        <v>2200124</v>
      </c>
      <c r="C1093" s="266" t="s">
        <v>945</v>
      </c>
      <c r="D1093" s="259"/>
      <c r="E1093" s="259"/>
      <c r="F1093" s="260" t="str">
        <f t="shared" si="38"/>
        <v/>
      </c>
    </row>
    <row r="1094" ht="36" customHeight="1" spans="1:6">
      <c r="A1094" s="140">
        <f t="shared" si="37"/>
        <v>7</v>
      </c>
      <c r="B1094" s="370">
        <v>2200125</v>
      </c>
      <c r="C1094" s="266" t="s">
        <v>946</v>
      </c>
      <c r="D1094" s="259"/>
      <c r="E1094" s="259"/>
      <c r="F1094" s="260" t="str">
        <f t="shared" si="38"/>
        <v/>
      </c>
    </row>
    <row r="1095" ht="36" customHeight="1" spans="1:6">
      <c r="A1095" s="140">
        <f t="shared" ref="A1095:A1158" si="39">LEN(B1095)</f>
        <v>7</v>
      </c>
      <c r="B1095" s="370">
        <v>2200126</v>
      </c>
      <c r="C1095" s="266" t="s">
        <v>947</v>
      </c>
      <c r="D1095" s="259"/>
      <c r="E1095" s="259"/>
      <c r="F1095" s="260" t="str">
        <f t="shared" si="38"/>
        <v/>
      </c>
    </row>
    <row r="1096" ht="36" customHeight="1" spans="1:6">
      <c r="A1096" s="140">
        <f t="shared" si="39"/>
        <v>7</v>
      </c>
      <c r="B1096" s="370">
        <v>2200127</v>
      </c>
      <c r="C1096" s="266" t="s">
        <v>948</v>
      </c>
      <c r="D1096" s="259"/>
      <c r="E1096" s="259"/>
      <c r="F1096" s="260" t="str">
        <f t="shared" si="38"/>
        <v/>
      </c>
    </row>
    <row r="1097" ht="36" customHeight="1" spans="1:6">
      <c r="A1097" s="140">
        <f t="shared" si="39"/>
        <v>7</v>
      </c>
      <c r="B1097" s="370">
        <v>2200128</v>
      </c>
      <c r="C1097" s="266" t="s">
        <v>949</v>
      </c>
      <c r="D1097" s="259"/>
      <c r="E1097" s="259"/>
      <c r="F1097" s="260" t="str">
        <f t="shared" si="38"/>
        <v/>
      </c>
    </row>
    <row r="1098" ht="36" customHeight="1" spans="1:6">
      <c r="A1098" s="140">
        <f t="shared" si="39"/>
        <v>7</v>
      </c>
      <c r="B1098" s="370">
        <v>2200129</v>
      </c>
      <c r="C1098" s="266" t="s">
        <v>950</v>
      </c>
      <c r="D1098" s="259"/>
      <c r="E1098" s="259"/>
      <c r="F1098" s="260" t="str">
        <f t="shared" si="38"/>
        <v/>
      </c>
    </row>
    <row r="1099" ht="36" customHeight="1" spans="1:6">
      <c r="A1099" s="140">
        <f t="shared" si="39"/>
        <v>7</v>
      </c>
      <c r="B1099" s="370">
        <v>2200150</v>
      </c>
      <c r="C1099" s="266" t="s">
        <v>147</v>
      </c>
      <c r="D1099" s="259">
        <v>434</v>
      </c>
      <c r="E1099" s="259">
        <v>457</v>
      </c>
      <c r="F1099" s="260">
        <f t="shared" si="38"/>
        <v>0.053</v>
      </c>
    </row>
    <row r="1100" ht="36" customHeight="1" spans="1:6">
      <c r="A1100" s="140">
        <f t="shared" si="39"/>
        <v>7</v>
      </c>
      <c r="B1100" s="370">
        <v>2200199</v>
      </c>
      <c r="C1100" s="266" t="s">
        <v>951</v>
      </c>
      <c r="D1100" s="259">
        <v>14</v>
      </c>
      <c r="E1100" s="259"/>
      <c r="F1100" s="260">
        <f t="shared" si="38"/>
        <v>-1</v>
      </c>
    </row>
    <row r="1101" ht="36" customHeight="1" spans="1:6">
      <c r="A1101" s="140">
        <f t="shared" si="39"/>
        <v>5</v>
      </c>
      <c r="B1101" s="369">
        <v>22005</v>
      </c>
      <c r="C1101" s="287" t="s">
        <v>952</v>
      </c>
      <c r="D1101" s="288">
        <v>35</v>
      </c>
      <c r="E1101" s="288">
        <v>132</v>
      </c>
      <c r="F1101" s="251">
        <f t="shared" si="38"/>
        <v>2.771</v>
      </c>
    </row>
    <row r="1102" ht="36" customHeight="1" spans="1:6">
      <c r="A1102" s="140">
        <f t="shared" si="39"/>
        <v>7</v>
      </c>
      <c r="B1102" s="370">
        <v>2200501</v>
      </c>
      <c r="C1102" s="266" t="s">
        <v>138</v>
      </c>
      <c r="D1102" s="259">
        <v>13</v>
      </c>
      <c r="E1102" s="259">
        <v>16</v>
      </c>
      <c r="F1102" s="260">
        <f t="shared" si="38"/>
        <v>0.231</v>
      </c>
    </row>
    <row r="1103" ht="36" customHeight="1" spans="1:6">
      <c r="A1103" s="140">
        <f t="shared" si="39"/>
        <v>7</v>
      </c>
      <c r="B1103" s="370">
        <v>2200502</v>
      </c>
      <c r="C1103" s="266" t="s">
        <v>139</v>
      </c>
      <c r="D1103" s="259"/>
      <c r="E1103" s="259"/>
      <c r="F1103" s="260" t="str">
        <f t="shared" si="38"/>
        <v/>
      </c>
    </row>
    <row r="1104" ht="36" customHeight="1" spans="1:6">
      <c r="A1104" s="140">
        <f t="shared" si="39"/>
        <v>7</v>
      </c>
      <c r="B1104" s="370">
        <v>2200503</v>
      </c>
      <c r="C1104" s="266" t="s">
        <v>140</v>
      </c>
      <c r="D1104" s="259"/>
      <c r="E1104" s="259"/>
      <c r="F1104" s="260" t="str">
        <f t="shared" si="38"/>
        <v/>
      </c>
    </row>
    <row r="1105" ht="36" customHeight="1" spans="1:6">
      <c r="A1105" s="140">
        <f t="shared" si="39"/>
        <v>7</v>
      </c>
      <c r="B1105" s="370">
        <v>2200504</v>
      </c>
      <c r="C1105" s="266" t="s">
        <v>953</v>
      </c>
      <c r="D1105" s="259">
        <v>15</v>
      </c>
      <c r="E1105" s="259">
        <v>16</v>
      </c>
      <c r="F1105" s="260">
        <f t="shared" si="38"/>
        <v>0.067</v>
      </c>
    </row>
    <row r="1106" ht="36" customHeight="1" spans="1:6">
      <c r="A1106" s="140">
        <f t="shared" si="39"/>
        <v>7</v>
      </c>
      <c r="B1106" s="370">
        <v>2200506</v>
      </c>
      <c r="C1106" s="266" t="s">
        <v>954</v>
      </c>
      <c r="D1106" s="259"/>
      <c r="E1106" s="259"/>
      <c r="F1106" s="260" t="str">
        <f t="shared" si="38"/>
        <v/>
      </c>
    </row>
    <row r="1107" ht="36" customHeight="1" spans="1:6">
      <c r="A1107" s="140">
        <f t="shared" si="39"/>
        <v>7</v>
      </c>
      <c r="B1107" s="370">
        <v>2200507</v>
      </c>
      <c r="C1107" s="266" t="s">
        <v>955</v>
      </c>
      <c r="D1107" s="259"/>
      <c r="E1107" s="259"/>
      <c r="F1107" s="260" t="str">
        <f t="shared" si="38"/>
        <v/>
      </c>
    </row>
    <row r="1108" ht="36" customHeight="1" spans="1:6">
      <c r="A1108" s="140">
        <f t="shared" si="39"/>
        <v>7</v>
      </c>
      <c r="B1108" s="370">
        <v>2200508</v>
      </c>
      <c r="C1108" s="266" t="s">
        <v>956</v>
      </c>
      <c r="D1108" s="259"/>
      <c r="E1108" s="259"/>
      <c r="F1108" s="260" t="str">
        <f t="shared" si="38"/>
        <v/>
      </c>
    </row>
    <row r="1109" ht="36" customHeight="1" spans="1:6">
      <c r="A1109" s="140">
        <f t="shared" si="39"/>
        <v>7</v>
      </c>
      <c r="B1109" s="370">
        <v>2200509</v>
      </c>
      <c r="C1109" s="266" t="s">
        <v>957</v>
      </c>
      <c r="D1109" s="259">
        <v>7</v>
      </c>
      <c r="E1109" s="259">
        <v>20</v>
      </c>
      <c r="F1109" s="260">
        <f t="shared" si="38"/>
        <v>1.857</v>
      </c>
    </row>
    <row r="1110" ht="36" customHeight="1" spans="1:6">
      <c r="A1110" s="140">
        <f t="shared" si="39"/>
        <v>7</v>
      </c>
      <c r="B1110" s="370">
        <v>2200510</v>
      </c>
      <c r="C1110" s="266" t="s">
        <v>958</v>
      </c>
      <c r="D1110" s="259"/>
      <c r="E1110" s="259"/>
      <c r="F1110" s="260" t="str">
        <f t="shared" si="38"/>
        <v/>
      </c>
    </row>
    <row r="1111" ht="36" customHeight="1" spans="1:6">
      <c r="A1111" s="140">
        <f t="shared" si="39"/>
        <v>7</v>
      </c>
      <c r="B1111" s="370">
        <v>2200511</v>
      </c>
      <c r="C1111" s="266" t="s">
        <v>959</v>
      </c>
      <c r="D1111" s="259"/>
      <c r="E1111" s="259"/>
      <c r="F1111" s="260" t="str">
        <f t="shared" si="38"/>
        <v/>
      </c>
    </row>
    <row r="1112" ht="36" customHeight="1" spans="1:6">
      <c r="A1112" s="140">
        <f t="shared" si="39"/>
        <v>7</v>
      </c>
      <c r="B1112" s="370">
        <v>2200512</v>
      </c>
      <c r="C1112" s="266" t="s">
        <v>960</v>
      </c>
      <c r="D1112" s="259"/>
      <c r="E1112" s="259"/>
      <c r="F1112" s="260" t="str">
        <f t="shared" si="38"/>
        <v/>
      </c>
    </row>
    <row r="1113" ht="36" customHeight="1" spans="1:6">
      <c r="A1113" s="140">
        <f t="shared" si="39"/>
        <v>7</v>
      </c>
      <c r="B1113" s="370">
        <v>2200513</v>
      </c>
      <c r="C1113" s="266" t="s">
        <v>961</v>
      </c>
      <c r="D1113" s="259"/>
      <c r="E1113" s="259"/>
      <c r="F1113" s="260" t="str">
        <f t="shared" si="38"/>
        <v/>
      </c>
    </row>
    <row r="1114" ht="36" customHeight="1" spans="1:6">
      <c r="A1114" s="140">
        <f t="shared" si="39"/>
        <v>7</v>
      </c>
      <c r="B1114" s="370">
        <v>2200514</v>
      </c>
      <c r="C1114" s="266" t="s">
        <v>962</v>
      </c>
      <c r="D1114" s="259"/>
      <c r="E1114" s="259"/>
      <c r="F1114" s="260" t="str">
        <f t="shared" si="38"/>
        <v/>
      </c>
    </row>
    <row r="1115" ht="36" customHeight="1" spans="1:6">
      <c r="A1115" s="140">
        <f t="shared" si="39"/>
        <v>7</v>
      </c>
      <c r="B1115" s="370">
        <v>2200599</v>
      </c>
      <c r="C1115" s="266" t="s">
        <v>963</v>
      </c>
      <c r="D1115" s="259"/>
      <c r="E1115" s="259">
        <v>80</v>
      </c>
      <c r="F1115" s="260">
        <v>1</v>
      </c>
    </row>
    <row r="1116" ht="36" customHeight="1" spans="1:6">
      <c r="A1116" s="140">
        <f t="shared" si="39"/>
        <v>5</v>
      </c>
      <c r="B1116" s="369">
        <v>22099</v>
      </c>
      <c r="C1116" s="287" t="s">
        <v>964</v>
      </c>
      <c r="D1116" s="288">
        <v>10</v>
      </c>
      <c r="E1116" s="288"/>
      <c r="F1116" s="251">
        <f t="shared" si="38"/>
        <v>-1</v>
      </c>
    </row>
    <row r="1117" ht="36" customHeight="1" spans="1:6">
      <c r="A1117" s="140">
        <f t="shared" si="39"/>
        <v>7</v>
      </c>
      <c r="B1117" s="266">
        <v>2209999</v>
      </c>
      <c r="C1117" s="266" t="s">
        <v>965</v>
      </c>
      <c r="D1117" s="259">
        <v>10</v>
      </c>
      <c r="E1117" s="259"/>
      <c r="F1117" s="260">
        <f t="shared" si="38"/>
        <v>-1</v>
      </c>
    </row>
    <row r="1118" ht="36" customHeight="1" spans="1:6">
      <c r="A1118" s="140">
        <f t="shared" si="39"/>
        <v>3</v>
      </c>
      <c r="B1118" s="369">
        <v>221</v>
      </c>
      <c r="C1118" s="287" t="s">
        <v>108</v>
      </c>
      <c r="D1118" s="288">
        <v>6181</v>
      </c>
      <c r="E1118" s="288">
        <v>6888</v>
      </c>
      <c r="F1118" s="251">
        <f t="shared" si="38"/>
        <v>0.114</v>
      </c>
    </row>
    <row r="1119" ht="36" customHeight="1" spans="1:6">
      <c r="A1119" s="140">
        <f t="shared" si="39"/>
        <v>5</v>
      </c>
      <c r="B1119" s="369">
        <v>22101</v>
      </c>
      <c r="C1119" s="287" t="s">
        <v>966</v>
      </c>
      <c r="D1119" s="288">
        <v>603</v>
      </c>
      <c r="E1119" s="288"/>
      <c r="F1119" s="251">
        <f t="shared" si="38"/>
        <v>-1</v>
      </c>
    </row>
    <row r="1120" ht="36" customHeight="1" spans="1:6">
      <c r="A1120" s="140">
        <f t="shared" si="39"/>
        <v>7</v>
      </c>
      <c r="B1120" s="370">
        <v>2210101</v>
      </c>
      <c r="C1120" s="266" t="s">
        <v>967</v>
      </c>
      <c r="D1120" s="259"/>
      <c r="E1120" s="259"/>
      <c r="F1120" s="260" t="str">
        <f t="shared" si="38"/>
        <v/>
      </c>
    </row>
    <row r="1121" ht="36" customHeight="1" spans="1:6">
      <c r="A1121" s="140">
        <f t="shared" si="39"/>
        <v>7</v>
      </c>
      <c r="B1121" s="370">
        <v>2210102</v>
      </c>
      <c r="C1121" s="266" t="s">
        <v>968</v>
      </c>
      <c r="D1121" s="259"/>
      <c r="E1121" s="259"/>
      <c r="F1121" s="260" t="str">
        <f t="shared" si="38"/>
        <v/>
      </c>
    </row>
    <row r="1122" ht="36" customHeight="1" spans="1:6">
      <c r="A1122" s="140">
        <f t="shared" si="39"/>
        <v>7</v>
      </c>
      <c r="B1122" s="370">
        <v>2210103</v>
      </c>
      <c r="C1122" s="266" t="s">
        <v>969</v>
      </c>
      <c r="D1122" s="259"/>
      <c r="E1122" s="259"/>
      <c r="F1122" s="260" t="str">
        <f t="shared" si="38"/>
        <v/>
      </c>
    </row>
    <row r="1123" ht="36" customHeight="1" spans="1:6">
      <c r="A1123" s="140">
        <f t="shared" si="39"/>
        <v>7</v>
      </c>
      <c r="B1123" s="370">
        <v>2210104</v>
      </c>
      <c r="C1123" s="266" t="s">
        <v>970</v>
      </c>
      <c r="D1123" s="259"/>
      <c r="E1123" s="259"/>
      <c r="F1123" s="260" t="str">
        <f t="shared" si="38"/>
        <v/>
      </c>
    </row>
    <row r="1124" ht="36" customHeight="1" spans="1:6">
      <c r="A1124" s="140">
        <f t="shared" si="39"/>
        <v>7</v>
      </c>
      <c r="B1124" s="370">
        <v>2210105</v>
      </c>
      <c r="C1124" s="266" t="s">
        <v>971</v>
      </c>
      <c r="D1124" s="259">
        <v>18</v>
      </c>
      <c r="E1124" s="259"/>
      <c r="F1124" s="260">
        <f t="shared" si="38"/>
        <v>-1</v>
      </c>
    </row>
    <row r="1125" ht="36" customHeight="1" spans="1:6">
      <c r="A1125" s="140">
        <f t="shared" si="39"/>
        <v>7</v>
      </c>
      <c r="B1125" s="370">
        <v>2210106</v>
      </c>
      <c r="C1125" s="266" t="s">
        <v>972</v>
      </c>
      <c r="D1125" s="259"/>
      <c r="E1125" s="259"/>
      <c r="F1125" s="260" t="str">
        <f t="shared" si="38"/>
        <v/>
      </c>
    </row>
    <row r="1126" ht="36" customHeight="1" spans="1:6">
      <c r="A1126" s="140">
        <f t="shared" si="39"/>
        <v>7</v>
      </c>
      <c r="B1126" s="370">
        <v>2210107</v>
      </c>
      <c r="C1126" s="266" t="s">
        <v>973</v>
      </c>
      <c r="D1126" s="259"/>
      <c r="E1126" s="259"/>
      <c r="F1126" s="260" t="str">
        <f t="shared" si="38"/>
        <v/>
      </c>
    </row>
    <row r="1127" ht="36" customHeight="1" spans="1:6">
      <c r="A1127" s="140">
        <f t="shared" si="39"/>
        <v>7</v>
      </c>
      <c r="B1127" s="370">
        <v>2210108</v>
      </c>
      <c r="C1127" s="266" t="s">
        <v>974</v>
      </c>
      <c r="D1127" s="259">
        <v>585</v>
      </c>
      <c r="E1127" s="259"/>
      <c r="F1127" s="260">
        <f t="shared" si="38"/>
        <v>-1</v>
      </c>
    </row>
    <row r="1128" ht="36" customHeight="1" spans="1:6">
      <c r="A1128" s="140">
        <f t="shared" si="39"/>
        <v>7</v>
      </c>
      <c r="B1128" s="370">
        <v>2210109</v>
      </c>
      <c r="C1128" s="266" t="s">
        <v>975</v>
      </c>
      <c r="D1128" s="259"/>
      <c r="E1128" s="259"/>
      <c r="F1128" s="260" t="str">
        <f t="shared" si="38"/>
        <v/>
      </c>
    </row>
    <row r="1129" ht="36" customHeight="1" spans="1:6">
      <c r="A1129" s="140">
        <f t="shared" si="39"/>
        <v>7</v>
      </c>
      <c r="B1129" s="370">
        <v>2210199</v>
      </c>
      <c r="C1129" s="266" t="s">
        <v>976</v>
      </c>
      <c r="D1129" s="259"/>
      <c r="E1129" s="259"/>
      <c r="F1129" s="260" t="str">
        <f t="shared" si="38"/>
        <v/>
      </c>
    </row>
    <row r="1130" ht="36" customHeight="1" spans="1:6">
      <c r="A1130" s="140">
        <f t="shared" si="39"/>
        <v>5</v>
      </c>
      <c r="B1130" s="369">
        <v>22102</v>
      </c>
      <c r="C1130" s="287" t="s">
        <v>977</v>
      </c>
      <c r="D1130" s="288">
        <v>5578</v>
      </c>
      <c r="E1130" s="288">
        <v>6888</v>
      </c>
      <c r="F1130" s="251">
        <f t="shared" si="38"/>
        <v>0.235</v>
      </c>
    </row>
    <row r="1131" ht="36" customHeight="1" spans="1:6">
      <c r="A1131" s="140">
        <f t="shared" si="39"/>
        <v>7</v>
      </c>
      <c r="B1131" s="370">
        <v>2210201</v>
      </c>
      <c r="C1131" s="266" t="s">
        <v>978</v>
      </c>
      <c r="D1131" s="259">
        <v>5111</v>
      </c>
      <c r="E1131" s="259">
        <v>6336</v>
      </c>
      <c r="F1131" s="260">
        <f t="shared" si="38"/>
        <v>0.24</v>
      </c>
    </row>
    <row r="1132" ht="36" customHeight="1" spans="1:6">
      <c r="A1132" s="140">
        <f t="shared" si="39"/>
        <v>7</v>
      </c>
      <c r="B1132" s="370">
        <v>2210202</v>
      </c>
      <c r="C1132" s="266" t="s">
        <v>979</v>
      </c>
      <c r="D1132" s="259"/>
      <c r="E1132" s="259"/>
      <c r="F1132" s="260" t="str">
        <f t="shared" si="38"/>
        <v/>
      </c>
    </row>
    <row r="1133" ht="36" customHeight="1" spans="1:6">
      <c r="A1133" s="140">
        <f t="shared" si="39"/>
        <v>7</v>
      </c>
      <c r="B1133" s="370">
        <v>2210203</v>
      </c>
      <c r="C1133" s="266" t="s">
        <v>980</v>
      </c>
      <c r="D1133" s="259">
        <v>467</v>
      </c>
      <c r="E1133" s="259">
        <v>552</v>
      </c>
      <c r="F1133" s="260">
        <f t="shared" si="38"/>
        <v>0.182</v>
      </c>
    </row>
    <row r="1134" ht="36" customHeight="1" spans="1:6">
      <c r="A1134" s="140">
        <f t="shared" si="39"/>
        <v>5</v>
      </c>
      <c r="B1134" s="369">
        <v>22103</v>
      </c>
      <c r="C1134" s="287" t="s">
        <v>981</v>
      </c>
      <c r="D1134" s="288"/>
      <c r="E1134" s="288"/>
      <c r="F1134" s="251" t="str">
        <f t="shared" si="38"/>
        <v/>
      </c>
    </row>
    <row r="1135" ht="36" customHeight="1" spans="1:6">
      <c r="A1135" s="140">
        <f t="shared" si="39"/>
        <v>7</v>
      </c>
      <c r="B1135" s="370">
        <v>2210301</v>
      </c>
      <c r="C1135" s="266" t="s">
        <v>982</v>
      </c>
      <c r="D1135" s="259"/>
      <c r="E1135" s="259"/>
      <c r="F1135" s="260" t="str">
        <f t="shared" si="38"/>
        <v/>
      </c>
    </row>
    <row r="1136" ht="36" customHeight="1" spans="1:6">
      <c r="A1136" s="140">
        <f t="shared" si="39"/>
        <v>7</v>
      </c>
      <c r="B1136" s="370">
        <v>2210302</v>
      </c>
      <c r="C1136" s="266" t="s">
        <v>983</v>
      </c>
      <c r="D1136" s="259"/>
      <c r="E1136" s="259"/>
      <c r="F1136" s="260" t="str">
        <f t="shared" si="38"/>
        <v/>
      </c>
    </row>
    <row r="1137" ht="36" customHeight="1" spans="1:6">
      <c r="A1137" s="140">
        <f t="shared" si="39"/>
        <v>7</v>
      </c>
      <c r="B1137" s="370">
        <v>2210399</v>
      </c>
      <c r="C1137" s="266" t="s">
        <v>984</v>
      </c>
      <c r="D1137" s="259"/>
      <c r="E1137" s="259"/>
      <c r="F1137" s="260" t="str">
        <f t="shared" si="38"/>
        <v/>
      </c>
    </row>
    <row r="1138" ht="36" customHeight="1" spans="1:6">
      <c r="A1138" s="140">
        <f t="shared" si="39"/>
        <v>3</v>
      </c>
      <c r="B1138" s="369">
        <v>222</v>
      </c>
      <c r="C1138" s="287" t="s">
        <v>110</v>
      </c>
      <c r="D1138" s="288">
        <v>398</v>
      </c>
      <c r="E1138" s="288">
        <v>326</v>
      </c>
      <c r="F1138" s="251">
        <f t="shared" si="38"/>
        <v>-0.181</v>
      </c>
    </row>
    <row r="1139" ht="36" customHeight="1" spans="1:6">
      <c r="A1139" s="140">
        <f t="shared" si="39"/>
        <v>5</v>
      </c>
      <c r="B1139" s="369">
        <v>22201</v>
      </c>
      <c r="C1139" s="287" t="s">
        <v>985</v>
      </c>
      <c r="D1139" s="288">
        <v>312</v>
      </c>
      <c r="E1139" s="288">
        <v>273</v>
      </c>
      <c r="F1139" s="251">
        <f t="shared" si="38"/>
        <v>-0.125</v>
      </c>
    </row>
    <row r="1140" ht="36" customHeight="1" spans="1:6">
      <c r="A1140" s="140">
        <f t="shared" si="39"/>
        <v>7</v>
      </c>
      <c r="B1140" s="370">
        <v>2220101</v>
      </c>
      <c r="C1140" s="266" t="s">
        <v>138</v>
      </c>
      <c r="D1140" s="259"/>
      <c r="E1140" s="259"/>
      <c r="F1140" s="260" t="str">
        <f t="shared" si="38"/>
        <v/>
      </c>
    </row>
    <row r="1141" ht="36" customHeight="1" spans="1:6">
      <c r="A1141" s="140">
        <f t="shared" si="39"/>
        <v>7</v>
      </c>
      <c r="B1141" s="370">
        <v>2220102</v>
      </c>
      <c r="C1141" s="266" t="s">
        <v>139</v>
      </c>
      <c r="D1141" s="259"/>
      <c r="E1141" s="259"/>
      <c r="F1141" s="260" t="str">
        <f t="shared" si="38"/>
        <v/>
      </c>
    </row>
    <row r="1142" ht="36" customHeight="1" spans="1:6">
      <c r="A1142" s="140">
        <f t="shared" si="39"/>
        <v>7</v>
      </c>
      <c r="B1142" s="370">
        <v>2220103</v>
      </c>
      <c r="C1142" s="266" t="s">
        <v>140</v>
      </c>
      <c r="D1142" s="259"/>
      <c r="E1142" s="259"/>
      <c r="F1142" s="260" t="str">
        <f t="shared" si="38"/>
        <v/>
      </c>
    </row>
    <row r="1143" ht="36" customHeight="1" spans="1:6">
      <c r="A1143" s="140">
        <f t="shared" si="39"/>
        <v>7</v>
      </c>
      <c r="B1143" s="370">
        <v>2220104</v>
      </c>
      <c r="C1143" s="266" t="s">
        <v>986</v>
      </c>
      <c r="D1143" s="259"/>
      <c r="E1143" s="259"/>
      <c r="F1143" s="260" t="str">
        <f t="shared" si="38"/>
        <v/>
      </c>
    </row>
    <row r="1144" ht="36" customHeight="1" spans="1:6">
      <c r="A1144" s="140">
        <f t="shared" si="39"/>
        <v>7</v>
      </c>
      <c r="B1144" s="370">
        <v>2220105</v>
      </c>
      <c r="C1144" s="266" t="s">
        <v>987</v>
      </c>
      <c r="D1144" s="259"/>
      <c r="E1144" s="259"/>
      <c r="F1144" s="260" t="str">
        <f t="shared" si="38"/>
        <v/>
      </c>
    </row>
    <row r="1145" ht="36" customHeight="1" spans="1:6">
      <c r="A1145" s="140">
        <f t="shared" si="39"/>
        <v>7</v>
      </c>
      <c r="B1145" s="370">
        <v>2220106</v>
      </c>
      <c r="C1145" s="266" t="s">
        <v>988</v>
      </c>
      <c r="D1145" s="259">
        <v>21</v>
      </c>
      <c r="E1145" s="259">
        <v>15</v>
      </c>
      <c r="F1145" s="260">
        <f t="shared" si="38"/>
        <v>-0.286</v>
      </c>
    </row>
    <row r="1146" ht="36" customHeight="1" spans="1:6">
      <c r="A1146" s="140">
        <f t="shared" si="39"/>
        <v>7</v>
      </c>
      <c r="B1146" s="370">
        <v>2220107</v>
      </c>
      <c r="C1146" s="266" t="s">
        <v>989</v>
      </c>
      <c r="D1146" s="259"/>
      <c r="E1146" s="259"/>
      <c r="F1146" s="260" t="str">
        <f t="shared" si="38"/>
        <v/>
      </c>
    </row>
    <row r="1147" ht="36" customHeight="1" spans="1:6">
      <c r="A1147" s="140">
        <f t="shared" si="39"/>
        <v>7</v>
      </c>
      <c r="B1147" s="370">
        <v>2220112</v>
      </c>
      <c r="C1147" s="266" t="s">
        <v>990</v>
      </c>
      <c r="D1147" s="259">
        <v>10</v>
      </c>
      <c r="E1147" s="259">
        <v>10</v>
      </c>
      <c r="F1147" s="260">
        <f t="shared" si="38"/>
        <v>0</v>
      </c>
    </row>
    <row r="1148" ht="36" customHeight="1" spans="1:6">
      <c r="A1148" s="140">
        <f t="shared" si="39"/>
        <v>7</v>
      </c>
      <c r="B1148" s="370">
        <v>2220113</v>
      </c>
      <c r="C1148" s="266" t="s">
        <v>991</v>
      </c>
      <c r="D1148" s="259">
        <v>90</v>
      </c>
      <c r="E1148" s="259">
        <v>90</v>
      </c>
      <c r="F1148" s="260">
        <f t="shared" si="38"/>
        <v>0</v>
      </c>
    </row>
    <row r="1149" ht="36" customHeight="1" spans="1:6">
      <c r="A1149" s="140">
        <f t="shared" si="39"/>
        <v>7</v>
      </c>
      <c r="B1149" s="370">
        <v>2220114</v>
      </c>
      <c r="C1149" s="266" t="s">
        <v>992</v>
      </c>
      <c r="D1149" s="259"/>
      <c r="E1149" s="259"/>
      <c r="F1149" s="260" t="str">
        <f t="shared" si="38"/>
        <v/>
      </c>
    </row>
    <row r="1150" ht="36" customHeight="1" spans="1:6">
      <c r="A1150" s="140">
        <f t="shared" si="39"/>
        <v>7</v>
      </c>
      <c r="B1150" s="370">
        <v>2220115</v>
      </c>
      <c r="C1150" s="266" t="s">
        <v>993</v>
      </c>
      <c r="D1150" s="259">
        <v>191</v>
      </c>
      <c r="E1150" s="259">
        <v>156</v>
      </c>
      <c r="F1150" s="260">
        <f t="shared" si="38"/>
        <v>-0.183</v>
      </c>
    </row>
    <row r="1151" ht="36" customHeight="1" spans="1:6">
      <c r="A1151" s="140">
        <f t="shared" si="39"/>
        <v>7</v>
      </c>
      <c r="B1151" s="370">
        <v>2220118</v>
      </c>
      <c r="C1151" s="266" t="s">
        <v>994</v>
      </c>
      <c r="D1151" s="259"/>
      <c r="E1151" s="259">
        <v>2</v>
      </c>
      <c r="F1151" s="260">
        <v>1</v>
      </c>
    </row>
    <row r="1152" ht="36" customHeight="1" spans="1:6">
      <c r="A1152" s="140">
        <f t="shared" si="39"/>
        <v>7</v>
      </c>
      <c r="B1152" s="372">
        <v>2220119</v>
      </c>
      <c r="C1152" s="382" t="s">
        <v>995</v>
      </c>
      <c r="D1152" s="259"/>
      <c r="E1152" s="259"/>
      <c r="F1152" s="260" t="str">
        <f t="shared" si="38"/>
        <v/>
      </c>
    </row>
    <row r="1153" ht="36" customHeight="1" spans="1:6">
      <c r="A1153" s="140">
        <f t="shared" si="39"/>
        <v>7</v>
      </c>
      <c r="B1153" s="372">
        <v>2220120</v>
      </c>
      <c r="C1153" s="382" t="s">
        <v>996</v>
      </c>
      <c r="D1153" s="259"/>
      <c r="E1153" s="259"/>
      <c r="F1153" s="260" t="str">
        <f t="shared" si="38"/>
        <v/>
      </c>
    </row>
    <row r="1154" ht="36" customHeight="1" spans="1:6">
      <c r="A1154" s="140">
        <f t="shared" si="39"/>
        <v>7</v>
      </c>
      <c r="B1154" s="372">
        <v>2220121</v>
      </c>
      <c r="C1154" s="382" t="s">
        <v>997</v>
      </c>
      <c r="D1154" s="259"/>
      <c r="E1154" s="259"/>
      <c r="F1154" s="260" t="str">
        <f t="shared" si="38"/>
        <v/>
      </c>
    </row>
    <row r="1155" ht="36" customHeight="1" spans="1:6">
      <c r="A1155" s="140">
        <f t="shared" si="39"/>
        <v>7</v>
      </c>
      <c r="B1155" s="370">
        <v>2220150</v>
      </c>
      <c r="C1155" s="266" t="s">
        <v>147</v>
      </c>
      <c r="D1155" s="259"/>
      <c r="E1155" s="259"/>
      <c r="F1155" s="260" t="str">
        <f t="shared" si="38"/>
        <v/>
      </c>
    </row>
    <row r="1156" ht="36" customHeight="1" spans="1:6">
      <c r="A1156" s="140">
        <f t="shared" si="39"/>
        <v>7</v>
      </c>
      <c r="B1156" s="370">
        <v>2220199</v>
      </c>
      <c r="C1156" s="266" t="s">
        <v>998</v>
      </c>
      <c r="D1156" s="259"/>
      <c r="E1156" s="259"/>
      <c r="F1156" s="260" t="str">
        <f t="shared" ref="F1156:F1219" si="40">IF(D1156&lt;&gt;0,E1156/D1156-1,"")</f>
        <v/>
      </c>
    </row>
    <row r="1157" ht="36" customHeight="1" spans="1:6">
      <c r="A1157" s="140">
        <f t="shared" ref="A1157:A1201" si="41">LEN(B1157)</f>
        <v>5</v>
      </c>
      <c r="B1157" s="369">
        <v>22203</v>
      </c>
      <c r="C1157" s="287" t="s">
        <v>999</v>
      </c>
      <c r="D1157" s="288"/>
      <c r="E1157" s="288"/>
      <c r="F1157" s="251" t="str">
        <f t="shared" si="40"/>
        <v/>
      </c>
    </row>
    <row r="1158" ht="36" customHeight="1" spans="1:6">
      <c r="A1158" s="140">
        <f t="shared" si="41"/>
        <v>7</v>
      </c>
      <c r="B1158" s="370">
        <v>2220301</v>
      </c>
      <c r="C1158" s="266" t="s">
        <v>1000</v>
      </c>
      <c r="D1158" s="259"/>
      <c r="E1158" s="259"/>
      <c r="F1158" s="260" t="str">
        <f t="shared" si="40"/>
        <v/>
      </c>
    </row>
    <row r="1159" ht="36" customHeight="1" spans="1:6">
      <c r="A1159" s="140">
        <f t="shared" si="41"/>
        <v>7</v>
      </c>
      <c r="B1159" s="370">
        <v>2220303</v>
      </c>
      <c r="C1159" s="266" t="s">
        <v>1001</v>
      </c>
      <c r="D1159" s="259"/>
      <c r="E1159" s="259"/>
      <c r="F1159" s="260" t="str">
        <f t="shared" si="40"/>
        <v/>
      </c>
    </row>
    <row r="1160" ht="36" customHeight="1" spans="1:6">
      <c r="A1160" s="140">
        <f t="shared" si="41"/>
        <v>7</v>
      </c>
      <c r="B1160" s="370">
        <v>2220304</v>
      </c>
      <c r="C1160" s="266" t="s">
        <v>1002</v>
      </c>
      <c r="D1160" s="259"/>
      <c r="E1160" s="259"/>
      <c r="F1160" s="260" t="str">
        <f t="shared" si="40"/>
        <v/>
      </c>
    </row>
    <row r="1161" ht="36" customHeight="1" spans="1:6">
      <c r="A1161" s="140">
        <f t="shared" si="41"/>
        <v>7</v>
      </c>
      <c r="B1161" s="372">
        <v>2220305</v>
      </c>
      <c r="C1161" s="382" t="s">
        <v>1003</v>
      </c>
      <c r="D1161" s="259"/>
      <c r="E1161" s="259"/>
      <c r="F1161" s="260" t="str">
        <f t="shared" si="40"/>
        <v/>
      </c>
    </row>
    <row r="1162" ht="36" customHeight="1" spans="1:6">
      <c r="A1162" s="140">
        <f t="shared" si="41"/>
        <v>7</v>
      </c>
      <c r="B1162" s="370">
        <v>2220399</v>
      </c>
      <c r="C1162" s="266" t="s">
        <v>1004</v>
      </c>
      <c r="D1162" s="259"/>
      <c r="E1162" s="259"/>
      <c r="F1162" s="260" t="str">
        <f t="shared" si="40"/>
        <v/>
      </c>
    </row>
    <row r="1163" ht="36" customHeight="1" spans="1:6">
      <c r="A1163" s="140">
        <f t="shared" si="41"/>
        <v>5</v>
      </c>
      <c r="B1163" s="369">
        <v>22204</v>
      </c>
      <c r="C1163" s="287" t="s">
        <v>1005</v>
      </c>
      <c r="D1163" s="288">
        <v>56</v>
      </c>
      <c r="E1163" s="288">
        <v>20</v>
      </c>
      <c r="F1163" s="251">
        <f t="shared" si="40"/>
        <v>-0.643</v>
      </c>
    </row>
    <row r="1164" ht="36" customHeight="1" spans="1:6">
      <c r="A1164" s="140">
        <f t="shared" si="41"/>
        <v>7</v>
      </c>
      <c r="B1164" s="370">
        <v>2220401</v>
      </c>
      <c r="C1164" s="266" t="s">
        <v>1006</v>
      </c>
      <c r="D1164" s="259">
        <v>56</v>
      </c>
      <c r="E1164" s="259">
        <v>20</v>
      </c>
      <c r="F1164" s="260">
        <f t="shared" si="40"/>
        <v>-0.643</v>
      </c>
    </row>
    <row r="1165" ht="36" customHeight="1" spans="1:6">
      <c r="A1165" s="140">
        <f t="shared" si="41"/>
        <v>7</v>
      </c>
      <c r="B1165" s="370">
        <v>2220402</v>
      </c>
      <c r="C1165" s="266" t="s">
        <v>1007</v>
      </c>
      <c r="D1165" s="259"/>
      <c r="E1165" s="259"/>
      <c r="F1165" s="260" t="str">
        <f t="shared" si="40"/>
        <v/>
      </c>
    </row>
    <row r="1166" ht="36" customHeight="1" spans="1:6">
      <c r="A1166" s="140">
        <f t="shared" si="41"/>
        <v>7</v>
      </c>
      <c r="B1166" s="370">
        <v>2220403</v>
      </c>
      <c r="C1166" s="266" t="s">
        <v>1008</v>
      </c>
      <c r="D1166" s="259"/>
      <c r="E1166" s="259"/>
      <c r="F1166" s="260" t="str">
        <f t="shared" si="40"/>
        <v/>
      </c>
    </row>
    <row r="1167" ht="36" customHeight="1" spans="1:6">
      <c r="A1167" s="140">
        <f t="shared" si="41"/>
        <v>7</v>
      </c>
      <c r="B1167" s="370">
        <v>2220404</v>
      </c>
      <c r="C1167" s="266" t="s">
        <v>1009</v>
      </c>
      <c r="D1167" s="259"/>
      <c r="E1167" s="259"/>
      <c r="F1167" s="260" t="str">
        <f t="shared" si="40"/>
        <v/>
      </c>
    </row>
    <row r="1168" ht="36" customHeight="1" spans="1:6">
      <c r="A1168" s="140">
        <f t="shared" si="41"/>
        <v>7</v>
      </c>
      <c r="B1168" s="370">
        <v>2220499</v>
      </c>
      <c r="C1168" s="266" t="s">
        <v>1010</v>
      </c>
      <c r="D1168" s="259"/>
      <c r="E1168" s="259"/>
      <c r="F1168" s="260" t="str">
        <f t="shared" si="40"/>
        <v/>
      </c>
    </row>
    <row r="1169" ht="36" customHeight="1" spans="1:6">
      <c r="A1169" s="140">
        <f t="shared" si="41"/>
        <v>5</v>
      </c>
      <c r="B1169" s="369">
        <v>22205</v>
      </c>
      <c r="C1169" s="287" t="s">
        <v>1011</v>
      </c>
      <c r="D1169" s="288">
        <v>30</v>
      </c>
      <c r="E1169" s="288">
        <v>33</v>
      </c>
      <c r="F1169" s="251">
        <f t="shared" si="40"/>
        <v>0.1</v>
      </c>
    </row>
    <row r="1170" ht="36" customHeight="1" spans="1:6">
      <c r="A1170" s="140">
        <f t="shared" si="41"/>
        <v>7</v>
      </c>
      <c r="B1170" s="370">
        <v>2220501</v>
      </c>
      <c r="C1170" s="266" t="s">
        <v>1012</v>
      </c>
      <c r="D1170" s="259"/>
      <c r="E1170" s="259"/>
      <c r="F1170" s="260" t="str">
        <f t="shared" si="40"/>
        <v/>
      </c>
    </row>
    <row r="1171" ht="36" customHeight="1" spans="1:6">
      <c r="A1171" s="140">
        <f t="shared" si="41"/>
        <v>7</v>
      </c>
      <c r="B1171" s="370">
        <v>2220502</v>
      </c>
      <c r="C1171" s="266" t="s">
        <v>1013</v>
      </c>
      <c r="D1171" s="259"/>
      <c r="E1171" s="259"/>
      <c r="F1171" s="260" t="str">
        <f t="shared" si="40"/>
        <v/>
      </c>
    </row>
    <row r="1172" ht="36" customHeight="1" spans="1:6">
      <c r="A1172" s="140">
        <f t="shared" si="41"/>
        <v>7</v>
      </c>
      <c r="B1172" s="370">
        <v>2220503</v>
      </c>
      <c r="C1172" s="266" t="s">
        <v>1014</v>
      </c>
      <c r="D1172" s="259"/>
      <c r="E1172" s="259"/>
      <c r="F1172" s="260" t="str">
        <f t="shared" si="40"/>
        <v/>
      </c>
    </row>
    <row r="1173" ht="36" customHeight="1" spans="1:6">
      <c r="A1173" s="140">
        <f t="shared" si="41"/>
        <v>7</v>
      </c>
      <c r="B1173" s="370">
        <v>2220504</v>
      </c>
      <c r="C1173" s="266" t="s">
        <v>1015</v>
      </c>
      <c r="D1173" s="259"/>
      <c r="E1173" s="259"/>
      <c r="F1173" s="260" t="str">
        <f t="shared" si="40"/>
        <v/>
      </c>
    </row>
    <row r="1174" ht="36" customHeight="1" spans="1:6">
      <c r="A1174" s="140">
        <f t="shared" si="41"/>
        <v>7</v>
      </c>
      <c r="B1174" s="370">
        <v>2220505</v>
      </c>
      <c r="C1174" s="266" t="s">
        <v>1016</v>
      </c>
      <c r="D1174" s="259"/>
      <c r="E1174" s="259"/>
      <c r="F1174" s="260" t="str">
        <f t="shared" si="40"/>
        <v/>
      </c>
    </row>
    <row r="1175" ht="36" customHeight="1" spans="1:6">
      <c r="A1175" s="140">
        <f t="shared" si="41"/>
        <v>7</v>
      </c>
      <c r="B1175" s="370">
        <v>2220506</v>
      </c>
      <c r="C1175" s="266" t="s">
        <v>1017</v>
      </c>
      <c r="D1175" s="259"/>
      <c r="E1175" s="259"/>
      <c r="F1175" s="260" t="str">
        <f t="shared" si="40"/>
        <v/>
      </c>
    </row>
    <row r="1176" ht="36" customHeight="1" spans="1:6">
      <c r="A1176" s="140">
        <f t="shared" si="41"/>
        <v>7</v>
      </c>
      <c r="B1176" s="370">
        <v>2220507</v>
      </c>
      <c r="C1176" s="266" t="s">
        <v>1018</v>
      </c>
      <c r="D1176" s="259"/>
      <c r="E1176" s="259"/>
      <c r="F1176" s="260" t="str">
        <f t="shared" si="40"/>
        <v/>
      </c>
    </row>
    <row r="1177" ht="36" customHeight="1" spans="1:6">
      <c r="A1177" s="140">
        <f t="shared" si="41"/>
        <v>7</v>
      </c>
      <c r="B1177" s="370">
        <v>2220508</v>
      </c>
      <c r="C1177" s="266" t="s">
        <v>1019</v>
      </c>
      <c r="D1177" s="259"/>
      <c r="E1177" s="259"/>
      <c r="F1177" s="260" t="str">
        <f t="shared" si="40"/>
        <v/>
      </c>
    </row>
    <row r="1178" ht="36" customHeight="1" spans="1:6">
      <c r="A1178" s="140">
        <f t="shared" si="41"/>
        <v>7</v>
      </c>
      <c r="B1178" s="370">
        <v>2220509</v>
      </c>
      <c r="C1178" s="266" t="s">
        <v>1020</v>
      </c>
      <c r="D1178" s="259"/>
      <c r="E1178" s="259"/>
      <c r="F1178" s="260" t="str">
        <f t="shared" si="40"/>
        <v/>
      </c>
    </row>
    <row r="1179" ht="36" customHeight="1" spans="1:6">
      <c r="A1179" s="140">
        <f t="shared" si="41"/>
        <v>7</v>
      </c>
      <c r="B1179" s="370">
        <v>2220510</v>
      </c>
      <c r="C1179" s="266" t="s">
        <v>1021</v>
      </c>
      <c r="D1179" s="259"/>
      <c r="E1179" s="259"/>
      <c r="F1179" s="260" t="str">
        <f t="shared" si="40"/>
        <v/>
      </c>
    </row>
    <row r="1180" ht="36" customHeight="1" spans="1:6">
      <c r="A1180" s="140">
        <f t="shared" si="41"/>
        <v>7</v>
      </c>
      <c r="B1180" s="266">
        <v>2220511</v>
      </c>
      <c r="C1180" s="266" t="s">
        <v>1022</v>
      </c>
      <c r="D1180" s="259">
        <v>30</v>
      </c>
      <c r="E1180" s="259">
        <v>33</v>
      </c>
      <c r="F1180" s="260">
        <f t="shared" si="40"/>
        <v>0.1</v>
      </c>
    </row>
    <row r="1181" ht="36" customHeight="1" spans="1:6">
      <c r="A1181" s="140">
        <f t="shared" si="41"/>
        <v>7</v>
      </c>
      <c r="B1181" s="370">
        <v>2220599</v>
      </c>
      <c r="C1181" s="266" t="s">
        <v>1023</v>
      </c>
      <c r="D1181" s="259"/>
      <c r="E1181" s="259"/>
      <c r="F1181" s="260" t="str">
        <f t="shared" si="40"/>
        <v/>
      </c>
    </row>
    <row r="1182" ht="36" customHeight="1" spans="1:6">
      <c r="A1182" s="140">
        <f t="shared" si="41"/>
        <v>3</v>
      </c>
      <c r="B1182" s="369">
        <v>224</v>
      </c>
      <c r="C1182" s="287" t="s">
        <v>112</v>
      </c>
      <c r="D1182" s="288">
        <v>1702</v>
      </c>
      <c r="E1182" s="288">
        <v>1408</v>
      </c>
      <c r="F1182" s="251">
        <f t="shared" si="40"/>
        <v>-0.173</v>
      </c>
    </row>
    <row r="1183" ht="36" customHeight="1" spans="1:6">
      <c r="A1183" s="140">
        <f t="shared" si="41"/>
        <v>5</v>
      </c>
      <c r="B1183" s="369">
        <v>22401</v>
      </c>
      <c r="C1183" s="287" t="s">
        <v>1024</v>
      </c>
      <c r="D1183" s="288">
        <v>684</v>
      </c>
      <c r="E1183" s="288">
        <v>623</v>
      </c>
      <c r="F1183" s="251">
        <f t="shared" si="40"/>
        <v>-0.089</v>
      </c>
    </row>
    <row r="1184" ht="36" customHeight="1" spans="1:6">
      <c r="A1184" s="140">
        <f t="shared" si="41"/>
        <v>7</v>
      </c>
      <c r="B1184" s="370">
        <v>2240101</v>
      </c>
      <c r="C1184" s="266" t="s">
        <v>138</v>
      </c>
      <c r="D1184" s="259">
        <v>313</v>
      </c>
      <c r="E1184" s="259">
        <v>404</v>
      </c>
      <c r="F1184" s="260">
        <f t="shared" si="40"/>
        <v>0.291</v>
      </c>
    </row>
    <row r="1185" ht="36" customHeight="1" spans="1:6">
      <c r="A1185" s="140">
        <f t="shared" si="41"/>
        <v>7</v>
      </c>
      <c r="B1185" s="370">
        <v>2240102</v>
      </c>
      <c r="C1185" s="266" t="s">
        <v>139</v>
      </c>
      <c r="D1185" s="259"/>
      <c r="E1185" s="259"/>
      <c r="F1185" s="260" t="str">
        <f t="shared" si="40"/>
        <v/>
      </c>
    </row>
    <row r="1186" ht="36" customHeight="1" spans="1:6">
      <c r="A1186" s="140">
        <f t="shared" si="41"/>
        <v>7</v>
      </c>
      <c r="B1186" s="370">
        <v>2240103</v>
      </c>
      <c r="C1186" s="266" t="s">
        <v>140</v>
      </c>
      <c r="D1186" s="259"/>
      <c r="E1186" s="259"/>
      <c r="F1186" s="260" t="str">
        <f t="shared" si="40"/>
        <v/>
      </c>
    </row>
    <row r="1187" ht="36" customHeight="1" spans="1:6">
      <c r="A1187" s="140">
        <f t="shared" si="41"/>
        <v>7</v>
      </c>
      <c r="B1187" s="370">
        <v>2240104</v>
      </c>
      <c r="C1187" s="266" t="s">
        <v>1025</v>
      </c>
      <c r="D1187" s="259"/>
      <c r="E1187" s="259"/>
      <c r="F1187" s="260" t="str">
        <f t="shared" si="40"/>
        <v/>
      </c>
    </row>
    <row r="1188" ht="36" customHeight="1" spans="1:6">
      <c r="A1188" s="140">
        <f t="shared" si="41"/>
        <v>7</v>
      </c>
      <c r="B1188" s="370">
        <v>2240105</v>
      </c>
      <c r="C1188" s="266" t="s">
        <v>1026</v>
      </c>
      <c r="D1188" s="259"/>
      <c r="E1188" s="259"/>
      <c r="F1188" s="260" t="str">
        <f t="shared" si="40"/>
        <v/>
      </c>
    </row>
    <row r="1189" ht="36" customHeight="1" spans="1:6">
      <c r="A1189" s="140">
        <f t="shared" si="41"/>
        <v>7</v>
      </c>
      <c r="B1189" s="370">
        <v>2240106</v>
      </c>
      <c r="C1189" s="266" t="s">
        <v>1027</v>
      </c>
      <c r="D1189" s="259">
        <v>33</v>
      </c>
      <c r="E1189" s="259">
        <v>12</v>
      </c>
      <c r="F1189" s="260">
        <f t="shared" si="40"/>
        <v>-0.636</v>
      </c>
    </row>
    <row r="1190" ht="36" customHeight="1" spans="1:6">
      <c r="A1190" s="140">
        <f t="shared" si="41"/>
        <v>7</v>
      </c>
      <c r="B1190" s="370">
        <v>2240108</v>
      </c>
      <c r="C1190" s="266" t="s">
        <v>1028</v>
      </c>
      <c r="D1190" s="259"/>
      <c r="E1190" s="259"/>
      <c r="F1190" s="260" t="str">
        <f t="shared" si="40"/>
        <v/>
      </c>
    </row>
    <row r="1191" ht="36" customHeight="1" spans="1:6">
      <c r="A1191" s="140">
        <f t="shared" si="41"/>
        <v>7</v>
      </c>
      <c r="B1191" s="370">
        <v>2240109</v>
      </c>
      <c r="C1191" s="266" t="s">
        <v>1029</v>
      </c>
      <c r="D1191" s="259">
        <v>53</v>
      </c>
      <c r="E1191" s="259">
        <v>61</v>
      </c>
      <c r="F1191" s="260">
        <f t="shared" si="40"/>
        <v>0.151</v>
      </c>
    </row>
    <row r="1192" ht="36" customHeight="1" spans="1:6">
      <c r="A1192" s="140">
        <f t="shared" si="41"/>
        <v>7</v>
      </c>
      <c r="B1192" s="370">
        <v>2240150</v>
      </c>
      <c r="C1192" s="266" t="s">
        <v>147</v>
      </c>
      <c r="D1192" s="259">
        <v>156</v>
      </c>
      <c r="E1192" s="259">
        <v>146</v>
      </c>
      <c r="F1192" s="260">
        <f t="shared" si="40"/>
        <v>-0.064</v>
      </c>
    </row>
    <row r="1193" ht="36" customHeight="1" spans="1:6">
      <c r="A1193" s="140">
        <f t="shared" si="41"/>
        <v>7</v>
      </c>
      <c r="B1193" s="370">
        <v>2240199</v>
      </c>
      <c r="C1193" s="266" t="s">
        <v>1030</v>
      </c>
      <c r="D1193" s="259">
        <v>129</v>
      </c>
      <c r="E1193" s="259"/>
      <c r="F1193" s="260">
        <f t="shared" si="40"/>
        <v>-1</v>
      </c>
    </row>
    <row r="1194" ht="36" customHeight="1" spans="1:6">
      <c r="A1194" s="140">
        <f t="shared" si="41"/>
        <v>5</v>
      </c>
      <c r="B1194" s="369">
        <v>22402</v>
      </c>
      <c r="C1194" s="287" t="s">
        <v>1031</v>
      </c>
      <c r="D1194" s="288">
        <v>549</v>
      </c>
      <c r="E1194" s="288">
        <v>394</v>
      </c>
      <c r="F1194" s="251">
        <f t="shared" si="40"/>
        <v>-0.282</v>
      </c>
    </row>
    <row r="1195" ht="36" customHeight="1" spans="1:6">
      <c r="A1195" s="140">
        <f t="shared" si="41"/>
        <v>7</v>
      </c>
      <c r="B1195" s="370">
        <v>2240201</v>
      </c>
      <c r="C1195" s="266" t="s">
        <v>138</v>
      </c>
      <c r="D1195" s="259">
        <v>277</v>
      </c>
      <c r="E1195" s="259">
        <v>275</v>
      </c>
      <c r="F1195" s="260">
        <f t="shared" si="40"/>
        <v>-0.007</v>
      </c>
    </row>
    <row r="1196" ht="36" customHeight="1" spans="1:6">
      <c r="A1196" s="140">
        <f t="shared" si="41"/>
        <v>7</v>
      </c>
      <c r="B1196" s="370">
        <v>2240202</v>
      </c>
      <c r="C1196" s="266" t="s">
        <v>139</v>
      </c>
      <c r="D1196" s="259"/>
      <c r="E1196" s="259"/>
      <c r="F1196" s="260" t="str">
        <f t="shared" si="40"/>
        <v/>
      </c>
    </row>
    <row r="1197" ht="36" customHeight="1" spans="1:6">
      <c r="A1197" s="140">
        <f t="shared" si="41"/>
        <v>7</v>
      </c>
      <c r="B1197" s="370">
        <v>2240203</v>
      </c>
      <c r="C1197" s="266" t="s">
        <v>140</v>
      </c>
      <c r="D1197" s="259"/>
      <c r="E1197" s="259"/>
      <c r="F1197" s="260" t="str">
        <f t="shared" si="40"/>
        <v/>
      </c>
    </row>
    <row r="1198" ht="36" customHeight="1" spans="1:6">
      <c r="A1198" s="140">
        <f t="shared" si="41"/>
        <v>7</v>
      </c>
      <c r="B1198" s="370">
        <v>2240204</v>
      </c>
      <c r="C1198" s="266" t="s">
        <v>1032</v>
      </c>
      <c r="D1198" s="259">
        <v>272</v>
      </c>
      <c r="E1198" s="259">
        <v>119</v>
      </c>
      <c r="F1198" s="260">
        <f t="shared" si="40"/>
        <v>-0.563</v>
      </c>
    </row>
    <row r="1199" ht="36" customHeight="1" spans="1:6">
      <c r="A1199" s="140">
        <f t="shared" si="41"/>
        <v>7</v>
      </c>
      <c r="B1199" s="370">
        <v>2240299</v>
      </c>
      <c r="C1199" s="266" t="s">
        <v>1033</v>
      </c>
      <c r="D1199" s="259"/>
      <c r="E1199" s="259"/>
      <c r="F1199" s="260" t="str">
        <f t="shared" si="40"/>
        <v/>
      </c>
    </row>
    <row r="1200" ht="36" customHeight="1" spans="1:6">
      <c r="A1200" s="140">
        <f t="shared" si="41"/>
        <v>5</v>
      </c>
      <c r="B1200" s="369">
        <v>22404</v>
      </c>
      <c r="C1200" s="287" t="s">
        <v>1034</v>
      </c>
      <c r="D1200" s="288"/>
      <c r="E1200" s="288"/>
      <c r="F1200" s="251" t="str">
        <f t="shared" si="40"/>
        <v/>
      </c>
    </row>
    <row r="1201" ht="36" customHeight="1" spans="1:6">
      <c r="A1201" s="140">
        <f t="shared" si="41"/>
        <v>7</v>
      </c>
      <c r="B1201" s="370">
        <v>2240401</v>
      </c>
      <c r="C1201" s="266" t="s">
        <v>138</v>
      </c>
      <c r="D1201" s="259"/>
      <c r="E1201" s="259"/>
      <c r="F1201" s="260" t="str">
        <f t="shared" si="40"/>
        <v/>
      </c>
    </row>
    <row r="1202" ht="36" customHeight="1" spans="1:6">
      <c r="A1202" s="140">
        <f t="shared" ref="A1202:A1244" si="42">LEN(B1202)</f>
        <v>7</v>
      </c>
      <c r="B1202" s="370">
        <v>2240402</v>
      </c>
      <c r="C1202" s="266" t="s">
        <v>139</v>
      </c>
      <c r="D1202" s="259"/>
      <c r="E1202" s="259"/>
      <c r="F1202" s="260" t="str">
        <f t="shared" si="40"/>
        <v/>
      </c>
    </row>
    <row r="1203" ht="36" customHeight="1" spans="1:6">
      <c r="A1203" s="140">
        <f t="shared" si="42"/>
        <v>7</v>
      </c>
      <c r="B1203" s="370">
        <v>2240403</v>
      </c>
      <c r="C1203" s="266" t="s">
        <v>140</v>
      </c>
      <c r="D1203" s="259"/>
      <c r="E1203" s="259"/>
      <c r="F1203" s="260" t="str">
        <f t="shared" si="40"/>
        <v/>
      </c>
    </row>
    <row r="1204" ht="36" customHeight="1" spans="1:6">
      <c r="A1204" s="140">
        <f t="shared" si="42"/>
        <v>7</v>
      </c>
      <c r="B1204" s="370">
        <v>2240404</v>
      </c>
      <c r="C1204" s="266" t="s">
        <v>1035</v>
      </c>
      <c r="D1204" s="259"/>
      <c r="E1204" s="259"/>
      <c r="F1204" s="260" t="str">
        <f t="shared" si="40"/>
        <v/>
      </c>
    </row>
    <row r="1205" ht="36" customHeight="1" spans="1:6">
      <c r="A1205" s="140">
        <f t="shared" si="42"/>
        <v>7</v>
      </c>
      <c r="B1205" s="370">
        <v>2240405</v>
      </c>
      <c r="C1205" s="266" t="s">
        <v>1036</v>
      </c>
      <c r="D1205" s="259"/>
      <c r="E1205" s="259"/>
      <c r="F1205" s="260" t="str">
        <f t="shared" si="40"/>
        <v/>
      </c>
    </row>
    <row r="1206" ht="36" customHeight="1" spans="1:6">
      <c r="A1206" s="140">
        <f t="shared" si="42"/>
        <v>7</v>
      </c>
      <c r="B1206" s="370">
        <v>2240450</v>
      </c>
      <c r="C1206" s="266" t="s">
        <v>147</v>
      </c>
      <c r="D1206" s="259"/>
      <c r="E1206" s="259"/>
      <c r="F1206" s="260" t="str">
        <f t="shared" si="40"/>
        <v/>
      </c>
    </row>
    <row r="1207" ht="36" customHeight="1" spans="1:6">
      <c r="A1207" s="140">
        <f t="shared" si="42"/>
        <v>7</v>
      </c>
      <c r="B1207" s="370">
        <v>2240499</v>
      </c>
      <c r="C1207" s="266" t="s">
        <v>1037</v>
      </c>
      <c r="D1207" s="259"/>
      <c r="E1207" s="259"/>
      <c r="F1207" s="260" t="str">
        <f t="shared" si="40"/>
        <v/>
      </c>
    </row>
    <row r="1208" ht="36" customHeight="1" spans="1:6">
      <c r="A1208" s="140">
        <f t="shared" si="42"/>
        <v>5</v>
      </c>
      <c r="B1208" s="369">
        <v>22405</v>
      </c>
      <c r="C1208" s="287" t="s">
        <v>1038</v>
      </c>
      <c r="D1208" s="288">
        <v>104</v>
      </c>
      <c r="E1208" s="288">
        <v>110</v>
      </c>
      <c r="F1208" s="251">
        <f t="shared" si="40"/>
        <v>0.058</v>
      </c>
    </row>
    <row r="1209" ht="36" customHeight="1" spans="1:6">
      <c r="A1209" s="140">
        <f t="shared" si="42"/>
        <v>7</v>
      </c>
      <c r="B1209" s="370">
        <v>2240501</v>
      </c>
      <c r="C1209" s="266" t="s">
        <v>138</v>
      </c>
      <c r="D1209" s="259">
        <v>103</v>
      </c>
      <c r="E1209" s="259">
        <v>109</v>
      </c>
      <c r="F1209" s="260">
        <f t="shared" si="40"/>
        <v>0.058</v>
      </c>
    </row>
    <row r="1210" ht="36" customHeight="1" spans="1:6">
      <c r="A1210" s="140">
        <f t="shared" si="42"/>
        <v>7</v>
      </c>
      <c r="B1210" s="370">
        <v>2240502</v>
      </c>
      <c r="C1210" s="266" t="s">
        <v>139</v>
      </c>
      <c r="D1210" s="259"/>
      <c r="E1210" s="259"/>
      <c r="F1210" s="260" t="str">
        <f t="shared" si="40"/>
        <v/>
      </c>
    </row>
    <row r="1211" ht="36" customHeight="1" spans="1:6">
      <c r="A1211" s="140">
        <f t="shared" si="42"/>
        <v>7</v>
      </c>
      <c r="B1211" s="370">
        <v>2240503</v>
      </c>
      <c r="C1211" s="266" t="s">
        <v>140</v>
      </c>
      <c r="D1211" s="259"/>
      <c r="E1211" s="259"/>
      <c r="F1211" s="260" t="str">
        <f t="shared" si="40"/>
        <v/>
      </c>
    </row>
    <row r="1212" ht="36" customHeight="1" spans="1:6">
      <c r="A1212" s="140">
        <f t="shared" si="42"/>
        <v>7</v>
      </c>
      <c r="B1212" s="370">
        <v>2240504</v>
      </c>
      <c r="C1212" s="266" t="s">
        <v>1039</v>
      </c>
      <c r="D1212" s="259"/>
      <c r="E1212" s="259"/>
      <c r="F1212" s="260" t="str">
        <f t="shared" si="40"/>
        <v/>
      </c>
    </row>
    <row r="1213" ht="36" customHeight="1" spans="1:6">
      <c r="A1213" s="140">
        <f t="shared" si="42"/>
        <v>7</v>
      </c>
      <c r="B1213" s="370">
        <v>2240505</v>
      </c>
      <c r="C1213" s="266" t="s">
        <v>1040</v>
      </c>
      <c r="D1213" s="259">
        <v>1</v>
      </c>
      <c r="E1213" s="259">
        <v>1</v>
      </c>
      <c r="F1213" s="260">
        <f t="shared" si="40"/>
        <v>0</v>
      </c>
    </row>
    <row r="1214" ht="36" customHeight="1" spans="1:6">
      <c r="A1214" s="140">
        <f t="shared" si="42"/>
        <v>7</v>
      </c>
      <c r="B1214" s="370">
        <v>2240506</v>
      </c>
      <c r="C1214" s="266" t="s">
        <v>1041</v>
      </c>
      <c r="D1214" s="259"/>
      <c r="E1214" s="259"/>
      <c r="F1214" s="260" t="str">
        <f t="shared" si="40"/>
        <v/>
      </c>
    </row>
    <row r="1215" ht="36" customHeight="1" spans="1:6">
      <c r="A1215" s="140">
        <f t="shared" si="42"/>
        <v>7</v>
      </c>
      <c r="B1215" s="370">
        <v>2240507</v>
      </c>
      <c r="C1215" s="266" t="s">
        <v>1042</v>
      </c>
      <c r="D1215" s="259"/>
      <c r="E1215" s="259"/>
      <c r="F1215" s="260" t="str">
        <f t="shared" si="40"/>
        <v/>
      </c>
    </row>
    <row r="1216" ht="36" customHeight="1" spans="1:6">
      <c r="A1216" s="140">
        <f t="shared" si="42"/>
        <v>7</v>
      </c>
      <c r="B1216" s="370">
        <v>2240508</v>
      </c>
      <c r="C1216" s="266" t="s">
        <v>1043</v>
      </c>
      <c r="D1216" s="259"/>
      <c r="E1216" s="259"/>
      <c r="F1216" s="260" t="str">
        <f t="shared" si="40"/>
        <v/>
      </c>
    </row>
    <row r="1217" ht="36" customHeight="1" spans="1:6">
      <c r="A1217" s="140">
        <f t="shared" si="42"/>
        <v>7</v>
      </c>
      <c r="B1217" s="370">
        <v>2240509</v>
      </c>
      <c r="C1217" s="266" t="s">
        <v>1044</v>
      </c>
      <c r="D1217" s="259"/>
      <c r="E1217" s="259"/>
      <c r="F1217" s="260" t="str">
        <f t="shared" si="40"/>
        <v/>
      </c>
    </row>
    <row r="1218" ht="36" customHeight="1" spans="1:6">
      <c r="A1218" s="140">
        <f t="shared" si="42"/>
        <v>7</v>
      </c>
      <c r="B1218" s="370">
        <v>2240510</v>
      </c>
      <c r="C1218" s="266" t="s">
        <v>1045</v>
      </c>
      <c r="D1218" s="259"/>
      <c r="E1218" s="259"/>
      <c r="F1218" s="260" t="str">
        <f t="shared" si="40"/>
        <v/>
      </c>
    </row>
    <row r="1219" ht="36" customHeight="1" spans="1:6">
      <c r="A1219" s="140">
        <f t="shared" si="42"/>
        <v>7</v>
      </c>
      <c r="B1219" s="370">
        <v>2240550</v>
      </c>
      <c r="C1219" s="266" t="s">
        <v>1046</v>
      </c>
      <c r="D1219" s="259"/>
      <c r="E1219" s="259"/>
      <c r="F1219" s="260" t="str">
        <f t="shared" si="40"/>
        <v/>
      </c>
    </row>
    <row r="1220" ht="36" customHeight="1" spans="1:6">
      <c r="A1220" s="140">
        <f t="shared" si="42"/>
        <v>7</v>
      </c>
      <c r="B1220" s="370">
        <v>2240599</v>
      </c>
      <c r="C1220" s="266" t="s">
        <v>1047</v>
      </c>
      <c r="D1220" s="259"/>
      <c r="E1220" s="259"/>
      <c r="F1220" s="260" t="str">
        <f t="shared" ref="F1220:F1244" si="43">IF(D1220&lt;&gt;0,E1220/D1220-1,"")</f>
        <v/>
      </c>
    </row>
    <row r="1221" ht="36" customHeight="1" spans="1:6">
      <c r="A1221" s="140">
        <f t="shared" si="42"/>
        <v>5</v>
      </c>
      <c r="B1221" s="369">
        <v>22406</v>
      </c>
      <c r="C1221" s="287" t="s">
        <v>1048</v>
      </c>
      <c r="D1221" s="288">
        <v>326</v>
      </c>
      <c r="E1221" s="288">
        <v>195</v>
      </c>
      <c r="F1221" s="251">
        <f t="shared" si="43"/>
        <v>-0.402</v>
      </c>
    </row>
    <row r="1222" ht="36" customHeight="1" spans="1:6">
      <c r="A1222" s="140">
        <f t="shared" si="42"/>
        <v>7</v>
      </c>
      <c r="B1222" s="370">
        <v>2240601</v>
      </c>
      <c r="C1222" s="266" t="s">
        <v>1049</v>
      </c>
      <c r="D1222" s="259">
        <v>317</v>
      </c>
      <c r="E1222" s="259">
        <v>186</v>
      </c>
      <c r="F1222" s="260">
        <f t="shared" si="43"/>
        <v>-0.413</v>
      </c>
    </row>
    <row r="1223" ht="36" customHeight="1" spans="1:6">
      <c r="A1223" s="140">
        <f t="shared" si="42"/>
        <v>7</v>
      </c>
      <c r="B1223" s="370">
        <v>2240602</v>
      </c>
      <c r="C1223" s="266" t="s">
        <v>1050</v>
      </c>
      <c r="D1223" s="259"/>
      <c r="E1223" s="259"/>
      <c r="F1223" s="260" t="str">
        <f t="shared" si="43"/>
        <v/>
      </c>
    </row>
    <row r="1224" ht="36" customHeight="1" spans="1:6">
      <c r="A1224" s="140">
        <f t="shared" si="42"/>
        <v>7</v>
      </c>
      <c r="B1224" s="370">
        <v>2240699</v>
      </c>
      <c r="C1224" s="266" t="s">
        <v>1051</v>
      </c>
      <c r="D1224" s="259">
        <v>9</v>
      </c>
      <c r="E1224" s="259">
        <v>9</v>
      </c>
      <c r="F1224" s="260">
        <f t="shared" si="43"/>
        <v>0</v>
      </c>
    </row>
    <row r="1225" ht="36" customHeight="1" spans="1:6">
      <c r="A1225" s="140">
        <f t="shared" si="42"/>
        <v>5</v>
      </c>
      <c r="B1225" s="369">
        <v>22407</v>
      </c>
      <c r="C1225" s="287" t="s">
        <v>1052</v>
      </c>
      <c r="D1225" s="288">
        <v>39</v>
      </c>
      <c r="E1225" s="288">
        <v>86</v>
      </c>
      <c r="F1225" s="251">
        <f t="shared" si="43"/>
        <v>1.205</v>
      </c>
    </row>
    <row r="1226" ht="36" customHeight="1" spans="1:6">
      <c r="A1226" s="140">
        <f t="shared" si="42"/>
        <v>7</v>
      </c>
      <c r="B1226" s="370">
        <v>2240703</v>
      </c>
      <c r="C1226" s="266" t="s">
        <v>1053</v>
      </c>
      <c r="D1226" s="259">
        <v>39</v>
      </c>
      <c r="E1226" s="259">
        <v>86</v>
      </c>
      <c r="F1226" s="260">
        <f t="shared" si="43"/>
        <v>1.205</v>
      </c>
    </row>
    <row r="1227" ht="36" customHeight="1" spans="1:6">
      <c r="A1227" s="140">
        <f t="shared" si="42"/>
        <v>7</v>
      </c>
      <c r="B1227" s="370">
        <v>2240704</v>
      </c>
      <c r="C1227" s="266" t="s">
        <v>1054</v>
      </c>
      <c r="D1227" s="259"/>
      <c r="E1227" s="259"/>
      <c r="F1227" s="260" t="str">
        <f t="shared" si="43"/>
        <v/>
      </c>
    </row>
    <row r="1228" ht="36" customHeight="1" spans="1:6">
      <c r="A1228" s="140">
        <f t="shared" si="42"/>
        <v>7</v>
      </c>
      <c r="B1228" s="370">
        <v>2240799</v>
      </c>
      <c r="C1228" s="266" t="s">
        <v>1055</v>
      </c>
      <c r="D1228" s="259"/>
      <c r="E1228" s="259"/>
      <c r="F1228" s="260" t="str">
        <f t="shared" si="43"/>
        <v/>
      </c>
    </row>
    <row r="1229" ht="36" customHeight="1" spans="1:6">
      <c r="A1229" s="140">
        <f t="shared" si="42"/>
        <v>5</v>
      </c>
      <c r="B1229" s="369">
        <v>22499</v>
      </c>
      <c r="C1229" s="287" t="s">
        <v>1056</v>
      </c>
      <c r="D1229" s="288"/>
      <c r="E1229" s="288"/>
      <c r="F1229" s="251" t="str">
        <f t="shared" si="43"/>
        <v/>
      </c>
    </row>
    <row r="1230" ht="36" customHeight="1" spans="1:6">
      <c r="A1230" s="140">
        <f t="shared" si="42"/>
        <v>7</v>
      </c>
      <c r="B1230" s="375">
        <v>2249999</v>
      </c>
      <c r="C1230" s="266" t="s">
        <v>1057</v>
      </c>
      <c r="D1230" s="259"/>
      <c r="E1230" s="259"/>
      <c r="F1230" s="260" t="str">
        <f t="shared" si="43"/>
        <v/>
      </c>
    </row>
    <row r="1231" ht="36" customHeight="1" spans="1:6">
      <c r="A1231" s="140">
        <f t="shared" si="42"/>
        <v>3</v>
      </c>
      <c r="B1231" s="369">
        <v>227</v>
      </c>
      <c r="C1231" s="287" t="s">
        <v>114</v>
      </c>
      <c r="D1231" s="288"/>
      <c r="E1231" s="288">
        <v>2500</v>
      </c>
      <c r="F1231" s="251">
        <v>1</v>
      </c>
    </row>
    <row r="1232" ht="36" customHeight="1" spans="1:6">
      <c r="A1232" s="140">
        <f t="shared" si="42"/>
        <v>3</v>
      </c>
      <c r="B1232" s="369">
        <v>232</v>
      </c>
      <c r="C1232" s="287" t="s">
        <v>116</v>
      </c>
      <c r="D1232" s="288">
        <v>9587</v>
      </c>
      <c r="E1232" s="288">
        <v>9048</v>
      </c>
      <c r="F1232" s="251">
        <f t="shared" si="43"/>
        <v>-0.056</v>
      </c>
    </row>
    <row r="1233" ht="36" customHeight="1" spans="1:6">
      <c r="A1233" s="140">
        <f t="shared" si="42"/>
        <v>5</v>
      </c>
      <c r="B1233" s="369">
        <v>23203</v>
      </c>
      <c r="C1233" s="287" t="s">
        <v>1058</v>
      </c>
      <c r="D1233" s="288">
        <v>9587</v>
      </c>
      <c r="E1233" s="288">
        <v>9048</v>
      </c>
      <c r="F1233" s="251">
        <f t="shared" si="43"/>
        <v>-0.056</v>
      </c>
    </row>
    <row r="1234" ht="36" customHeight="1" spans="1:6">
      <c r="A1234" s="140">
        <f t="shared" si="42"/>
        <v>7</v>
      </c>
      <c r="B1234" s="370">
        <v>2320301</v>
      </c>
      <c r="C1234" s="266" t="s">
        <v>1059</v>
      </c>
      <c r="D1234" s="259">
        <v>9587</v>
      </c>
      <c r="E1234" s="259">
        <v>9048</v>
      </c>
      <c r="F1234" s="260">
        <f t="shared" si="43"/>
        <v>-0.056</v>
      </c>
    </row>
    <row r="1235" ht="36" customHeight="1" spans="1:6">
      <c r="A1235" s="140">
        <f t="shared" si="42"/>
        <v>7</v>
      </c>
      <c r="B1235" s="370">
        <v>2320302</v>
      </c>
      <c r="C1235" s="266" t="s">
        <v>1060</v>
      </c>
      <c r="D1235" s="259"/>
      <c r="E1235" s="259"/>
      <c r="F1235" s="260" t="str">
        <f t="shared" si="43"/>
        <v/>
      </c>
    </row>
    <row r="1236" ht="36" customHeight="1" spans="1:6">
      <c r="A1236" s="140">
        <f t="shared" si="42"/>
        <v>7</v>
      </c>
      <c r="B1236" s="370">
        <v>2320303</v>
      </c>
      <c r="C1236" s="266" t="s">
        <v>1061</v>
      </c>
      <c r="D1236" s="259"/>
      <c r="E1236" s="259"/>
      <c r="F1236" s="260" t="str">
        <f t="shared" si="43"/>
        <v/>
      </c>
    </row>
    <row r="1237" ht="36" customHeight="1" spans="1:6">
      <c r="A1237" s="140">
        <f t="shared" si="42"/>
        <v>7</v>
      </c>
      <c r="B1237" s="373">
        <v>2320399</v>
      </c>
      <c r="C1237" s="266" t="s">
        <v>1062</v>
      </c>
      <c r="D1237" s="259"/>
      <c r="E1237" s="259"/>
      <c r="F1237" s="260" t="str">
        <f t="shared" si="43"/>
        <v/>
      </c>
    </row>
    <row r="1238" ht="36" customHeight="1" spans="1:6">
      <c r="A1238" s="140">
        <f t="shared" si="42"/>
        <v>3</v>
      </c>
      <c r="B1238" s="369">
        <v>233</v>
      </c>
      <c r="C1238" s="287" t="s">
        <v>118</v>
      </c>
      <c r="D1238" s="288">
        <v>17</v>
      </c>
      <c r="E1238" s="288">
        <v>15</v>
      </c>
      <c r="F1238" s="251">
        <f t="shared" si="43"/>
        <v>-0.118</v>
      </c>
    </row>
    <row r="1239" ht="36" customHeight="1" spans="1:6">
      <c r="A1239" s="140">
        <f t="shared" si="42"/>
        <v>5</v>
      </c>
      <c r="B1239" s="369">
        <v>23303</v>
      </c>
      <c r="C1239" s="287" t="s">
        <v>1063</v>
      </c>
      <c r="D1239" s="288">
        <v>17</v>
      </c>
      <c r="E1239" s="288">
        <v>15</v>
      </c>
      <c r="F1239" s="251">
        <f t="shared" si="43"/>
        <v>-0.118</v>
      </c>
    </row>
    <row r="1240" ht="36" customHeight="1" spans="1:6">
      <c r="A1240" s="140">
        <f t="shared" si="42"/>
        <v>3</v>
      </c>
      <c r="B1240" s="369">
        <v>229</v>
      </c>
      <c r="C1240" s="287" t="s">
        <v>120</v>
      </c>
      <c r="D1240" s="288"/>
      <c r="E1240" s="288">
        <v>3360</v>
      </c>
      <c r="F1240" s="251">
        <v>1</v>
      </c>
    </row>
    <row r="1241" ht="36" customHeight="1" spans="1:6">
      <c r="A1241" s="140">
        <f t="shared" si="42"/>
        <v>5</v>
      </c>
      <c r="B1241" s="369">
        <v>22902</v>
      </c>
      <c r="C1241" s="287" t="s">
        <v>1064</v>
      </c>
      <c r="D1241" s="288"/>
      <c r="E1241" s="288"/>
      <c r="F1241" s="251" t="str">
        <f t="shared" si="43"/>
        <v/>
      </c>
    </row>
    <row r="1242" ht="36" customHeight="1" spans="1:6">
      <c r="A1242" s="140">
        <f t="shared" si="42"/>
        <v>5</v>
      </c>
      <c r="B1242" s="369">
        <v>22999</v>
      </c>
      <c r="C1242" s="287" t="s">
        <v>928</v>
      </c>
      <c r="D1242" s="288"/>
      <c r="E1242" s="288">
        <v>3360</v>
      </c>
      <c r="F1242" s="251">
        <v>1</v>
      </c>
    </row>
    <row r="1243" ht="36" customHeight="1" spans="1:6">
      <c r="A1243" s="140">
        <f t="shared" si="42"/>
        <v>0</v>
      </c>
      <c r="B1243" s="37"/>
      <c r="C1243" s="385"/>
      <c r="D1243" s="386"/>
      <c r="E1243" s="386"/>
      <c r="F1243" s="251" t="str">
        <f t="shared" si="43"/>
        <v/>
      </c>
    </row>
    <row r="1244" ht="36" customHeight="1" spans="1:6">
      <c r="A1244" s="140">
        <f t="shared" si="42"/>
        <v>0</v>
      </c>
      <c r="B1244" s="387"/>
      <c r="C1244" s="346" t="s">
        <v>1065</v>
      </c>
      <c r="D1244" s="194">
        <f>+D4+D232+D235+D252+D342+D394+D450+D507+D632+D701+D770+D793+D900+D952+D1016+D1036+D1063+D1073+D1118+D1138+D1182+D1231+D1232+D1238+D1240</f>
        <v>204273</v>
      </c>
      <c r="E1244" s="194">
        <f>+E4+E232+E235+E252+E342+E394+E450+E507+E632+E701+E770+E793+E900+E952+E1016+E1036+E1063+E1073+E1118+E1138+E1182+E1231+E1232+E1238+E1240</f>
        <v>207061</v>
      </c>
      <c r="F1244" s="251">
        <f t="shared" si="43"/>
        <v>0.014</v>
      </c>
    </row>
    <row r="1245" spans="4:4">
      <c r="D1245" s="321"/>
    </row>
    <row r="1246" spans="4:4">
      <c r="D1246" s="388"/>
    </row>
    <row r="1247" spans="4:4">
      <c r="D1247" s="321"/>
    </row>
    <row r="1248" spans="4:4">
      <c r="D1248" s="388"/>
    </row>
    <row r="1249" spans="4:4">
      <c r="D1249" s="321"/>
    </row>
    <row r="1250" spans="4:4">
      <c r="D1250" s="321"/>
    </row>
    <row r="1251" spans="4:4">
      <c r="D1251" s="388"/>
    </row>
    <row r="1252" spans="4:4">
      <c r="D1252" s="321"/>
    </row>
    <row r="1253" spans="4:4">
      <c r="D1253" s="321"/>
    </row>
    <row r="1254" spans="4:4">
      <c r="D1254" s="321"/>
    </row>
    <row r="1255" spans="4:4">
      <c r="D1255" s="321"/>
    </row>
    <row r="1256" spans="4:4">
      <c r="D1256" s="388"/>
    </row>
    <row r="1257" spans="4:4">
      <c r="D1257" s="321"/>
    </row>
  </sheetData>
  <autoFilter xmlns:etc="http://www.wps.cn/officeDocument/2017/etCustomData" ref="A3:H1244" etc:filterBottomFollowUsedRange="0">
    <extLst/>
  </autoFilter>
  <mergeCells count="1">
    <mergeCell ref="C1:F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B35"/>
  <sheetViews>
    <sheetView showZeros="0" view="pageBreakPreview" zoomScale="70" zoomScaleNormal="100" workbookViewId="0">
      <selection activeCell="H34" sqref="H34"/>
    </sheetView>
  </sheetViews>
  <sheetFormatPr defaultColWidth="9" defaultRowHeight="13.5" outlineLevelCol="1"/>
  <cols>
    <col min="1" max="1" width="79" customWidth="1"/>
    <col min="2" max="2" width="36.5" customWidth="1"/>
  </cols>
  <sheetData>
    <row r="1" ht="45" customHeight="1" spans="1:2">
      <c r="A1" s="352" t="s">
        <v>1066</v>
      </c>
      <c r="B1" s="352"/>
    </row>
    <row r="2" ht="20.1" customHeight="1" spans="1:2">
      <c r="A2" s="353"/>
      <c r="B2" s="354" t="s">
        <v>1</v>
      </c>
    </row>
    <row r="3" ht="45" customHeight="1" spans="1:2">
      <c r="A3" s="27" t="s">
        <v>1067</v>
      </c>
      <c r="B3" s="71" t="str">
        <f>YEAR([3]封面!$B$9)&amp;"年预算数"</f>
        <v>2025年预算数</v>
      </c>
    </row>
    <row r="4" ht="30" customHeight="1" spans="1:2">
      <c r="A4" s="355" t="s">
        <v>1068</v>
      </c>
      <c r="B4" s="356">
        <f>SUM(B5:B8)</f>
        <v>30552</v>
      </c>
    </row>
    <row r="5" ht="30" customHeight="1" spans="1:2">
      <c r="A5" s="357" t="s">
        <v>1069</v>
      </c>
      <c r="B5" s="358">
        <v>16279</v>
      </c>
    </row>
    <row r="6" ht="30" customHeight="1" spans="1:2">
      <c r="A6" s="357" t="s">
        <v>1070</v>
      </c>
      <c r="B6" s="358">
        <v>6984</v>
      </c>
    </row>
    <row r="7" ht="30" customHeight="1" spans="1:2">
      <c r="A7" s="357" t="s">
        <v>1071</v>
      </c>
      <c r="B7" s="358">
        <v>2412</v>
      </c>
    </row>
    <row r="8" ht="30" customHeight="1" spans="1:2">
      <c r="A8" s="357" t="s">
        <v>1072</v>
      </c>
      <c r="B8" s="358">
        <v>4877</v>
      </c>
    </row>
    <row r="9" ht="30" customHeight="1" spans="1:2">
      <c r="A9" s="359" t="s">
        <v>1073</v>
      </c>
      <c r="B9" s="356">
        <f>SUM(B10:B19)</f>
        <v>3200</v>
      </c>
    </row>
    <row r="10" ht="30" customHeight="1" spans="1:2">
      <c r="A10" s="357" t="s">
        <v>1074</v>
      </c>
      <c r="B10" s="358">
        <v>2697</v>
      </c>
    </row>
    <row r="11" ht="30" customHeight="1" spans="1:2">
      <c r="A11" s="357" t="s">
        <v>1075</v>
      </c>
      <c r="B11" s="358">
        <v>15</v>
      </c>
    </row>
    <row r="12" ht="30" customHeight="1" spans="1:2">
      <c r="A12" s="357" t="s">
        <v>1076</v>
      </c>
      <c r="B12" s="358">
        <v>31</v>
      </c>
    </row>
    <row r="13" ht="30" customHeight="1" spans="1:2">
      <c r="A13" s="357" t="s">
        <v>1077</v>
      </c>
      <c r="B13" s="358"/>
    </row>
    <row r="14" ht="30" customHeight="1" spans="1:2">
      <c r="A14" s="357" t="s">
        <v>1078</v>
      </c>
      <c r="B14" s="358">
        <v>81</v>
      </c>
    </row>
    <row r="15" ht="30" customHeight="1" spans="1:2">
      <c r="A15" s="357" t="s">
        <v>1079</v>
      </c>
      <c r="B15" s="358">
        <v>192</v>
      </c>
    </row>
    <row r="16" ht="30" customHeight="1" spans="1:2">
      <c r="A16" s="357" t="s">
        <v>1080</v>
      </c>
      <c r="B16" s="358"/>
    </row>
    <row r="17" ht="30" customHeight="1" spans="1:2">
      <c r="A17" s="357" t="s">
        <v>1081</v>
      </c>
      <c r="B17" s="358">
        <v>86</v>
      </c>
    </row>
    <row r="18" ht="30" customHeight="1" spans="1:2">
      <c r="A18" s="357" t="s">
        <v>1082</v>
      </c>
      <c r="B18" s="358">
        <v>25</v>
      </c>
    </row>
    <row r="19" ht="30" customHeight="1" spans="1:2">
      <c r="A19" s="357" t="s">
        <v>1083</v>
      </c>
      <c r="B19" s="358">
        <v>73</v>
      </c>
    </row>
    <row r="20" ht="30" customHeight="1" spans="1:2">
      <c r="A20" s="359" t="s">
        <v>1084</v>
      </c>
      <c r="B20" s="356">
        <f>SUM(B21:B22)</f>
        <v>1</v>
      </c>
    </row>
    <row r="21" ht="30" customHeight="1" spans="1:2">
      <c r="A21" s="357" t="s">
        <v>1085</v>
      </c>
      <c r="B21" s="358">
        <v>1</v>
      </c>
    </row>
    <row r="22" ht="30" customHeight="1" spans="1:2">
      <c r="A22" s="357" t="s">
        <v>1086</v>
      </c>
      <c r="B22" s="358"/>
    </row>
    <row r="23" ht="30" customHeight="1" spans="1:2">
      <c r="A23" s="359" t="s">
        <v>1087</v>
      </c>
      <c r="B23" s="356">
        <f>SUM(B24:B25)</f>
        <v>51788</v>
      </c>
    </row>
    <row r="24" ht="30" customHeight="1" spans="1:2">
      <c r="A24" s="357" t="s">
        <v>1088</v>
      </c>
      <c r="B24" s="358">
        <v>50322</v>
      </c>
    </row>
    <row r="25" ht="30" customHeight="1" spans="1:2">
      <c r="A25" s="357" t="s">
        <v>1089</v>
      </c>
      <c r="B25" s="358">
        <v>1466</v>
      </c>
    </row>
    <row r="26" ht="30" customHeight="1" spans="1:2">
      <c r="A26" s="359" t="s">
        <v>1090</v>
      </c>
      <c r="B26" s="356">
        <f>B27</f>
        <v>2</v>
      </c>
    </row>
    <row r="27" ht="30" customHeight="1" spans="1:2">
      <c r="A27" s="357" t="s">
        <v>1091</v>
      </c>
      <c r="B27" s="358">
        <v>2</v>
      </c>
    </row>
    <row r="28" ht="30" customHeight="1" spans="1:2">
      <c r="A28" s="359" t="s">
        <v>1092</v>
      </c>
      <c r="B28" s="356">
        <f>SUM(B29:B32)</f>
        <v>4238</v>
      </c>
    </row>
    <row r="29" ht="30" customHeight="1" spans="1:2">
      <c r="A29" s="357" t="s">
        <v>1093</v>
      </c>
      <c r="B29" s="358">
        <v>2355</v>
      </c>
    </row>
    <row r="30" ht="30" customHeight="1" spans="1:2">
      <c r="A30" s="357" t="s">
        <v>1094</v>
      </c>
      <c r="B30" s="358"/>
    </row>
    <row r="31" ht="30" customHeight="1" spans="1:2">
      <c r="A31" s="357" t="s">
        <v>1095</v>
      </c>
      <c r="B31" s="358">
        <v>1842</v>
      </c>
    </row>
    <row r="32" ht="30" customHeight="1" spans="1:2">
      <c r="A32" s="360" t="s">
        <v>1096</v>
      </c>
      <c r="B32" s="358">
        <v>41</v>
      </c>
    </row>
    <row r="33" ht="30" customHeight="1" spans="1:2">
      <c r="A33" s="359" t="s">
        <v>1097</v>
      </c>
      <c r="B33" s="356">
        <v>0</v>
      </c>
    </row>
    <row r="34" ht="30" customHeight="1" spans="1:2">
      <c r="A34" s="360" t="s">
        <v>1098</v>
      </c>
      <c r="B34" s="358"/>
    </row>
    <row r="35" ht="30" customHeight="1" spans="1:2">
      <c r="A35" s="361" t="s">
        <v>1099</v>
      </c>
      <c r="B35" s="356">
        <f>SUM(B28,B26,B23,B20,B9,B4,B33)</f>
        <v>89781</v>
      </c>
    </row>
  </sheetData>
  <mergeCells count="1">
    <mergeCell ref="A1:B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D61"/>
  <sheetViews>
    <sheetView showGridLines="0" view="pageBreakPreview" zoomScale="70" zoomScaleNormal="100" workbookViewId="0">
      <selection activeCell="H34" sqref="H34"/>
    </sheetView>
  </sheetViews>
  <sheetFormatPr defaultColWidth="9" defaultRowHeight="13.5" outlineLevelCol="3"/>
  <cols>
    <col min="1" max="1" width="69.6333333333333" style="219" customWidth="1"/>
    <col min="2" max="2" width="25.9416666666667" style="219" customWidth="1"/>
    <col min="3" max="3" width="23.925" style="219" customWidth="1"/>
    <col min="4" max="4" width="16.6333333333333" style="219" customWidth="1"/>
    <col min="5" max="16384" width="9" style="219"/>
  </cols>
  <sheetData>
    <row r="1" s="221" customFormat="1" ht="45" customHeight="1" spans="1:4">
      <c r="A1" s="343" t="s">
        <v>1100</v>
      </c>
      <c r="B1" s="343"/>
      <c r="C1" s="343"/>
      <c r="D1" s="343"/>
    </row>
    <row r="2" ht="20.1" customHeight="1" spans="1:4">
      <c r="A2" s="222"/>
      <c r="B2" s="344"/>
      <c r="C2" s="345"/>
      <c r="D2" s="344" t="s">
        <v>1</v>
      </c>
    </row>
    <row r="3" ht="45" customHeight="1" spans="1:4">
      <c r="A3" s="152" t="s">
        <v>1101</v>
      </c>
      <c r="B3" s="152" t="s">
        <v>4</v>
      </c>
      <c r="C3" s="71" t="s">
        <v>5</v>
      </c>
      <c r="D3" s="346" t="s">
        <v>6</v>
      </c>
    </row>
    <row r="4" ht="36" customHeight="1" spans="1:4">
      <c r="A4" s="287" t="s">
        <v>1102</v>
      </c>
      <c r="B4" s="269">
        <f>+B5+B56</f>
        <v>200398</v>
      </c>
      <c r="C4" s="269">
        <f>+C5+C56</f>
        <v>131401</v>
      </c>
      <c r="D4" s="347">
        <f t="shared" ref="D4:D9" si="0">IF(B4&lt;&gt;0,C4/B4-1,"")</f>
        <v>-0.344</v>
      </c>
    </row>
    <row r="5" ht="36" customHeight="1" spans="1:4">
      <c r="A5" s="287" t="s">
        <v>1103</v>
      </c>
      <c r="B5" s="269">
        <f>+B6+B35</f>
        <v>196015</v>
      </c>
      <c r="C5" s="269">
        <f>+C6+C35</f>
        <v>126187</v>
      </c>
      <c r="D5" s="347">
        <f t="shared" si="0"/>
        <v>-0.356</v>
      </c>
    </row>
    <row r="6" ht="36" customHeight="1" spans="1:4">
      <c r="A6" s="266" t="s">
        <v>1104</v>
      </c>
      <c r="B6" s="348">
        <f>SUM(B7:B34)</f>
        <v>73827</v>
      </c>
      <c r="C6" s="348">
        <f>SUM(C7:C34)</f>
        <v>70337</v>
      </c>
      <c r="D6" s="349">
        <f t="shared" si="0"/>
        <v>-0.047</v>
      </c>
    </row>
    <row r="7" ht="36" customHeight="1" spans="1:4">
      <c r="A7" s="266" t="s">
        <v>1105</v>
      </c>
      <c r="B7" s="348">
        <v>15964</v>
      </c>
      <c r="C7" s="348">
        <v>18390</v>
      </c>
      <c r="D7" s="349">
        <f t="shared" si="0"/>
        <v>0.152</v>
      </c>
    </row>
    <row r="8" ht="36" customHeight="1" spans="1:4">
      <c r="A8" s="266" t="s">
        <v>1106</v>
      </c>
      <c r="B8" s="348">
        <v>5242</v>
      </c>
      <c r="C8" s="348">
        <v>7537</v>
      </c>
      <c r="D8" s="349">
        <f t="shared" si="0"/>
        <v>0.438</v>
      </c>
    </row>
    <row r="9" ht="36" customHeight="1" spans="1:4">
      <c r="A9" s="266" t="s">
        <v>1107</v>
      </c>
      <c r="B9" s="348">
        <v>9617</v>
      </c>
      <c r="C9" s="348">
        <v>3811</v>
      </c>
      <c r="D9" s="349">
        <f t="shared" si="0"/>
        <v>-0.604</v>
      </c>
    </row>
    <row r="10" ht="36" customHeight="1" spans="1:4">
      <c r="A10" s="266" t="s">
        <v>1108</v>
      </c>
      <c r="B10" s="348"/>
      <c r="C10" s="348"/>
      <c r="D10" s="349"/>
    </row>
    <row r="11" ht="36" customHeight="1" spans="1:4">
      <c r="A11" s="266" t="s">
        <v>1109</v>
      </c>
      <c r="B11" s="348"/>
      <c r="C11" s="348"/>
      <c r="D11" s="349" t="str">
        <f>IF(B11&lt;&gt;0,C11/B11-1,"")</f>
        <v/>
      </c>
    </row>
    <row r="12" ht="36" customHeight="1" spans="1:4">
      <c r="A12" s="266" t="s">
        <v>1110</v>
      </c>
      <c r="B12" s="348"/>
      <c r="C12" s="348"/>
      <c r="D12" s="349" t="str">
        <f>IF(B12&lt;&gt;0,C12/B12-1,"")</f>
        <v/>
      </c>
    </row>
    <row r="13" ht="36" customHeight="1" spans="1:4">
      <c r="A13" s="266" t="s">
        <v>1111</v>
      </c>
      <c r="B13" s="348">
        <v>6024</v>
      </c>
      <c r="C13" s="348">
        <v>7512</v>
      </c>
      <c r="D13" s="349">
        <f>IF(B13&lt;&gt;0,C13/B13-1,"")</f>
        <v>0.247</v>
      </c>
    </row>
    <row r="14" ht="36" customHeight="1" spans="1:4">
      <c r="A14" s="266" t="s">
        <v>1112</v>
      </c>
      <c r="B14" s="348">
        <v>7216</v>
      </c>
      <c r="C14" s="348">
        <v>7024</v>
      </c>
      <c r="D14" s="349">
        <f>IF(B14&lt;&gt;0,C14/B14-1,"")</f>
        <v>-0.027</v>
      </c>
    </row>
    <row r="15" ht="36" customHeight="1" spans="1:4">
      <c r="A15" s="266" t="s">
        <v>1113</v>
      </c>
      <c r="B15" s="348">
        <v>-103</v>
      </c>
      <c r="C15" s="348"/>
      <c r="D15" s="349">
        <f>IF(B15&lt;&gt;0,C15/B15-1,"")</f>
        <v>-1</v>
      </c>
    </row>
    <row r="16" ht="36" customHeight="1" spans="1:4">
      <c r="A16" s="266" t="s">
        <v>1114</v>
      </c>
      <c r="B16" s="348">
        <v>2606</v>
      </c>
      <c r="C16" s="348">
        <v>2067</v>
      </c>
      <c r="D16" s="349">
        <f t="shared" ref="D16:D37" si="1">IF(B16&lt;&gt;0,C16/B16-1,"")</f>
        <v>-0.207</v>
      </c>
    </row>
    <row r="17" ht="36" customHeight="1" spans="1:4">
      <c r="A17" s="266" t="s">
        <v>1115</v>
      </c>
      <c r="B17" s="348"/>
      <c r="C17" s="348"/>
      <c r="D17" s="349" t="str">
        <f t="shared" si="1"/>
        <v/>
      </c>
    </row>
    <row r="18" ht="36" customHeight="1" spans="1:4">
      <c r="A18" s="266" t="s">
        <v>1116</v>
      </c>
      <c r="B18" s="348"/>
      <c r="C18" s="348"/>
      <c r="D18" s="349" t="str">
        <f t="shared" si="1"/>
        <v/>
      </c>
    </row>
    <row r="19" ht="36" customHeight="1" spans="1:4">
      <c r="A19" s="266" t="s">
        <v>1117</v>
      </c>
      <c r="B19" s="348"/>
      <c r="C19" s="348"/>
      <c r="D19" s="349" t="str">
        <f t="shared" si="1"/>
        <v/>
      </c>
    </row>
    <row r="20" ht="36" customHeight="1" spans="1:4">
      <c r="A20" s="266" t="s">
        <v>1118</v>
      </c>
      <c r="B20" s="348"/>
      <c r="C20" s="348"/>
      <c r="D20" s="349" t="str">
        <f t="shared" si="1"/>
        <v/>
      </c>
    </row>
    <row r="21" ht="36" customHeight="1" spans="1:4">
      <c r="A21" s="266" t="s">
        <v>1119</v>
      </c>
      <c r="B21" s="348">
        <v>1017</v>
      </c>
      <c r="C21" s="348">
        <v>1011</v>
      </c>
      <c r="D21" s="349">
        <f t="shared" si="1"/>
        <v>-0.006</v>
      </c>
    </row>
    <row r="22" ht="36" customHeight="1" spans="1:4">
      <c r="A22" s="266" t="s">
        <v>1120</v>
      </c>
      <c r="B22" s="348">
        <v>6098</v>
      </c>
      <c r="C22" s="348">
        <v>4582</v>
      </c>
      <c r="D22" s="349">
        <f t="shared" si="1"/>
        <v>-0.249</v>
      </c>
    </row>
    <row r="23" ht="36" customHeight="1" spans="1:4">
      <c r="A23" s="350" t="s">
        <v>1121</v>
      </c>
      <c r="B23" s="348"/>
      <c r="C23" s="348"/>
      <c r="D23" s="349" t="str">
        <f t="shared" si="1"/>
        <v/>
      </c>
    </row>
    <row r="24" ht="36" customHeight="1" spans="1:4">
      <c r="A24" s="266" t="s">
        <v>1122</v>
      </c>
      <c r="B24" s="348">
        <v>7687</v>
      </c>
      <c r="C24" s="348">
        <v>7765</v>
      </c>
      <c r="D24" s="349">
        <f t="shared" si="1"/>
        <v>0.01</v>
      </c>
    </row>
    <row r="25" ht="36" customHeight="1" spans="1:4">
      <c r="A25" s="266" t="s">
        <v>1123</v>
      </c>
      <c r="B25" s="348">
        <v>3809</v>
      </c>
      <c r="C25" s="348">
        <v>3518</v>
      </c>
      <c r="D25" s="349">
        <f t="shared" si="1"/>
        <v>-0.076</v>
      </c>
    </row>
    <row r="26" ht="36" customHeight="1" spans="1:4">
      <c r="A26" s="266" t="s">
        <v>1124</v>
      </c>
      <c r="B26" s="348">
        <v>18</v>
      </c>
      <c r="C26" s="348">
        <v>307</v>
      </c>
      <c r="D26" s="349">
        <f t="shared" si="1"/>
        <v>16.056</v>
      </c>
    </row>
    <row r="27" ht="36" customHeight="1" spans="1:4">
      <c r="A27" s="266" t="s">
        <v>1125</v>
      </c>
      <c r="B27" s="348">
        <v>92</v>
      </c>
      <c r="C27" s="348">
        <v>93</v>
      </c>
      <c r="D27" s="349">
        <f t="shared" si="1"/>
        <v>0.011</v>
      </c>
    </row>
    <row r="28" ht="36" customHeight="1" spans="1:4">
      <c r="A28" s="266" t="s">
        <v>1126</v>
      </c>
      <c r="B28" s="348">
        <v>465</v>
      </c>
      <c r="C28" s="348">
        <v>62</v>
      </c>
      <c r="D28" s="349">
        <f t="shared" si="1"/>
        <v>-0.867</v>
      </c>
    </row>
    <row r="29" ht="36" customHeight="1" spans="1:4">
      <c r="A29" s="266" t="s">
        <v>1127</v>
      </c>
      <c r="B29" s="348">
        <v>7403</v>
      </c>
      <c r="C29" s="348">
        <v>5296</v>
      </c>
      <c r="D29" s="349">
        <f t="shared" si="1"/>
        <v>-0.285</v>
      </c>
    </row>
    <row r="30" ht="36" customHeight="1" spans="1:4">
      <c r="A30" s="266" t="s">
        <v>1128</v>
      </c>
      <c r="B30" s="348">
        <v>216</v>
      </c>
      <c r="C30" s="348">
        <v>1023</v>
      </c>
      <c r="D30" s="349">
        <f t="shared" si="1"/>
        <v>3.736</v>
      </c>
    </row>
    <row r="31" ht="36" customHeight="1" spans="1:4">
      <c r="A31" s="350" t="s">
        <v>1129</v>
      </c>
      <c r="B31" s="348">
        <v>43</v>
      </c>
      <c r="C31" s="348">
        <v>43</v>
      </c>
      <c r="D31" s="349">
        <f t="shared" si="1"/>
        <v>0</v>
      </c>
    </row>
    <row r="32" ht="36" customHeight="1" spans="1:4">
      <c r="A32" s="266" t="s">
        <v>1130</v>
      </c>
      <c r="B32" s="348">
        <v>274</v>
      </c>
      <c r="C32" s="348">
        <v>159</v>
      </c>
      <c r="D32" s="349">
        <f t="shared" si="1"/>
        <v>-0.42</v>
      </c>
    </row>
    <row r="33" ht="36" customHeight="1" spans="1:4">
      <c r="A33" s="350" t="s">
        <v>1131</v>
      </c>
      <c r="B33" s="348">
        <v>7</v>
      </c>
      <c r="C33" s="348">
        <v>5</v>
      </c>
      <c r="D33" s="349">
        <f t="shared" si="1"/>
        <v>-0.286</v>
      </c>
    </row>
    <row r="34" ht="36" customHeight="1" spans="1:4">
      <c r="A34" s="266" t="s">
        <v>1132</v>
      </c>
      <c r="B34" s="348">
        <v>132</v>
      </c>
      <c r="C34" s="348">
        <v>132</v>
      </c>
      <c r="D34" s="349">
        <f t="shared" si="1"/>
        <v>0</v>
      </c>
    </row>
    <row r="35" ht="36" customHeight="1" spans="1:4">
      <c r="A35" s="266" t="s">
        <v>1133</v>
      </c>
      <c r="B35" s="348">
        <f>SUM(B36:B55)</f>
        <v>122188</v>
      </c>
      <c r="C35" s="348">
        <f>SUM(C36:C55)</f>
        <v>55850</v>
      </c>
      <c r="D35" s="349">
        <f t="shared" si="1"/>
        <v>-0.543</v>
      </c>
    </row>
    <row r="36" ht="36" customHeight="1" spans="1:4">
      <c r="A36" s="266" t="s">
        <v>1134</v>
      </c>
      <c r="B36" s="348">
        <v>443</v>
      </c>
      <c r="C36" s="348">
        <v>341</v>
      </c>
      <c r="D36" s="349">
        <f t="shared" si="1"/>
        <v>-0.23</v>
      </c>
    </row>
    <row r="37" ht="36" customHeight="1" spans="1:4">
      <c r="A37" s="266" t="s">
        <v>1135</v>
      </c>
      <c r="B37" s="348">
        <v>54</v>
      </c>
      <c r="C37" s="348">
        <v>54</v>
      </c>
      <c r="D37" s="349">
        <f t="shared" si="1"/>
        <v>0</v>
      </c>
    </row>
    <row r="38" ht="36" customHeight="1" spans="1:4">
      <c r="A38" s="266" t="s">
        <v>1136</v>
      </c>
      <c r="B38" s="348">
        <v>43</v>
      </c>
      <c r="C38" s="348">
        <v>35</v>
      </c>
      <c r="D38" s="349">
        <f t="shared" ref="D38:D61" si="2">IF(B38&lt;&gt;0,C38/B38-1,"")</f>
        <v>-0.186</v>
      </c>
    </row>
    <row r="39" ht="36" customHeight="1" spans="1:4">
      <c r="A39" s="266" t="s">
        <v>1137</v>
      </c>
      <c r="B39" s="348">
        <v>1590</v>
      </c>
      <c r="C39" s="348">
        <v>248</v>
      </c>
      <c r="D39" s="349">
        <f t="shared" si="2"/>
        <v>-0.844</v>
      </c>
    </row>
    <row r="40" ht="36" customHeight="1" spans="1:4">
      <c r="A40" s="266" t="s">
        <v>1138</v>
      </c>
      <c r="B40" s="348">
        <v>50</v>
      </c>
      <c r="C40" s="348">
        <v>5</v>
      </c>
      <c r="D40" s="349">
        <f t="shared" si="2"/>
        <v>-0.9</v>
      </c>
    </row>
    <row r="41" ht="36" customHeight="1" spans="1:4">
      <c r="A41" s="266" t="s">
        <v>1139</v>
      </c>
      <c r="B41" s="348">
        <v>231</v>
      </c>
      <c r="C41" s="348">
        <v>10</v>
      </c>
      <c r="D41" s="349">
        <f t="shared" si="2"/>
        <v>-0.957</v>
      </c>
    </row>
    <row r="42" ht="36" customHeight="1" spans="1:4">
      <c r="A42" s="266" t="s">
        <v>1140</v>
      </c>
      <c r="B42" s="348">
        <v>861</v>
      </c>
      <c r="C42" s="348">
        <v>928</v>
      </c>
      <c r="D42" s="349">
        <f t="shared" si="2"/>
        <v>0.078</v>
      </c>
    </row>
    <row r="43" ht="36" customHeight="1" spans="1:4">
      <c r="A43" s="266" t="s">
        <v>1141</v>
      </c>
      <c r="B43" s="348">
        <v>522</v>
      </c>
      <c r="C43" s="348">
        <v>411</v>
      </c>
      <c r="D43" s="349">
        <f t="shared" si="2"/>
        <v>-0.213</v>
      </c>
    </row>
    <row r="44" ht="36" customHeight="1" spans="1:4">
      <c r="A44" s="266" t="s">
        <v>1142</v>
      </c>
      <c r="B44" s="348">
        <v>110388</v>
      </c>
      <c r="C44" s="348">
        <v>47309</v>
      </c>
      <c r="D44" s="349">
        <f t="shared" si="2"/>
        <v>-0.571</v>
      </c>
    </row>
    <row r="45" ht="36" customHeight="1" spans="1:4">
      <c r="A45" s="266" t="s">
        <v>1143</v>
      </c>
      <c r="B45" s="348">
        <v>4474</v>
      </c>
      <c r="C45" s="348">
        <v>1225</v>
      </c>
      <c r="D45" s="349">
        <f t="shared" si="2"/>
        <v>-0.726</v>
      </c>
    </row>
    <row r="46" ht="36" customHeight="1" spans="1:4">
      <c r="A46" s="266" t="s">
        <v>1144</v>
      </c>
      <c r="B46" s="348">
        <v>2109</v>
      </c>
      <c r="C46" s="348">
        <v>2226</v>
      </c>
      <c r="D46" s="349">
        <f t="shared" si="2"/>
        <v>0.055</v>
      </c>
    </row>
    <row r="47" ht="39" customHeight="1" spans="1:4">
      <c r="A47" s="266" t="s">
        <v>1145</v>
      </c>
      <c r="B47" s="348">
        <v>974</v>
      </c>
      <c r="C47" s="348">
        <v>1974</v>
      </c>
      <c r="D47" s="349">
        <f t="shared" si="2"/>
        <v>1.027</v>
      </c>
    </row>
    <row r="48" ht="39" customHeight="1" spans="1:4">
      <c r="A48" s="266" t="s">
        <v>1146</v>
      </c>
      <c r="B48" s="348">
        <v>3</v>
      </c>
      <c r="C48" s="348">
        <v>3</v>
      </c>
      <c r="D48" s="349">
        <f t="shared" si="2"/>
        <v>0</v>
      </c>
    </row>
    <row r="49" ht="39" customHeight="1" spans="1:4">
      <c r="A49" s="266" t="s">
        <v>1147</v>
      </c>
      <c r="B49" s="348"/>
      <c r="C49" s="348"/>
      <c r="D49" s="349" t="str">
        <f t="shared" si="2"/>
        <v/>
      </c>
    </row>
    <row r="50" ht="39" customHeight="1" spans="1:4">
      <c r="A50" s="266" t="s">
        <v>1148</v>
      </c>
      <c r="B50" s="348"/>
      <c r="C50" s="348"/>
      <c r="D50" s="349" t="str">
        <f t="shared" si="2"/>
        <v/>
      </c>
    </row>
    <row r="51" ht="39" customHeight="1" spans="1:4">
      <c r="A51" s="266" t="s">
        <v>1149</v>
      </c>
      <c r="B51" s="348">
        <v>68</v>
      </c>
      <c r="C51" s="348">
        <v>1</v>
      </c>
      <c r="D51" s="349">
        <f t="shared" si="2"/>
        <v>-0.985</v>
      </c>
    </row>
    <row r="52" ht="39" customHeight="1" spans="1:4">
      <c r="A52" s="266" t="s">
        <v>1150</v>
      </c>
      <c r="B52" s="348">
        <v>25</v>
      </c>
      <c r="C52" s="348">
        <v>725</v>
      </c>
      <c r="D52" s="349">
        <f t="shared" si="2"/>
        <v>28</v>
      </c>
    </row>
    <row r="53" ht="39" customHeight="1" spans="1:4">
      <c r="A53" s="266" t="s">
        <v>1151</v>
      </c>
      <c r="B53" s="348"/>
      <c r="C53" s="348"/>
      <c r="D53" s="349" t="str">
        <f t="shared" si="2"/>
        <v/>
      </c>
    </row>
    <row r="54" ht="39" customHeight="1" spans="1:4">
      <c r="A54" s="266" t="s">
        <v>1152</v>
      </c>
      <c r="B54" s="348">
        <v>353</v>
      </c>
      <c r="C54" s="348">
        <v>353</v>
      </c>
      <c r="D54" s="349">
        <f t="shared" si="2"/>
        <v>0</v>
      </c>
    </row>
    <row r="55" ht="39" customHeight="1" spans="1:4">
      <c r="A55" s="266" t="s">
        <v>1153</v>
      </c>
      <c r="B55" s="348"/>
      <c r="C55" s="348">
        <v>2</v>
      </c>
      <c r="D55" s="349">
        <v>1</v>
      </c>
    </row>
    <row r="56" ht="39" customHeight="1" spans="1:4">
      <c r="A56" s="287" t="s">
        <v>1154</v>
      </c>
      <c r="B56" s="269">
        <f>SUM(B57:B61)</f>
        <v>4383</v>
      </c>
      <c r="C56" s="269">
        <f>SUM(C57:C61)</f>
        <v>5214</v>
      </c>
      <c r="D56" s="349">
        <f t="shared" si="2"/>
        <v>0.19</v>
      </c>
    </row>
    <row r="57" ht="39" customHeight="1" spans="1:4">
      <c r="A57" s="266" t="s">
        <v>1155</v>
      </c>
      <c r="B57" s="348">
        <v>277</v>
      </c>
      <c r="C57" s="348">
        <v>277</v>
      </c>
      <c r="D57" s="349">
        <f t="shared" si="2"/>
        <v>0</v>
      </c>
    </row>
    <row r="58" ht="39" customHeight="1" spans="1:4">
      <c r="A58" s="266" t="s">
        <v>1156</v>
      </c>
      <c r="B58" s="348">
        <v>782</v>
      </c>
      <c r="C58" s="348">
        <v>782</v>
      </c>
      <c r="D58" s="349">
        <f t="shared" si="2"/>
        <v>0</v>
      </c>
    </row>
    <row r="59" ht="39" customHeight="1" spans="1:4">
      <c r="A59" s="266" t="s">
        <v>1157</v>
      </c>
      <c r="B59" s="348"/>
      <c r="C59" s="348"/>
      <c r="D59" s="349" t="str">
        <f t="shared" si="2"/>
        <v/>
      </c>
    </row>
    <row r="60" ht="39" customHeight="1" spans="1:4">
      <c r="A60" s="266" t="s">
        <v>1158</v>
      </c>
      <c r="B60" s="348">
        <v>4155</v>
      </c>
      <c r="C60" s="348">
        <v>4155</v>
      </c>
      <c r="D60" s="349">
        <f t="shared" si="2"/>
        <v>0</v>
      </c>
    </row>
    <row r="61" ht="39" customHeight="1" spans="1:4">
      <c r="A61" s="266" t="s">
        <v>1159</v>
      </c>
      <c r="B61" s="351">
        <v>-831</v>
      </c>
      <c r="C61" s="348"/>
      <c r="D61" s="349">
        <f t="shared" si="2"/>
        <v>-1</v>
      </c>
    </row>
  </sheetData>
  <mergeCells count="1">
    <mergeCell ref="A1:D1"/>
  </mergeCells>
  <conditionalFormatting sqref="A23">
    <cfRule type="expression" dxfId="1" priority="7" stopIfTrue="1">
      <formula>"len($A:$A)=3"</formula>
    </cfRule>
    <cfRule type="expression" dxfId="1" priority="8" stopIfTrue="1">
      <formula>"len($A:$A)=3"</formula>
    </cfRule>
    <cfRule type="expression" dxfId="1" priority="9" stopIfTrue="1">
      <formula>"len($A:$A)=3"</formula>
    </cfRule>
  </conditionalFormatting>
  <conditionalFormatting sqref="A31">
    <cfRule type="expression" dxfId="1" priority="4" stopIfTrue="1">
      <formula>"len($A:$A)=3"</formula>
    </cfRule>
    <cfRule type="expression" dxfId="1" priority="5" stopIfTrue="1">
      <formula>"len($A:$A)=3"</formula>
    </cfRule>
    <cfRule type="expression" dxfId="1" priority="6" stopIfTrue="1">
      <formula>"len($A:$A)=3"</formula>
    </cfRule>
  </conditionalFormatting>
  <conditionalFormatting sqref="A33">
    <cfRule type="expression" dxfId="1" priority="1" stopIfTrue="1">
      <formula>"len($A:$A)=3"</formula>
    </cfRule>
    <cfRule type="expression" dxfId="1" priority="2" stopIfTrue="1">
      <formula>"len($A:$A)=3"</formula>
    </cfRule>
    <cfRule type="expression" dxfId="1" priority="3" stopIfTrue="1">
      <formula>"len($A:$A)=3"</formula>
    </cfRule>
  </conditionalFormatting>
  <printOptions horizontalCentered="1"/>
  <pageMargins left="0.471527777777778" right="0.393055555555556" top="0.747916666666667" bottom="0.747916666666667" header="0.313888888888889" footer="0.313888888888889"/>
  <pageSetup paperSize="9" scale="61" orientation="portrait"/>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F54"/>
  <sheetViews>
    <sheetView showGridLines="0" showZeros="0" view="pageBreakPreview" zoomScale="70" zoomScaleNormal="85" workbookViewId="0">
      <pane ySplit="2" topLeftCell="A6" activePane="bottomLeft" state="frozen"/>
      <selection/>
      <selection pane="bottomLeft" activeCell="H34" sqref="H34"/>
    </sheetView>
  </sheetViews>
  <sheetFormatPr defaultColWidth="9" defaultRowHeight="14.25" outlineLevelCol="5"/>
  <cols>
    <col min="1" max="1" width="43.6333333333333" style="137" customWidth="1"/>
    <col min="2" max="2" width="20.475" style="140" customWidth="1"/>
    <col min="3" max="3" width="20.475" style="137" customWidth="1"/>
    <col min="4" max="4" width="20.475" style="334" customWidth="1"/>
    <col min="5" max="5" width="20.475" style="137" customWidth="1"/>
    <col min="6" max="16377" width="9" style="137"/>
    <col min="16378" max="16379" width="35.6333333333333" style="137"/>
    <col min="16380" max="16384" width="9" style="137"/>
  </cols>
  <sheetData>
    <row r="1" ht="45" customHeight="1" spans="1:5">
      <c r="A1" s="143" t="s">
        <v>1160</v>
      </c>
      <c r="B1" s="143"/>
      <c r="C1" s="143"/>
      <c r="D1" s="143"/>
      <c r="E1" s="143"/>
    </row>
    <row r="2" ht="20.1" customHeight="1" spans="1:5">
      <c r="A2" s="144"/>
      <c r="B2" s="144"/>
      <c r="C2" s="335"/>
      <c r="D2" s="336"/>
      <c r="E2" s="336" t="s">
        <v>1</v>
      </c>
    </row>
    <row r="3" s="138" customFormat="1" ht="45" customHeight="1" spans="1:5">
      <c r="A3" s="146" t="s">
        <v>1161</v>
      </c>
      <c r="B3" s="337" t="s">
        <v>1162</v>
      </c>
      <c r="C3" s="338" t="s">
        <v>1163</v>
      </c>
      <c r="D3" s="338" t="s">
        <v>1164</v>
      </c>
      <c r="E3" s="338" t="s">
        <v>1165</v>
      </c>
    </row>
    <row r="4" ht="36" customHeight="1" spans="1:5">
      <c r="A4" s="39" t="s">
        <v>1166</v>
      </c>
      <c r="B4" s="81">
        <f t="shared" ref="B4:B54" si="0">C4+D4+E4</f>
        <v>46704</v>
      </c>
      <c r="C4" s="81">
        <f>+C5+C28+C49</f>
        <v>0</v>
      </c>
      <c r="D4" s="81">
        <f>+D5+D28+D49</f>
        <v>42934</v>
      </c>
      <c r="E4" s="81">
        <f>+E5+E28+E49</f>
        <v>3770</v>
      </c>
    </row>
    <row r="5" ht="36" customHeight="1" spans="1:6">
      <c r="A5" s="339" t="s">
        <v>1167</v>
      </c>
      <c r="B5" s="82">
        <f t="shared" si="0"/>
        <v>42934</v>
      </c>
      <c r="C5" s="82">
        <f>SUM(C6:C27)</f>
        <v>0</v>
      </c>
      <c r="D5" s="82">
        <f>SUM(D6:D27)</f>
        <v>42934</v>
      </c>
      <c r="E5" s="82">
        <f>SUM(E6:E27)</f>
        <v>0</v>
      </c>
      <c r="F5" s="137" t="s">
        <v>1168</v>
      </c>
    </row>
    <row r="6" ht="36" customHeight="1" spans="1:5">
      <c r="A6" s="339" t="s">
        <v>1169</v>
      </c>
      <c r="B6" s="82">
        <f t="shared" si="0"/>
        <v>14419</v>
      </c>
      <c r="C6" s="82"/>
      <c r="D6" s="82">
        <v>14419</v>
      </c>
      <c r="E6" s="82"/>
    </row>
    <row r="7" ht="36" customHeight="1" spans="1:5">
      <c r="A7" s="340" t="s">
        <v>1170</v>
      </c>
      <c r="B7" s="82">
        <f t="shared" si="0"/>
        <v>5120</v>
      </c>
      <c r="C7" s="82"/>
      <c r="D7" s="82">
        <v>5120</v>
      </c>
      <c r="E7" s="82"/>
    </row>
    <row r="8" ht="36" customHeight="1" spans="1:5">
      <c r="A8" s="341" t="s">
        <v>1171</v>
      </c>
      <c r="B8" s="82">
        <f t="shared" si="0"/>
        <v>69</v>
      </c>
      <c r="C8" s="82"/>
      <c r="D8" s="82">
        <v>69</v>
      </c>
      <c r="E8" s="82"/>
    </row>
    <row r="9" ht="36" customHeight="1" spans="1:5">
      <c r="A9" s="341" t="s">
        <v>1172</v>
      </c>
      <c r="B9" s="82">
        <f t="shared" si="0"/>
        <v>0</v>
      </c>
      <c r="C9" s="82"/>
      <c r="D9" s="82"/>
      <c r="E9" s="82"/>
    </row>
    <row r="10" ht="36" customHeight="1" spans="1:5">
      <c r="A10" s="341" t="s">
        <v>1173</v>
      </c>
      <c r="B10" s="82">
        <f t="shared" si="0"/>
        <v>0</v>
      </c>
      <c r="C10" s="82"/>
      <c r="D10" s="82"/>
      <c r="E10" s="82"/>
    </row>
    <row r="11" ht="36" customHeight="1" spans="1:5">
      <c r="A11" s="341" t="s">
        <v>1174</v>
      </c>
      <c r="B11" s="82">
        <f t="shared" si="0"/>
        <v>0</v>
      </c>
      <c r="C11" s="82"/>
      <c r="D11" s="82"/>
      <c r="E11" s="82"/>
    </row>
    <row r="12" ht="36" customHeight="1" spans="1:5">
      <c r="A12" s="341" t="s">
        <v>1175</v>
      </c>
      <c r="B12" s="82">
        <f t="shared" si="0"/>
        <v>0</v>
      </c>
      <c r="C12" s="82"/>
      <c r="D12" s="82"/>
      <c r="E12" s="82"/>
    </row>
    <row r="13" ht="36" customHeight="1" spans="1:5">
      <c r="A13" s="341" t="s">
        <v>1176</v>
      </c>
      <c r="B13" s="82">
        <f t="shared" si="0"/>
        <v>0</v>
      </c>
      <c r="C13" s="82"/>
      <c r="D13" s="82"/>
      <c r="E13" s="82"/>
    </row>
    <row r="14" ht="36" customHeight="1" spans="1:5">
      <c r="A14" s="339" t="s">
        <v>1177</v>
      </c>
      <c r="B14" s="82">
        <f t="shared" si="0"/>
        <v>5085</v>
      </c>
      <c r="C14" s="82"/>
      <c r="D14" s="82">
        <v>5085</v>
      </c>
      <c r="E14" s="82"/>
    </row>
    <row r="15" ht="36" customHeight="1" spans="1:5">
      <c r="A15" s="341" t="s">
        <v>1178</v>
      </c>
      <c r="B15" s="82">
        <f t="shared" si="0"/>
        <v>6993</v>
      </c>
      <c r="C15" s="82"/>
      <c r="D15" s="82">
        <v>6993</v>
      </c>
      <c r="E15" s="82"/>
    </row>
    <row r="16" ht="36" customHeight="1" spans="1:5">
      <c r="A16" s="342" t="s">
        <v>1179</v>
      </c>
      <c r="B16" s="82">
        <f t="shared" si="0"/>
        <v>2055</v>
      </c>
      <c r="C16" s="82"/>
      <c r="D16" s="82">
        <v>2055</v>
      </c>
      <c r="E16" s="82"/>
    </row>
    <row r="17" ht="36" customHeight="1" spans="1:5">
      <c r="A17" s="342" t="s">
        <v>1180</v>
      </c>
      <c r="B17" s="82">
        <f t="shared" si="0"/>
        <v>76</v>
      </c>
      <c r="C17" s="82"/>
      <c r="D17" s="82">
        <v>76</v>
      </c>
      <c r="E17" s="82"/>
    </row>
    <row r="18" ht="36" customHeight="1" spans="1:5">
      <c r="A18" s="342" t="s">
        <v>1181</v>
      </c>
      <c r="B18" s="82">
        <f t="shared" si="0"/>
        <v>1162</v>
      </c>
      <c r="C18" s="82"/>
      <c r="D18" s="82">
        <v>1162</v>
      </c>
      <c r="E18" s="82"/>
    </row>
    <row r="19" ht="36" customHeight="1" spans="1:5">
      <c r="A19" s="342" t="s">
        <v>1182</v>
      </c>
      <c r="B19" s="82">
        <f t="shared" si="0"/>
        <v>4359</v>
      </c>
      <c r="C19" s="82"/>
      <c r="D19" s="82">
        <v>4359</v>
      </c>
      <c r="E19" s="82"/>
    </row>
    <row r="20" ht="36" customHeight="1" spans="1:5">
      <c r="A20" s="342" t="s">
        <v>1183</v>
      </c>
      <c r="B20" s="82">
        <f t="shared" si="0"/>
        <v>467</v>
      </c>
      <c r="C20" s="82"/>
      <c r="D20" s="82">
        <v>467</v>
      </c>
      <c r="E20" s="82"/>
    </row>
    <row r="21" ht="36" customHeight="1" spans="1:5">
      <c r="A21" s="342" t="s">
        <v>1184</v>
      </c>
      <c r="B21" s="82">
        <f t="shared" si="0"/>
        <v>19</v>
      </c>
      <c r="C21" s="82"/>
      <c r="D21" s="82">
        <v>19</v>
      </c>
      <c r="E21" s="82"/>
    </row>
    <row r="22" ht="36" customHeight="1" spans="1:5">
      <c r="A22" s="342" t="s">
        <v>1185</v>
      </c>
      <c r="B22" s="82">
        <f t="shared" si="0"/>
        <v>0</v>
      </c>
      <c r="C22" s="82"/>
      <c r="D22" s="82"/>
      <c r="E22" s="82"/>
    </row>
    <row r="23" ht="36" customHeight="1" spans="1:5">
      <c r="A23" s="342" t="s">
        <v>1186</v>
      </c>
      <c r="B23" s="82">
        <f t="shared" si="0"/>
        <v>0</v>
      </c>
      <c r="C23" s="82"/>
      <c r="D23" s="82"/>
      <c r="E23" s="82"/>
    </row>
    <row r="24" ht="36" customHeight="1" spans="1:5">
      <c r="A24" s="342" t="s">
        <v>1187</v>
      </c>
      <c r="B24" s="82">
        <f t="shared" si="0"/>
        <v>1990</v>
      </c>
      <c r="C24" s="82"/>
      <c r="D24" s="82">
        <v>1990</v>
      </c>
      <c r="E24" s="82"/>
    </row>
    <row r="25" ht="36" customHeight="1" spans="1:5">
      <c r="A25" s="342" t="s">
        <v>1188</v>
      </c>
      <c r="B25" s="82">
        <f t="shared" si="0"/>
        <v>988</v>
      </c>
      <c r="C25" s="82"/>
      <c r="D25" s="82">
        <v>988</v>
      </c>
      <c r="E25" s="82"/>
    </row>
    <row r="26" ht="36" customHeight="1" spans="1:5">
      <c r="A26" s="342" t="s">
        <v>1189</v>
      </c>
      <c r="B26" s="82">
        <f t="shared" si="0"/>
        <v>0</v>
      </c>
      <c r="C26" s="82"/>
      <c r="D26" s="82"/>
      <c r="E26" s="82"/>
    </row>
    <row r="27" ht="36" customHeight="1" spans="1:5">
      <c r="A27" s="342" t="s">
        <v>1190</v>
      </c>
      <c r="B27" s="82">
        <f t="shared" si="0"/>
        <v>132</v>
      </c>
      <c r="C27" s="82"/>
      <c r="D27" s="82">
        <v>132</v>
      </c>
      <c r="E27" s="82"/>
    </row>
    <row r="28" ht="36" customHeight="1" spans="1:5">
      <c r="A28" s="342" t="s">
        <v>1133</v>
      </c>
      <c r="B28" s="82">
        <f t="shared" si="0"/>
        <v>3770</v>
      </c>
      <c r="C28" s="82">
        <f>SUM(C29:C48)</f>
        <v>0</v>
      </c>
      <c r="D28" s="82">
        <f>SUM(D29:D48)</f>
        <v>0</v>
      </c>
      <c r="E28" s="82">
        <f>SUM(E29:E48)</f>
        <v>3770</v>
      </c>
    </row>
    <row r="29" ht="36" customHeight="1" spans="1:5">
      <c r="A29" s="342" t="s">
        <v>1191</v>
      </c>
      <c r="B29" s="82">
        <f t="shared" si="0"/>
        <v>0</v>
      </c>
      <c r="C29" s="82"/>
      <c r="D29" s="82"/>
      <c r="E29" s="82"/>
    </row>
    <row r="30" ht="36" customHeight="1" spans="1:5">
      <c r="A30" s="342" t="s">
        <v>1192</v>
      </c>
      <c r="B30" s="82">
        <f t="shared" si="0"/>
        <v>0</v>
      </c>
      <c r="C30" s="82"/>
      <c r="D30" s="82"/>
      <c r="E30" s="82"/>
    </row>
    <row r="31" ht="36" customHeight="1" spans="1:5">
      <c r="A31" s="342" t="s">
        <v>1193</v>
      </c>
      <c r="B31" s="82">
        <f t="shared" si="0"/>
        <v>0</v>
      </c>
      <c r="C31" s="82"/>
      <c r="D31" s="82"/>
      <c r="E31" s="82"/>
    </row>
    <row r="32" ht="36" customHeight="1" spans="1:5">
      <c r="A32" s="342" t="s">
        <v>1194</v>
      </c>
      <c r="B32" s="82">
        <f t="shared" si="0"/>
        <v>0</v>
      </c>
      <c r="C32" s="82"/>
      <c r="D32" s="82"/>
      <c r="E32" s="82"/>
    </row>
    <row r="33" ht="36" customHeight="1" spans="1:5">
      <c r="A33" s="342" t="s">
        <v>1195</v>
      </c>
      <c r="B33" s="82">
        <f t="shared" si="0"/>
        <v>0</v>
      </c>
      <c r="C33" s="82"/>
      <c r="D33" s="82"/>
      <c r="E33" s="82"/>
    </row>
    <row r="34" ht="36" customHeight="1" spans="1:5">
      <c r="A34" s="342" t="s">
        <v>1196</v>
      </c>
      <c r="B34" s="82">
        <f t="shared" si="0"/>
        <v>0</v>
      </c>
      <c r="C34" s="82"/>
      <c r="D34" s="82"/>
      <c r="E34" s="82"/>
    </row>
    <row r="35" ht="36" customHeight="1" spans="1:5">
      <c r="A35" s="342" t="s">
        <v>1197</v>
      </c>
      <c r="B35" s="82">
        <f t="shared" si="0"/>
        <v>0</v>
      </c>
      <c r="C35" s="82"/>
      <c r="D35" s="82"/>
      <c r="E35" s="82"/>
    </row>
    <row r="36" ht="36" customHeight="1" spans="1:5">
      <c r="A36" s="342" t="s">
        <v>1198</v>
      </c>
      <c r="B36" s="82">
        <f t="shared" si="0"/>
        <v>0</v>
      </c>
      <c r="C36" s="82"/>
      <c r="D36" s="82"/>
      <c r="E36" s="82"/>
    </row>
    <row r="37" ht="36" customHeight="1" spans="1:5">
      <c r="A37" s="342" t="s">
        <v>1199</v>
      </c>
      <c r="B37" s="82">
        <f t="shared" si="0"/>
        <v>0</v>
      </c>
      <c r="C37" s="82"/>
      <c r="D37" s="82"/>
      <c r="E37" s="82"/>
    </row>
    <row r="38" ht="36" customHeight="1" spans="1:5">
      <c r="A38" s="342" t="s">
        <v>1200</v>
      </c>
      <c r="B38" s="82">
        <f t="shared" si="0"/>
        <v>0</v>
      </c>
      <c r="C38" s="82"/>
      <c r="D38" s="82"/>
      <c r="E38" s="82"/>
    </row>
    <row r="39" ht="36" customHeight="1" spans="1:5">
      <c r="A39" s="342" t="s">
        <v>1201</v>
      </c>
      <c r="B39" s="82">
        <f t="shared" si="0"/>
        <v>1816</v>
      </c>
      <c r="C39" s="82"/>
      <c r="D39" s="82"/>
      <c r="E39" s="82">
        <v>1816</v>
      </c>
    </row>
    <row r="40" ht="36" customHeight="1" spans="1:5">
      <c r="A40" s="342" t="s">
        <v>1202</v>
      </c>
      <c r="B40" s="82">
        <f t="shared" si="0"/>
        <v>1954</v>
      </c>
      <c r="C40" s="82"/>
      <c r="D40" s="82"/>
      <c r="E40" s="82">
        <v>1954</v>
      </c>
    </row>
    <row r="41" ht="36" customHeight="1" spans="1:5">
      <c r="A41" s="342" t="s">
        <v>1203</v>
      </c>
      <c r="B41" s="82">
        <f t="shared" si="0"/>
        <v>0</v>
      </c>
      <c r="C41" s="82"/>
      <c r="D41" s="82"/>
      <c r="E41" s="82"/>
    </row>
    <row r="42" ht="36" customHeight="1" spans="1:5">
      <c r="A42" s="342" t="s">
        <v>1204</v>
      </c>
      <c r="B42" s="82">
        <f t="shared" si="0"/>
        <v>0</v>
      </c>
      <c r="C42" s="82"/>
      <c r="D42" s="82"/>
      <c r="E42" s="82"/>
    </row>
    <row r="43" ht="36" customHeight="1" spans="1:5">
      <c r="A43" s="342" t="s">
        <v>1205</v>
      </c>
      <c r="B43" s="82">
        <f t="shared" si="0"/>
        <v>0</v>
      </c>
      <c r="C43" s="82"/>
      <c r="D43" s="82"/>
      <c r="E43" s="82"/>
    </row>
    <row r="44" ht="36" customHeight="1" spans="1:5">
      <c r="A44" s="342" t="s">
        <v>1206</v>
      </c>
      <c r="B44" s="82">
        <f t="shared" si="0"/>
        <v>0</v>
      </c>
      <c r="C44" s="82"/>
      <c r="D44" s="82"/>
      <c r="E44" s="82"/>
    </row>
    <row r="45" ht="36" customHeight="1" spans="1:5">
      <c r="A45" s="342" t="s">
        <v>1207</v>
      </c>
      <c r="B45" s="82">
        <f t="shared" si="0"/>
        <v>0</v>
      </c>
      <c r="C45" s="82"/>
      <c r="D45" s="82"/>
      <c r="E45" s="82"/>
    </row>
    <row r="46" ht="36" customHeight="1" spans="1:5">
      <c r="A46" s="342" t="s">
        <v>1208</v>
      </c>
      <c r="B46" s="82">
        <f t="shared" si="0"/>
        <v>0</v>
      </c>
      <c r="C46" s="82"/>
      <c r="D46" s="82"/>
      <c r="E46" s="82"/>
    </row>
    <row r="47" ht="36" customHeight="1" spans="1:5">
      <c r="A47" s="342" t="s">
        <v>1209</v>
      </c>
      <c r="B47" s="82">
        <f t="shared" si="0"/>
        <v>0</v>
      </c>
      <c r="C47" s="82"/>
      <c r="D47" s="82"/>
      <c r="E47" s="82"/>
    </row>
    <row r="48" ht="36" customHeight="1" spans="1:5">
      <c r="A48" s="342" t="s">
        <v>1210</v>
      </c>
      <c r="B48" s="82">
        <f t="shared" si="0"/>
        <v>0</v>
      </c>
      <c r="C48" s="82"/>
      <c r="D48" s="82"/>
      <c r="E48" s="82"/>
    </row>
    <row r="49" ht="36" customHeight="1" spans="1:5">
      <c r="A49" s="342" t="s">
        <v>1211</v>
      </c>
      <c r="B49" s="82">
        <f t="shared" si="0"/>
        <v>0</v>
      </c>
      <c r="C49" s="82">
        <f>SUM(C50:C53)</f>
        <v>0</v>
      </c>
      <c r="D49" s="82">
        <f>SUM(D50:D53)</f>
        <v>0</v>
      </c>
      <c r="E49" s="82">
        <f>SUM(E50:E53)</f>
        <v>0</v>
      </c>
    </row>
    <row r="50" ht="36" customHeight="1" spans="1:5">
      <c r="A50" s="342" t="s">
        <v>1212</v>
      </c>
      <c r="B50" s="82">
        <f t="shared" si="0"/>
        <v>0</v>
      </c>
      <c r="C50" s="82"/>
      <c r="D50" s="82"/>
      <c r="E50" s="82"/>
    </row>
    <row r="51" ht="36" customHeight="1" spans="1:5">
      <c r="A51" s="342" t="s">
        <v>1213</v>
      </c>
      <c r="B51" s="82">
        <f t="shared" si="0"/>
        <v>0</v>
      </c>
      <c r="C51" s="82"/>
      <c r="D51" s="82"/>
      <c r="E51" s="82"/>
    </row>
    <row r="52" ht="36" customHeight="1" spans="1:5">
      <c r="A52" s="342" t="s">
        <v>1214</v>
      </c>
      <c r="B52" s="82">
        <f t="shared" si="0"/>
        <v>0</v>
      </c>
      <c r="C52" s="82"/>
      <c r="D52" s="82"/>
      <c r="E52" s="82"/>
    </row>
    <row r="53" ht="36" customHeight="1" spans="1:5">
      <c r="A53" s="342" t="s">
        <v>1215</v>
      </c>
      <c r="B53" s="82">
        <f t="shared" si="0"/>
        <v>0</v>
      </c>
      <c r="C53" s="82"/>
      <c r="D53" s="82"/>
      <c r="E53" s="82"/>
    </row>
    <row r="54" ht="36" customHeight="1" spans="1:5">
      <c r="A54" s="39" t="s">
        <v>1216</v>
      </c>
      <c r="B54" s="81">
        <f t="shared" si="0"/>
        <v>84697</v>
      </c>
      <c r="C54" s="81">
        <v>5214</v>
      </c>
      <c r="D54" s="81">
        <v>27403</v>
      </c>
      <c r="E54" s="81">
        <v>52080</v>
      </c>
    </row>
  </sheetData>
  <mergeCells count="1">
    <mergeCell ref="A1:E1"/>
  </mergeCells>
  <conditionalFormatting sqref="B3:C3">
    <cfRule type="cellIs" dxfId="0" priority="37" stopIfTrue="1" operator="lessThanOrEqual">
      <formula>-1</formula>
    </cfRule>
  </conditionalFormatting>
  <conditionalFormatting sqref="D3">
    <cfRule type="cellIs" dxfId="0" priority="36" stopIfTrue="1" operator="lessThanOrEqual">
      <formula>-1</formula>
    </cfRule>
  </conditionalFormatting>
  <conditionalFormatting sqref="E3">
    <cfRule type="cellIs" dxfId="0" priority="35" stopIfTrue="1" operator="lessThanOrEqual">
      <formula>-1</formula>
    </cfRule>
  </conditionalFormatting>
  <conditionalFormatting sqref="B22:E22">
    <cfRule type="cellIs" dxfId="0" priority="33" stopIfTrue="1" operator="lessThanOrEqual">
      <formula>-1</formula>
    </cfRule>
  </conditionalFormatting>
  <conditionalFormatting sqref="B23:E23">
    <cfRule type="cellIs" dxfId="0" priority="32" stopIfTrue="1" operator="lessThanOrEqual">
      <formula>-1</formula>
    </cfRule>
  </conditionalFormatting>
  <conditionalFormatting sqref="B24:E24">
    <cfRule type="cellIs" dxfId="0" priority="31" stopIfTrue="1" operator="lessThanOrEqual">
      <formula>-1</formula>
    </cfRule>
  </conditionalFormatting>
  <conditionalFormatting sqref="B25:E25">
    <cfRule type="cellIs" dxfId="0" priority="30" stopIfTrue="1" operator="lessThanOrEqual">
      <formula>-1</formula>
    </cfRule>
  </conditionalFormatting>
  <conditionalFormatting sqref="B26:E26">
    <cfRule type="cellIs" dxfId="0" priority="29" stopIfTrue="1" operator="lessThanOrEqual">
      <formula>-1</formula>
    </cfRule>
  </conditionalFormatting>
  <conditionalFormatting sqref="B27:E27">
    <cfRule type="cellIs" dxfId="0" priority="28" stopIfTrue="1" operator="lessThanOrEqual">
      <formula>-1</formula>
    </cfRule>
  </conditionalFormatting>
  <conditionalFormatting sqref="B28:E28">
    <cfRule type="cellIs" dxfId="0" priority="27" stopIfTrue="1" operator="lessThanOrEqual">
      <formula>-1</formula>
    </cfRule>
  </conditionalFormatting>
  <conditionalFormatting sqref="B29:E29">
    <cfRule type="cellIs" dxfId="0" priority="26" stopIfTrue="1" operator="lessThanOrEqual">
      <formula>-1</formula>
    </cfRule>
  </conditionalFormatting>
  <conditionalFormatting sqref="B30:E30">
    <cfRule type="cellIs" dxfId="0" priority="25" stopIfTrue="1" operator="lessThanOrEqual">
      <formula>-1</formula>
    </cfRule>
  </conditionalFormatting>
  <conditionalFormatting sqref="B31:E31">
    <cfRule type="cellIs" dxfId="0" priority="24" stopIfTrue="1" operator="lessThanOrEqual">
      <formula>-1</formula>
    </cfRule>
  </conditionalFormatting>
  <conditionalFormatting sqref="B32:E32">
    <cfRule type="cellIs" dxfId="0" priority="23" stopIfTrue="1" operator="lessThanOrEqual">
      <formula>-1</formula>
    </cfRule>
  </conditionalFormatting>
  <conditionalFormatting sqref="B33:E33">
    <cfRule type="cellIs" dxfId="0" priority="22" stopIfTrue="1" operator="lessThanOrEqual">
      <formula>-1</formula>
    </cfRule>
  </conditionalFormatting>
  <conditionalFormatting sqref="B34:E34">
    <cfRule type="cellIs" dxfId="0" priority="21" stopIfTrue="1" operator="lessThanOrEqual">
      <formula>-1</formula>
    </cfRule>
  </conditionalFormatting>
  <conditionalFormatting sqref="B35:E35">
    <cfRule type="cellIs" dxfId="0" priority="20" stopIfTrue="1" operator="lessThanOrEqual">
      <formula>-1</formula>
    </cfRule>
  </conditionalFormatting>
  <conditionalFormatting sqref="B36:E36">
    <cfRule type="cellIs" dxfId="0" priority="19" stopIfTrue="1" operator="lessThanOrEqual">
      <formula>-1</formula>
    </cfRule>
  </conditionalFormatting>
  <conditionalFormatting sqref="B37:E37">
    <cfRule type="cellIs" dxfId="0" priority="18" stopIfTrue="1" operator="lessThanOrEqual">
      <formula>-1</formula>
    </cfRule>
  </conditionalFormatting>
  <conditionalFormatting sqref="B38:E38">
    <cfRule type="cellIs" dxfId="0" priority="17" stopIfTrue="1" operator="lessThanOrEqual">
      <formula>-1</formula>
    </cfRule>
  </conditionalFormatting>
  <conditionalFormatting sqref="B39:E39">
    <cfRule type="cellIs" dxfId="0" priority="16" stopIfTrue="1" operator="lessThanOrEqual">
      <formula>-1</formula>
    </cfRule>
  </conditionalFormatting>
  <conditionalFormatting sqref="B40:E40">
    <cfRule type="cellIs" dxfId="0" priority="15" stopIfTrue="1" operator="lessThanOrEqual">
      <formula>-1</formula>
    </cfRule>
  </conditionalFormatting>
  <conditionalFormatting sqref="B41:E41">
    <cfRule type="cellIs" dxfId="0" priority="14" stopIfTrue="1" operator="lessThanOrEqual">
      <formula>-1</formula>
    </cfRule>
  </conditionalFormatting>
  <conditionalFormatting sqref="B42:E42">
    <cfRule type="cellIs" dxfId="0" priority="13" stopIfTrue="1" operator="lessThanOrEqual">
      <formula>-1</formula>
    </cfRule>
  </conditionalFormatting>
  <conditionalFormatting sqref="B43:E43">
    <cfRule type="cellIs" dxfId="0" priority="12" stopIfTrue="1" operator="lessThanOrEqual">
      <formula>-1</formula>
    </cfRule>
  </conditionalFormatting>
  <conditionalFormatting sqref="B44:E44">
    <cfRule type="cellIs" dxfId="0" priority="11" stopIfTrue="1" operator="lessThanOrEqual">
      <formula>-1</formula>
    </cfRule>
  </conditionalFormatting>
  <conditionalFormatting sqref="B45:E45">
    <cfRule type="cellIs" dxfId="0" priority="10" stopIfTrue="1" operator="lessThanOrEqual">
      <formula>-1</formula>
    </cfRule>
  </conditionalFormatting>
  <conditionalFormatting sqref="B46:E46">
    <cfRule type="cellIs" dxfId="0" priority="9" stopIfTrue="1" operator="lessThanOrEqual">
      <formula>-1</formula>
    </cfRule>
  </conditionalFormatting>
  <conditionalFormatting sqref="B47:E47">
    <cfRule type="cellIs" dxfId="0" priority="8" stopIfTrue="1" operator="lessThanOrEqual">
      <formula>-1</formula>
    </cfRule>
  </conditionalFormatting>
  <conditionalFormatting sqref="B48:E48">
    <cfRule type="cellIs" dxfId="0" priority="7" stopIfTrue="1" operator="lessThanOrEqual">
      <formula>-1</formula>
    </cfRule>
  </conditionalFormatting>
  <conditionalFormatting sqref="B49:E49">
    <cfRule type="cellIs" dxfId="0" priority="6" stopIfTrue="1" operator="lessThanOrEqual">
      <formula>-1</formula>
    </cfRule>
  </conditionalFormatting>
  <conditionalFormatting sqref="B50:E50">
    <cfRule type="cellIs" dxfId="0" priority="5" stopIfTrue="1" operator="lessThanOrEqual">
      <formula>-1</formula>
    </cfRule>
  </conditionalFormatting>
  <conditionalFormatting sqref="B51:E51">
    <cfRule type="cellIs" dxfId="0" priority="4" stopIfTrue="1" operator="lessThanOrEqual">
      <formula>-1</formula>
    </cfRule>
  </conditionalFormatting>
  <conditionalFormatting sqref="B52:E52">
    <cfRule type="cellIs" dxfId="0" priority="3" stopIfTrue="1" operator="lessThanOrEqual">
      <formula>-1</formula>
    </cfRule>
  </conditionalFormatting>
  <conditionalFormatting sqref="B53:E53">
    <cfRule type="cellIs" dxfId="0" priority="2" stopIfTrue="1" operator="lessThanOrEqual">
      <formula>-1</formula>
    </cfRule>
  </conditionalFormatting>
  <conditionalFormatting sqref="B54:E54">
    <cfRule type="cellIs" dxfId="0" priority="1" stopIfTrue="1" operator="lessThanOrEqual">
      <formula>-1</formula>
    </cfRule>
  </conditionalFormatting>
  <conditionalFormatting sqref="B4:E21">
    <cfRule type="cellIs" dxfId="0" priority="34"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E11"/>
  <sheetViews>
    <sheetView zoomScale="80" zoomScaleNormal="80" workbookViewId="0">
      <selection activeCell="H34" sqref="H34"/>
    </sheetView>
  </sheetViews>
  <sheetFormatPr defaultColWidth="9" defaultRowHeight="13.5" outlineLevelCol="4"/>
  <cols>
    <col min="1" max="1" width="37.75" style="301" customWidth="1"/>
    <col min="2" max="2" width="22" style="301" customWidth="1"/>
    <col min="3" max="4" width="23.8833333333333" style="301" customWidth="1"/>
    <col min="5" max="5" width="24.5" style="301" customWidth="1"/>
    <col min="6" max="248" width="9" style="301"/>
    <col min="249" max="16384" width="9" style="1"/>
  </cols>
  <sheetData>
    <row r="1" s="301" customFormat="1" ht="40.5" customHeight="1" spans="1:5">
      <c r="A1" s="302" t="s">
        <v>1217</v>
      </c>
      <c r="B1" s="302"/>
      <c r="C1" s="302"/>
      <c r="D1" s="302"/>
      <c r="E1" s="302"/>
    </row>
    <row r="2" s="301" customFormat="1" ht="17" customHeight="1" spans="1:5">
      <c r="A2" s="322"/>
      <c r="B2" s="322"/>
      <c r="C2" s="322"/>
      <c r="D2" s="323"/>
      <c r="E2" s="324" t="s">
        <v>1</v>
      </c>
    </row>
    <row r="3" s="1" customFormat="1" ht="24.95" customHeight="1" spans="1:5">
      <c r="A3" s="325" t="s">
        <v>3</v>
      </c>
      <c r="B3" s="325" t="s">
        <v>1218</v>
      </c>
      <c r="C3" s="325" t="s">
        <v>5</v>
      </c>
      <c r="D3" s="326" t="s">
        <v>1219</v>
      </c>
      <c r="E3" s="327"/>
    </row>
    <row r="4" s="1" customFormat="1" ht="24.95" customHeight="1" spans="1:5">
      <c r="A4" s="328"/>
      <c r="B4" s="328"/>
      <c r="C4" s="328"/>
      <c r="D4" s="146" t="s">
        <v>1220</v>
      </c>
      <c r="E4" s="146" t="s">
        <v>1221</v>
      </c>
    </row>
    <row r="5" s="301" customFormat="1" ht="35" customHeight="1" spans="1:5">
      <c r="A5" s="329" t="s">
        <v>1162</v>
      </c>
      <c r="B5" s="330">
        <f>B7+B9+B10</f>
        <v>642</v>
      </c>
      <c r="C5" s="330">
        <f>C7+C9+C10</f>
        <v>427</v>
      </c>
      <c r="D5" s="331">
        <f>+C5-B5</f>
        <v>-215</v>
      </c>
      <c r="E5" s="332">
        <f>+D5/B5</f>
        <v>-0.335</v>
      </c>
    </row>
    <row r="6" s="301" customFormat="1" ht="35" customHeight="1" spans="1:5">
      <c r="A6" s="127" t="s">
        <v>1222</v>
      </c>
      <c r="B6" s="330">
        <v>0</v>
      </c>
      <c r="C6" s="331">
        <v>0</v>
      </c>
      <c r="D6" s="331">
        <v>0</v>
      </c>
      <c r="E6" s="332">
        <v>0</v>
      </c>
    </row>
    <row r="7" s="301" customFormat="1" ht="35" customHeight="1" spans="1:5">
      <c r="A7" s="127" t="s">
        <v>1223</v>
      </c>
      <c r="B7" s="330">
        <v>216</v>
      </c>
      <c r="C7" s="331">
        <v>215</v>
      </c>
      <c r="D7" s="331">
        <f>+C7-B7</f>
        <v>-1</v>
      </c>
      <c r="E7" s="332">
        <f>+D7/B7</f>
        <v>-0.005</v>
      </c>
    </row>
    <row r="8" s="301" customFormat="1" ht="35" customHeight="1" spans="1:5">
      <c r="A8" s="127" t="s">
        <v>1224</v>
      </c>
      <c r="B8" s="330">
        <f>B9+B10</f>
        <v>426</v>
      </c>
      <c r="C8" s="330">
        <f>C9+C10</f>
        <v>212</v>
      </c>
      <c r="D8" s="331">
        <f>+C8-B8</f>
        <v>-214</v>
      </c>
      <c r="E8" s="332">
        <f>+D8/B8</f>
        <v>-0.502</v>
      </c>
    </row>
    <row r="9" s="301" customFormat="1" ht="35" customHeight="1" spans="1:5">
      <c r="A9" s="130" t="s">
        <v>1225</v>
      </c>
      <c r="B9" s="330">
        <v>66</v>
      </c>
      <c r="C9" s="331">
        <v>35</v>
      </c>
      <c r="D9" s="331">
        <f>+C9-B9</f>
        <v>-31</v>
      </c>
      <c r="E9" s="332">
        <f>+D9/B9</f>
        <v>-0.47</v>
      </c>
    </row>
    <row r="10" s="301" customFormat="1" ht="35" customHeight="1" spans="1:5">
      <c r="A10" s="130" t="s">
        <v>1226</v>
      </c>
      <c r="B10" s="330">
        <v>360</v>
      </c>
      <c r="C10" s="331">
        <v>177</v>
      </c>
      <c r="D10" s="331">
        <f>+C10-B10</f>
        <v>-183</v>
      </c>
      <c r="E10" s="332">
        <f>+D10/B10</f>
        <v>-0.508</v>
      </c>
    </row>
    <row r="11" s="301" customFormat="1" ht="130" customHeight="1" spans="1:5">
      <c r="A11" s="333" t="s">
        <v>1227</v>
      </c>
      <c r="B11" s="333"/>
      <c r="C11" s="333"/>
      <c r="D11" s="333"/>
      <c r="E11" s="333"/>
    </row>
  </sheetData>
  <mergeCells count="6">
    <mergeCell ref="A1:E1"/>
    <mergeCell ref="D3:E3"/>
    <mergeCell ref="A11:E11"/>
    <mergeCell ref="A3:A4"/>
    <mergeCell ref="B3:B4"/>
    <mergeCell ref="C3:C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E51"/>
  <sheetViews>
    <sheetView showGridLines="0" view="pageBreakPreview" zoomScale="70" zoomScaleNormal="115" topLeftCell="B1" workbookViewId="0">
      <selection activeCell="H34" sqref="H34"/>
    </sheetView>
  </sheetViews>
  <sheetFormatPr defaultColWidth="9" defaultRowHeight="14.25" outlineLevelCol="4"/>
  <cols>
    <col min="1" max="1" width="11.5583333333333" style="140" hidden="1" customWidth="1"/>
    <col min="2" max="2" width="50.75" style="140" customWidth="1"/>
    <col min="3" max="4" width="20.6333333333333" style="140" customWidth="1"/>
    <col min="5" max="5" width="20.6333333333333" style="281" customWidth="1"/>
    <col min="6" max="16356" width="9" style="140"/>
    <col min="16357" max="16357" width="45.6333333333333" style="140"/>
    <col min="16358" max="16384" width="9" style="140"/>
  </cols>
  <sheetData>
    <row r="1" s="301" customFormat="1" ht="40.5" customHeight="1" spans="1:5">
      <c r="A1" s="302" t="s">
        <v>1228</v>
      </c>
      <c r="B1" s="302"/>
      <c r="C1" s="302"/>
      <c r="D1" s="302"/>
      <c r="E1" s="302"/>
    </row>
    <row r="2" s="279" customFormat="1" ht="20.1" customHeight="1" spans="2:5">
      <c r="B2" s="282"/>
      <c r="C2" s="283"/>
      <c r="D2" s="282"/>
      <c r="E2" s="284" t="s">
        <v>1</v>
      </c>
    </row>
    <row r="3" s="280" customFormat="1" ht="45" customHeight="1" spans="1:5">
      <c r="A3" s="285" t="s">
        <v>2</v>
      </c>
      <c r="B3" s="286" t="s">
        <v>3</v>
      </c>
      <c r="C3" s="71" t="s">
        <v>4</v>
      </c>
      <c r="D3" s="71" t="s">
        <v>5</v>
      </c>
      <c r="E3" s="71" t="s">
        <v>6</v>
      </c>
    </row>
    <row r="4" s="280" customFormat="1" ht="36" customHeight="1" spans="1:5">
      <c r="A4" s="265" t="s">
        <v>1229</v>
      </c>
      <c r="B4" s="287" t="s">
        <v>1230</v>
      </c>
      <c r="C4" s="288"/>
      <c r="D4" s="288"/>
      <c r="E4" s="289" t="str">
        <f>IF(C4&lt;&gt;0,D4/C4-1,"")</f>
        <v/>
      </c>
    </row>
    <row r="5" ht="36" customHeight="1" spans="1:5">
      <c r="A5" s="265" t="s">
        <v>1231</v>
      </c>
      <c r="B5" s="287" t="s">
        <v>1232</v>
      </c>
      <c r="C5" s="288"/>
      <c r="D5" s="288"/>
      <c r="E5" s="289" t="str">
        <f t="shared" ref="E5:E29" si="0">IF(C5&lt;&gt;0,D5/C5-1,"")</f>
        <v/>
      </c>
    </row>
    <row r="6" ht="36" customHeight="1" spans="1:5">
      <c r="A6" s="265" t="s">
        <v>1233</v>
      </c>
      <c r="B6" s="287" t="s">
        <v>1234</v>
      </c>
      <c r="C6" s="288"/>
      <c r="D6" s="288"/>
      <c r="E6" s="289" t="str">
        <f t="shared" si="0"/>
        <v/>
      </c>
    </row>
    <row r="7" ht="36" customHeight="1" spans="1:5">
      <c r="A7" s="265" t="s">
        <v>1235</v>
      </c>
      <c r="B7" s="287" t="s">
        <v>1236</v>
      </c>
      <c r="C7" s="288"/>
      <c r="D7" s="288"/>
      <c r="E7" s="289" t="str">
        <f t="shared" si="0"/>
        <v/>
      </c>
    </row>
    <row r="8" ht="36" customHeight="1" spans="1:5">
      <c r="A8" s="265" t="s">
        <v>1237</v>
      </c>
      <c r="B8" s="287" t="s">
        <v>1238</v>
      </c>
      <c r="C8" s="288"/>
      <c r="D8" s="288"/>
      <c r="E8" s="289" t="str">
        <f t="shared" si="0"/>
        <v/>
      </c>
    </row>
    <row r="9" ht="36" customHeight="1" spans="1:5">
      <c r="A9" s="265" t="s">
        <v>1239</v>
      </c>
      <c r="B9" s="287" t="s">
        <v>1240</v>
      </c>
      <c r="C9" s="288"/>
      <c r="D9" s="288"/>
      <c r="E9" s="289" t="str">
        <f t="shared" si="0"/>
        <v/>
      </c>
    </row>
    <row r="10" ht="36" customHeight="1" spans="1:5">
      <c r="A10" s="265" t="s">
        <v>1241</v>
      </c>
      <c r="B10" s="287" t="s">
        <v>1242</v>
      </c>
      <c r="C10" s="288">
        <v>26030</v>
      </c>
      <c r="D10" s="288">
        <v>141771</v>
      </c>
      <c r="E10" s="289">
        <f t="shared" si="0"/>
        <v>4.446</v>
      </c>
    </row>
    <row r="11" ht="36" customHeight="1" spans="1:5">
      <c r="A11" s="265" t="s">
        <v>1243</v>
      </c>
      <c r="B11" s="266" t="s">
        <v>1244</v>
      </c>
      <c r="C11" s="259">
        <v>18816</v>
      </c>
      <c r="D11" s="259">
        <v>141771</v>
      </c>
      <c r="E11" s="290">
        <f t="shared" si="0"/>
        <v>6.535</v>
      </c>
    </row>
    <row r="12" ht="36" customHeight="1" spans="1:5">
      <c r="A12" s="265" t="s">
        <v>1245</v>
      </c>
      <c r="B12" s="266" t="s">
        <v>1246</v>
      </c>
      <c r="C12" s="259">
        <v>3871</v>
      </c>
      <c r="D12" s="259"/>
      <c r="E12" s="290">
        <f t="shared" si="0"/>
        <v>-1</v>
      </c>
    </row>
    <row r="13" ht="36" customHeight="1" spans="1:5">
      <c r="A13" s="265" t="s">
        <v>1247</v>
      </c>
      <c r="B13" s="266" t="s">
        <v>1248</v>
      </c>
      <c r="C13" s="259">
        <v>3370</v>
      </c>
      <c r="D13" s="259"/>
      <c r="E13" s="290">
        <f t="shared" si="0"/>
        <v>-1</v>
      </c>
    </row>
    <row r="14" ht="36" customHeight="1" spans="1:5">
      <c r="A14" s="265" t="s">
        <v>1249</v>
      </c>
      <c r="B14" s="266" t="s">
        <v>1250</v>
      </c>
      <c r="C14" s="259">
        <v>-27</v>
      </c>
      <c r="D14" s="259"/>
      <c r="E14" s="290">
        <f t="shared" si="0"/>
        <v>-1</v>
      </c>
    </row>
    <row r="15" ht="36" customHeight="1" spans="1:5">
      <c r="A15" s="265" t="s">
        <v>1251</v>
      </c>
      <c r="B15" s="266" t="s">
        <v>1252</v>
      </c>
      <c r="C15" s="288"/>
      <c r="D15" s="259"/>
      <c r="E15" s="289" t="str">
        <f t="shared" si="0"/>
        <v/>
      </c>
    </row>
    <row r="16" ht="36" customHeight="1" spans="1:5">
      <c r="A16" s="291" t="s">
        <v>1253</v>
      </c>
      <c r="B16" s="147" t="s">
        <v>1254</v>
      </c>
      <c r="C16" s="288"/>
      <c r="D16" s="288"/>
      <c r="E16" s="289" t="str">
        <f t="shared" si="0"/>
        <v/>
      </c>
    </row>
    <row r="17" ht="36" customHeight="1" spans="1:5">
      <c r="A17" s="291" t="s">
        <v>1255</v>
      </c>
      <c r="B17" s="147" t="s">
        <v>1256</v>
      </c>
      <c r="C17" s="288"/>
      <c r="D17" s="288"/>
      <c r="E17" s="289" t="str">
        <f t="shared" si="0"/>
        <v/>
      </c>
    </row>
    <row r="18" ht="36" customHeight="1" spans="1:5">
      <c r="A18" s="291" t="s">
        <v>1257</v>
      </c>
      <c r="B18" s="163" t="s">
        <v>1258</v>
      </c>
      <c r="C18" s="288"/>
      <c r="D18" s="259"/>
      <c r="E18" s="289" t="str">
        <f t="shared" si="0"/>
        <v/>
      </c>
    </row>
    <row r="19" ht="36" customHeight="1" spans="1:5">
      <c r="A19" s="291" t="s">
        <v>1259</v>
      </c>
      <c r="B19" s="163" t="s">
        <v>1260</v>
      </c>
      <c r="C19" s="288"/>
      <c r="D19" s="259"/>
      <c r="E19" s="289" t="str">
        <f t="shared" si="0"/>
        <v/>
      </c>
    </row>
    <row r="20" ht="36" customHeight="1" spans="1:5">
      <c r="A20" s="291" t="s">
        <v>1261</v>
      </c>
      <c r="B20" s="147" t="s">
        <v>1262</v>
      </c>
      <c r="C20" s="288"/>
      <c r="D20" s="288"/>
      <c r="E20" s="289" t="str">
        <f t="shared" si="0"/>
        <v/>
      </c>
    </row>
    <row r="21" ht="36" customHeight="1" spans="1:5">
      <c r="A21" s="291" t="s">
        <v>1263</v>
      </c>
      <c r="B21" s="147" t="s">
        <v>1264</v>
      </c>
      <c r="C21" s="288"/>
      <c r="D21" s="288"/>
      <c r="E21" s="289" t="str">
        <f t="shared" si="0"/>
        <v/>
      </c>
    </row>
    <row r="22" ht="36" customHeight="1" spans="1:5">
      <c r="A22" s="291" t="s">
        <v>1265</v>
      </c>
      <c r="B22" s="147" t="s">
        <v>1266</v>
      </c>
      <c r="C22" s="288"/>
      <c r="D22" s="288"/>
      <c r="E22" s="289" t="str">
        <f t="shared" si="0"/>
        <v/>
      </c>
    </row>
    <row r="23" ht="36" customHeight="1" spans="1:5">
      <c r="A23" s="265" t="s">
        <v>1267</v>
      </c>
      <c r="B23" s="287" t="s">
        <v>1268</v>
      </c>
      <c r="C23" s="288"/>
      <c r="D23" s="288"/>
      <c r="E23" s="289" t="str">
        <f t="shared" si="0"/>
        <v/>
      </c>
    </row>
    <row r="24" ht="36" customHeight="1" spans="1:5">
      <c r="A24" s="265" t="s">
        <v>1269</v>
      </c>
      <c r="B24" s="287" t="s">
        <v>1270</v>
      </c>
      <c r="C24" s="288">
        <v>1734</v>
      </c>
      <c r="D24" s="288">
        <v>2416</v>
      </c>
      <c r="E24" s="289">
        <f t="shared" si="0"/>
        <v>0.393</v>
      </c>
    </row>
    <row r="25" ht="36" customHeight="1" spans="1:5">
      <c r="A25" s="265" t="s">
        <v>1271</v>
      </c>
      <c r="B25" s="287" t="s">
        <v>1272</v>
      </c>
      <c r="C25" s="288"/>
      <c r="D25" s="288"/>
      <c r="E25" s="289" t="str">
        <f t="shared" si="0"/>
        <v/>
      </c>
    </row>
    <row r="26" ht="36" customHeight="1" spans="1:5">
      <c r="A26" s="265" t="s">
        <v>1273</v>
      </c>
      <c r="B26" s="287" t="s">
        <v>1274</v>
      </c>
      <c r="C26" s="288"/>
      <c r="D26" s="288"/>
      <c r="E26" s="289" t="str">
        <f t="shared" si="0"/>
        <v/>
      </c>
    </row>
    <row r="27" ht="36" customHeight="1" spans="1:5">
      <c r="A27" s="265" t="s">
        <v>1275</v>
      </c>
      <c r="B27" s="287" t="s">
        <v>1276</v>
      </c>
      <c r="C27" s="288">
        <v>43901</v>
      </c>
      <c r="D27" s="288">
        <v>10502</v>
      </c>
      <c r="E27" s="289">
        <f t="shared" si="0"/>
        <v>-0.761</v>
      </c>
    </row>
    <row r="28" ht="36" customHeight="1" spans="1:5">
      <c r="A28" s="265"/>
      <c r="B28" s="266"/>
      <c r="C28" s="259"/>
      <c r="D28" s="259"/>
      <c r="E28" s="289" t="str">
        <f t="shared" si="0"/>
        <v/>
      </c>
    </row>
    <row r="29" ht="36" customHeight="1" spans="1:5">
      <c r="A29" s="267"/>
      <c r="B29" s="268" t="s">
        <v>1277</v>
      </c>
      <c r="C29" s="288">
        <f>+C4+C5+C6+C7+C8+C9+C10+C16+C17+C20+C21+C22+C23+C24+C25+C26+C27</f>
        <v>71665</v>
      </c>
      <c r="D29" s="288">
        <f>+D4+D5+D6+D7+D8+D9+D10+D16+D17+D20+D21+D22+D23+D24+D25+D26+D27</f>
        <v>154689</v>
      </c>
      <c r="E29" s="289">
        <f t="shared" si="0"/>
        <v>1.159</v>
      </c>
    </row>
    <row r="30" ht="36" customHeight="1" spans="1:5">
      <c r="A30" s="292">
        <v>105</v>
      </c>
      <c r="B30" s="293" t="s">
        <v>1278</v>
      </c>
      <c r="C30" s="307"/>
      <c r="D30" s="308"/>
      <c r="E30" s="289" t="str">
        <f t="shared" ref="E30:E38" si="1">IF(C30&lt;&gt;0,D30/C30-1,"")</f>
        <v/>
      </c>
    </row>
    <row r="31" ht="36" customHeight="1" spans="1:5">
      <c r="A31" s="315">
        <v>110</v>
      </c>
      <c r="B31" s="316" t="s">
        <v>60</v>
      </c>
      <c r="C31" s="307">
        <v>320979</v>
      </c>
      <c r="D31" s="307">
        <v>42607</v>
      </c>
      <c r="E31" s="289">
        <f t="shared" si="1"/>
        <v>-0.867</v>
      </c>
    </row>
    <row r="32" ht="36" customHeight="1" spans="1:5">
      <c r="A32" s="315">
        <v>11004</v>
      </c>
      <c r="B32" s="316" t="s">
        <v>1279</v>
      </c>
      <c r="C32" s="307">
        <v>22540</v>
      </c>
      <c r="D32" s="307">
        <v>2000</v>
      </c>
      <c r="E32" s="289">
        <f t="shared" si="1"/>
        <v>-0.911</v>
      </c>
    </row>
    <row r="33" ht="36" customHeight="1" spans="1:5">
      <c r="A33" s="317">
        <v>1100402</v>
      </c>
      <c r="B33" s="318" t="s">
        <v>1280</v>
      </c>
      <c r="C33" s="310">
        <v>22540</v>
      </c>
      <c r="D33" s="311">
        <v>2000</v>
      </c>
      <c r="E33" s="290">
        <f t="shared" si="1"/>
        <v>-0.911</v>
      </c>
    </row>
    <row r="34" ht="36" customHeight="1" spans="1:5">
      <c r="A34" s="317">
        <v>1100403</v>
      </c>
      <c r="B34" s="318" t="s">
        <v>1281</v>
      </c>
      <c r="C34" s="310"/>
      <c r="D34" s="311"/>
      <c r="E34" s="290" t="str">
        <f t="shared" si="1"/>
        <v/>
      </c>
    </row>
    <row r="35" ht="36" customHeight="1" spans="1:5">
      <c r="A35" s="317">
        <v>11008</v>
      </c>
      <c r="B35" s="318" t="s">
        <v>63</v>
      </c>
      <c r="C35" s="310">
        <v>2340</v>
      </c>
      <c r="D35" s="311">
        <v>24307</v>
      </c>
      <c r="E35" s="290">
        <f t="shared" si="1"/>
        <v>9.388</v>
      </c>
    </row>
    <row r="36" ht="36" customHeight="1" spans="1:5">
      <c r="A36" s="317">
        <v>11009</v>
      </c>
      <c r="B36" s="318" t="s">
        <v>64</v>
      </c>
      <c r="C36" s="310">
        <v>46399</v>
      </c>
      <c r="D36" s="311"/>
      <c r="E36" s="290">
        <f t="shared" si="1"/>
        <v>-1</v>
      </c>
    </row>
    <row r="37" ht="36" customHeight="1" spans="1:5">
      <c r="A37" s="317"/>
      <c r="B37" s="318" t="s">
        <v>65</v>
      </c>
      <c r="C37" s="319">
        <v>249700</v>
      </c>
      <c r="D37" s="320">
        <v>16300</v>
      </c>
      <c r="E37" s="290">
        <f t="shared" si="1"/>
        <v>-0.935</v>
      </c>
    </row>
    <row r="38" ht="36" customHeight="1" spans="1:5">
      <c r="A38" s="299"/>
      <c r="B38" s="300" t="s">
        <v>69</v>
      </c>
      <c r="C38" s="307">
        <f>+C29+C30+C31</f>
        <v>392644</v>
      </c>
      <c r="D38" s="307">
        <f>+D29+D30+D31</f>
        <v>197296</v>
      </c>
      <c r="E38" s="289">
        <f t="shared" si="1"/>
        <v>-0.498</v>
      </c>
    </row>
    <row r="39" spans="3:4">
      <c r="C39" s="321"/>
      <c r="D39" s="321"/>
    </row>
    <row r="41" spans="3:4">
      <c r="C41" s="321"/>
      <c r="D41" s="321"/>
    </row>
    <row r="43" spans="3:4">
      <c r="C43" s="321"/>
      <c r="D43" s="321"/>
    </row>
    <row r="44" spans="3:4">
      <c r="C44" s="321"/>
      <c r="D44" s="321"/>
    </row>
    <row r="46" spans="3:4">
      <c r="C46" s="321"/>
      <c r="D46" s="321"/>
    </row>
    <row r="47" spans="3:4">
      <c r="C47" s="321"/>
      <c r="D47" s="321"/>
    </row>
    <row r="48" spans="3:4">
      <c r="C48" s="321"/>
      <c r="D48" s="321"/>
    </row>
    <row r="49" spans="3:4">
      <c r="C49" s="321"/>
      <c r="D49" s="321"/>
    </row>
    <row r="51" spans="3:4">
      <c r="C51" s="321"/>
      <c r="D51" s="321"/>
    </row>
  </sheetData>
  <mergeCells count="1">
    <mergeCell ref="A1:E1"/>
  </mergeCells>
  <conditionalFormatting sqref="B30">
    <cfRule type="expression" dxfId="1" priority="12" stopIfTrue="1">
      <formula>"len($A:$A)=3"</formula>
    </cfRule>
  </conditionalFormatting>
  <conditionalFormatting sqref="B32">
    <cfRule type="expression" dxfId="1" priority="3" stopIfTrue="1">
      <formula>"len($A:$A)=3"</formula>
    </cfRule>
  </conditionalFormatting>
  <conditionalFormatting sqref="B34">
    <cfRule type="expression" dxfId="1" priority="2" stopIfTrue="1">
      <formula>"len($A:$A)=3"</formula>
    </cfRule>
  </conditionalFormatting>
  <conditionalFormatting sqref="C37">
    <cfRule type="expression" dxfId="1" priority="1" stopIfTrue="1">
      <formula>"len($A:$A)=3"</formula>
    </cfRule>
  </conditionalFormatting>
  <conditionalFormatting sqref="C30:C35 D31:D34">
    <cfRule type="expression" dxfId="1" priority="11" stopIfTrue="1">
      <formula>"len($A:$A)=3"</formula>
    </cfRule>
  </conditionalFormatting>
  <conditionalFormatting sqref="D30 D33:D35">
    <cfRule type="expression" dxfId="1" priority="8" stopIfTrue="1">
      <formula>"len($A:$A)=3"</formula>
    </cfRule>
  </conditionalFormatting>
  <conditionalFormatting sqref="B31 B33">
    <cfRule type="expression" dxfId="1" priority="5"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35</vt:i4>
      </vt:variant>
    </vt:vector>
  </HeadingPairs>
  <TitlesOfParts>
    <vt:vector size="35" baseType="lpstr">
      <vt:lpstr>1-1澄江市一般公共预算收入情况表</vt:lpstr>
      <vt:lpstr>1-2澄江市一般公共预算支出情况表</vt:lpstr>
      <vt:lpstr>1-3市本级一般公共预算收入情况表</vt:lpstr>
      <vt:lpstr>1-4市本级一般公共预算支出情况表（公开到项级）</vt:lpstr>
      <vt:lpstr>1-5市本级一般公共预算基本支出情况表（公开到款级）</vt:lpstr>
      <vt:lpstr>1-6一般公共预算支出表（州（市）对下转移支付项目）</vt:lpstr>
      <vt:lpstr>1-7澄江市分地区税收返还和转移支付预算表</vt:lpstr>
      <vt:lpstr>1-8澄江市市本级“三公”经费预算财政拨款情况统计表</vt:lpstr>
      <vt:lpstr>2-1澄江市政府性基金预算收入情况表</vt:lpstr>
      <vt:lpstr>2-2澄江市政府性基金预算支出情况表</vt:lpstr>
      <vt:lpstr>2-3市本级政府性基金预算收入情况表</vt:lpstr>
      <vt:lpstr>2-4市本级政府性基金预算支出情况表（公开到项级）</vt:lpstr>
      <vt:lpstr>2-5市本级政府性基金支出表（州（市）对下转移支付）</vt:lpstr>
      <vt:lpstr>3-1澄江市国有资本经营收入预算情况表</vt:lpstr>
      <vt:lpstr>3-2澄江市国有资本经营支出预算情况表</vt:lpstr>
      <vt:lpstr>3-3市本级国有资本经营收入预算情况表</vt:lpstr>
      <vt:lpstr>3-4市本级国有资本经营支出预算情况表（公开到项级）</vt:lpstr>
      <vt:lpstr>3-5澄江市国有资本经营预算转移支付表 （分地区）</vt:lpstr>
      <vt:lpstr>3-6 国有资本经营预算转移支付表（分项目）</vt:lpstr>
      <vt:lpstr>4-1澄江市社会保险基金收入预算情况表</vt:lpstr>
      <vt:lpstr>4-2澄江市社会保险基金支出预算情况表</vt:lpstr>
      <vt:lpstr>4-3市本级社会保险基金收入预算情况表</vt:lpstr>
      <vt:lpstr>4-4市本级社会保险基金支出预算情况表</vt:lpstr>
      <vt:lpstr>5-1澄江市 2024年地方政府债务限额及余额预算情况表</vt:lpstr>
      <vt:lpstr>5-2 澄江市2024年地方政府一般债务限额及余额预算情况表</vt:lpstr>
      <vt:lpstr>5-3 澄江市 2024年地方政府一般债务余额情况表</vt:lpstr>
      <vt:lpstr>5-4  市本级2024年地方政府一般债务余额情况表</vt:lpstr>
      <vt:lpstr>5-5 澄江市2025年政府专项债务限额和余额情况表</vt:lpstr>
      <vt:lpstr>5-6 澄江市2024年地方政府专项债务余额情况表</vt:lpstr>
      <vt:lpstr>5-7 市本级2024年地方政府专项债务余额情况表（本级）</vt:lpstr>
      <vt:lpstr>5-8 澄江市地方政府债券发行及还本付息情况表</vt:lpstr>
      <vt:lpstr>5-9 澄江市2025年地方政府债务限额提前下达情况表</vt:lpstr>
      <vt:lpstr>5-10 澄江市2025年年初新增地方政府债券资金安排表</vt:lpstr>
      <vt:lpstr>6-1重大政策和重点项目绩效目标表</vt:lpstr>
      <vt:lpstr>6-2重点工作情况解释说明汇总表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Dell</cp:lastModifiedBy>
  <dcterms:created xsi:type="dcterms:W3CDTF">2006-09-16T00:00:00Z</dcterms:created>
  <cp:lastPrinted>2020-05-07T10:46:00Z</cp:lastPrinted>
  <dcterms:modified xsi:type="dcterms:W3CDTF">2026-05-25T01:41:28Z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2052-12.8.2.18205</vt:lpwstr>
  </property>
  <property fmtid="{D5CDD505-2E9C-101B-9397-08002B2CF9AE}" pid="3" name="ICV">
    <vt:lpwstr>B278731CAF594E6BA931A46B9646F802_12</vt:lpwstr>
  </property>
</Properties>
</file>